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hernandez\Documents\pagina Gobierno del Estado Julio-2015\fraccion 4\b\"/>
    </mc:Choice>
  </mc:AlternateContent>
  <bookViews>
    <workbookView xWindow="0" yWindow="0" windowWidth="24000" windowHeight="9735"/>
  </bookViews>
  <sheets>
    <sheet name="MIR" sheetId="7" r:id="rId1"/>
    <sheet name="CTE" sheetId="1" r:id="rId2"/>
    <sheet name="CCT" sheetId="2" r:id="rId3"/>
    <sheet name="ALKD" sheetId="3" r:id="rId4"/>
    <sheet name="UAPI" sheetId="4" r:id="rId5"/>
    <sheet name="SALAS" sheetId="5" r:id="rId6"/>
    <sheet name="IAP´s"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DGráfico2" localSheetId="3" hidden="1">'[1]011'!#REF!</definedName>
    <definedName name="__123Graph_DGráfico2" localSheetId="2" hidden="1">'[1]011'!#REF!</definedName>
    <definedName name="__123Graph_DGráfico2" localSheetId="1" hidden="1">'[1]011'!#REF!</definedName>
    <definedName name="__123Graph_DGráfico2" localSheetId="6" hidden="1">'[1]011'!#REF!</definedName>
    <definedName name="__123Graph_DGráfico2" localSheetId="5" hidden="1">'[1]011'!#REF!</definedName>
    <definedName name="__123Graph_DGráfico2" localSheetId="4" hidden="1">'[1]011'!#REF!</definedName>
    <definedName name="__123Graph_DGráfico2" hidden="1">'[1]011'!#REF!</definedName>
    <definedName name="_Fill" localSheetId="3" hidden="1">#REF!</definedName>
    <definedName name="_Fill" localSheetId="2" hidden="1">#REF!</definedName>
    <definedName name="_Fill" localSheetId="1" hidden="1">#REF!</definedName>
    <definedName name="_Fill" localSheetId="6" hidden="1">#REF!</definedName>
    <definedName name="_Fill" localSheetId="5" hidden="1">#REF!</definedName>
    <definedName name="_Fill" localSheetId="4" hidden="1">#REF!</definedName>
    <definedName name="_Fill" hidden="1">#REF!</definedName>
    <definedName name="a"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_xlnm.Print_Area" localSheetId="3">ALKD!$B$1:$D$430</definedName>
    <definedName name="_xlnm.Print_Area" localSheetId="2">CCT!$B$1:$D$430</definedName>
    <definedName name="_xlnm.Print_Area" localSheetId="1">CTE!$B$1:$D$430</definedName>
    <definedName name="_xlnm.Print_Area" localSheetId="6">IAP´s!$B$1:$D$430</definedName>
    <definedName name="_xlnm.Print_Area" localSheetId="5">SALAS!$B$1:$D$430</definedName>
    <definedName name="_xlnm.Print_Area" localSheetId="4">UAPI!$B$1:$D$430</definedName>
    <definedName name="b"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_xlnm.Database" localSheetId="3">#REF!</definedName>
    <definedName name="_xlnm.Database" localSheetId="2">#REF!</definedName>
    <definedName name="_xlnm.Database" localSheetId="1">#REF!</definedName>
    <definedName name="_xlnm.Database" localSheetId="6">#REF!</definedName>
    <definedName name="_xlnm.Database" localSheetId="5">#REF!</definedName>
    <definedName name="_xlnm.Database" localSheetId="4">#REF!</definedName>
    <definedName name="_xlnm.Database">#REF!</definedName>
    <definedName name="cata">'[2]CATALOGO 2003'!$A$1:$C$244</definedName>
    <definedName name="CATA_CG_X_PG" localSheetId="3">#REF!</definedName>
    <definedName name="CATA_CG_X_PG" localSheetId="2">#REF!</definedName>
    <definedName name="CATA_CG_X_PG" localSheetId="1">#REF!</definedName>
    <definedName name="CATA_CG_X_PG" localSheetId="6">#REF!</definedName>
    <definedName name="CATA_CG_X_PG" localSheetId="5">#REF!</definedName>
    <definedName name="CATA_CG_X_PG" localSheetId="4">#REF!</definedName>
    <definedName name="CATA_CG_X_PG">#REF!</definedName>
    <definedName name="cata_cg_x_pg_08" localSheetId="3">#REF!</definedName>
    <definedName name="cata_cg_x_pg_08" localSheetId="2">#REF!</definedName>
    <definedName name="cata_cg_x_pg_08" localSheetId="1">#REF!</definedName>
    <definedName name="cata_cg_x_pg_08" localSheetId="6">#REF!</definedName>
    <definedName name="cata_cg_x_pg_08" localSheetId="5">#REF!</definedName>
    <definedName name="cata_cg_x_pg_08" localSheetId="4">#REF!</definedName>
    <definedName name="cata_cg_x_pg_08">#REF!</definedName>
    <definedName name="CATA_PRESUP_2009">'[3]CATALOGO PG X EJE GOB'!$A$7:$D$29</definedName>
    <definedName name="cata_x" localSheetId="3">#REF!</definedName>
    <definedName name="cata_x" localSheetId="2">#REF!</definedName>
    <definedName name="cata_x" localSheetId="1">#REF!</definedName>
    <definedName name="cata_x" localSheetId="6">#REF!</definedName>
    <definedName name="cata_x" localSheetId="5">#REF!</definedName>
    <definedName name="cata_x" localSheetId="4">#REF!</definedName>
    <definedName name="cata_x">#REF!</definedName>
    <definedName name="CATA_XX" localSheetId="3">#REF!</definedName>
    <definedName name="CATA_XX" localSheetId="2">#REF!</definedName>
    <definedName name="CATA_XX" localSheetId="1">#REF!</definedName>
    <definedName name="CATA_XX" localSheetId="6">#REF!</definedName>
    <definedName name="CATA_XX" localSheetId="5">#REF!</definedName>
    <definedName name="CATA_XX" localSheetId="4">#REF!</definedName>
    <definedName name="CATA_XX">#REF!</definedName>
    <definedName name="CATA2004" localSheetId="3">#REF!</definedName>
    <definedName name="CATA2004" localSheetId="2">#REF!</definedName>
    <definedName name="CATA2004" localSheetId="1">#REF!</definedName>
    <definedName name="CATA2004" localSheetId="6">#REF!</definedName>
    <definedName name="CATA2004" localSheetId="5">#REF!</definedName>
    <definedName name="CATA2004" localSheetId="4">#REF!</definedName>
    <definedName name="CATA2004">#REF!</definedName>
    <definedName name="CATALOGO">'[2]CATALOGO 2003'!$A$1:$C$244</definedName>
    <definedName name="dd" localSheetId="3"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localSheetId="2"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localSheetId="1"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localSheetId="6"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localSheetId="5"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localSheetId="4"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estruc">'[4]ESTR.FINANZAS 1999'!$A$15:$I$153</definedName>
    <definedName name="HOJA"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m" localSheetId="3"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localSheetId="2"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localSheetId="1"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localSheetId="6"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localSheetId="5"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localSheetId="4"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EXICO" localSheetId="3">#REF!</definedName>
    <definedName name="MEXICO" localSheetId="2">#REF!</definedName>
    <definedName name="MEXICO" localSheetId="1">#REF!</definedName>
    <definedName name="MEXICO" localSheetId="6">#REF!</definedName>
    <definedName name="MEXICO" localSheetId="5">#REF!</definedName>
    <definedName name="MEXICO" localSheetId="4">#REF!</definedName>
    <definedName name="MEXICO">#REF!</definedName>
    <definedName name="MEXICO_NUEVO_X" localSheetId="3">#REF!</definedName>
    <definedName name="MEXICO_NUEVO_X" localSheetId="2">#REF!</definedName>
    <definedName name="MEXICO_NUEVO_X" localSheetId="1">#REF!</definedName>
    <definedName name="MEXICO_NUEVO_X" localSheetId="6">#REF!</definedName>
    <definedName name="MEXICO_NUEVO_X" localSheetId="5">#REF!</definedName>
    <definedName name="MEXICO_NUEVO_X" localSheetId="4">#REF!</definedName>
    <definedName name="MEXICO_NUEVO_X">#REF!</definedName>
    <definedName name="NUEVO_CATA" localSheetId="3">#REF!</definedName>
    <definedName name="NUEVO_CATA" localSheetId="2">#REF!</definedName>
    <definedName name="NUEVO_CATA" localSheetId="1">#REF!</definedName>
    <definedName name="NUEVO_CATA" localSheetId="6">#REF!</definedName>
    <definedName name="NUEVO_CATA" localSheetId="5">#REF!</definedName>
    <definedName name="NUEVO_CATA" localSheetId="4">#REF!</definedName>
    <definedName name="NUEVO_CATA">#REF!</definedName>
    <definedName name="NVO_CATA" localSheetId="3">#REF!</definedName>
    <definedName name="NVO_CATA" localSheetId="2">#REF!</definedName>
    <definedName name="NVO_CATA" localSheetId="1">#REF!</definedName>
    <definedName name="NVO_CATA" localSheetId="6">#REF!</definedName>
    <definedName name="NVO_CATA" localSheetId="5">#REF!</definedName>
    <definedName name="NVO_CATA" localSheetId="4">#REF!</definedName>
    <definedName name="NVO_CATA">#REF!</definedName>
    <definedName name="part">[5]CLASIFIC!$C$4:$D$267</definedName>
    <definedName name="PART00">'[6]nuevas part'!$C$1:$D$264</definedName>
    <definedName name="PRESU_XX" localSheetId="3">#REF!</definedName>
    <definedName name="PRESU_XX" localSheetId="2">#REF!</definedName>
    <definedName name="PRESU_XX" localSheetId="1">#REF!</definedName>
    <definedName name="PRESU_XX" localSheetId="6">#REF!</definedName>
    <definedName name="PRESU_XX" localSheetId="5">#REF!</definedName>
    <definedName name="PRESU_XX" localSheetId="4">#REF!</definedName>
    <definedName name="PRESU_XX">#REF!</definedName>
    <definedName name="PRESUP_2008">'[7]Presup x CG Y PG '!$A$7:$D$46</definedName>
    <definedName name="PRESUP_X_PG_2006">'[8]Presup x CG Y PG '!$A$7:$D$46</definedName>
    <definedName name="PRESUP_X_PG_2007">'[9]Presup x CG Y PG '!$A$7:$D$46</definedName>
    <definedName name="PRESUPXCGYPG" localSheetId="3">#REF!</definedName>
    <definedName name="PRESUPXCGYPG" localSheetId="2">#REF!</definedName>
    <definedName name="PRESUPXCGYPG" localSheetId="1">#REF!</definedName>
    <definedName name="PRESUPXCGYPG" localSheetId="6">#REF!</definedName>
    <definedName name="PRESUPXCGYPG" localSheetId="5">#REF!</definedName>
    <definedName name="PRESUPXCGYPG" localSheetId="4">#REF!</definedName>
    <definedName name="PRESUPXCGYPG">#REF!</definedName>
    <definedName name="prog">[10]programa!$A$8:$B$270</definedName>
    <definedName name="proy">[10]proyecto!$A$11:$B$47</definedName>
    <definedName name="RES">[11]UR!$A$9:$C$47</definedName>
    <definedName name="s"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F">'[12]SF-01'!$F$18:$K$168</definedName>
    <definedName name="_xlnm.Print_Titles" localSheetId="3">ALKD!$22:$23</definedName>
    <definedName name="_xlnm.Print_Titles" localSheetId="2">CCT!$22:$23</definedName>
    <definedName name="_xlnm.Print_Titles" localSheetId="1">CTE!$1:$3</definedName>
    <definedName name="_xlnm.Print_Titles" localSheetId="6">IAP´s!$22:$23</definedName>
    <definedName name="_xlnm.Print_Titles" localSheetId="5">SALAS!$22:$23</definedName>
    <definedName name="_xlnm.Print_Titles" localSheetId="4">UAPI!$22:$23</definedName>
    <definedName name="ur">[10]ur!$A$8:$F$33</definedName>
    <definedName name="wrn.Ana._.Comp._.del._.Ej._.del._.Presup." hidden="1">{"&gt;ADMON ANA 1",#N/A,TRUE,"ADMINISTRACION";"&gt;ADMON ANA 2",#N/A,TRUE,"ADMINISTRACION";"&gt;ADMON ANA 3",#N/A,TRUE,"ADMINISTRACION"}</definedName>
    <definedName name="wrn.Comp._.del._.Ej._.del._.Presup." hidden="1">{"&gt;ADMON 1",#N/A,TRUE,"ADMINISTRACION";"&gt;ADMON 2",#N/A,TRUE,"ADMINISTRACION";"&gt;ADMON 3",#N/A,TRUE,"ADMINISTRACION"}</definedName>
    <definedName name="wrn.Comp_Ej_Presup_IJAS."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PRESUPUESTO._.2003." localSheetId="3"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localSheetId="2"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localSheetId="1"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localSheetId="6"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localSheetId="5"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localSheetId="4"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X" localSheetId="3">#REF!</definedName>
    <definedName name="X" localSheetId="2">#REF!</definedName>
    <definedName name="X" localSheetId="1">#REF!</definedName>
    <definedName name="X" localSheetId="6">#REF!</definedName>
    <definedName name="X" localSheetId="5">#REF!</definedName>
    <definedName name="X" localSheetId="4">#REF!</definedName>
    <definedName name="X">#REF!</definedName>
    <definedName name="Z" localSheetId="3"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localSheetId="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localSheetId="6"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localSheetId="5"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localSheetId="4"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_60E1E55E_D3C6_11D5_8520_0001026B22A4_.wvu.PrintArea" localSheetId="3" hidden="1">ALKD!$C$1:$D$432</definedName>
    <definedName name="Z_60E1E55E_D3C6_11D5_8520_0001026B22A4_.wvu.PrintArea" localSheetId="2" hidden="1">CCT!$C$1:$D$432</definedName>
    <definedName name="Z_60E1E55E_D3C6_11D5_8520_0001026B22A4_.wvu.PrintArea" localSheetId="1" hidden="1">CTE!$C$1:$D$432</definedName>
    <definedName name="Z_60E1E55E_D3C6_11D5_8520_0001026B22A4_.wvu.PrintArea" localSheetId="6" hidden="1">IAP´s!$C$1:$D$432</definedName>
    <definedName name="Z_60E1E55E_D3C6_11D5_8520_0001026B22A4_.wvu.PrintArea" localSheetId="5" hidden="1">SALAS!$C$1:$D$432</definedName>
    <definedName name="Z_60E1E55E_D3C6_11D5_8520_0001026B22A4_.wvu.PrintArea" localSheetId="4" hidden="1">UAPI!$C$1:$D$432</definedName>
    <definedName name="Z_60E1E55E_D3C6_11D5_8520_0001026B22A4_.wvu.PrintTitles" localSheetId="3" hidden="1">ALKD!$22:$23</definedName>
    <definedName name="Z_60E1E55E_D3C6_11D5_8520_0001026B22A4_.wvu.PrintTitles" localSheetId="2" hidden="1">CCT!$22:$23</definedName>
    <definedName name="Z_60E1E55E_D3C6_11D5_8520_0001026B22A4_.wvu.PrintTitles" localSheetId="1" hidden="1">CTE!$22:$23</definedName>
    <definedName name="Z_60E1E55E_D3C6_11D5_8520_0001026B22A4_.wvu.PrintTitles" localSheetId="6" hidden="1">IAP´s!$22:$23</definedName>
    <definedName name="Z_60E1E55E_D3C6_11D5_8520_0001026B22A4_.wvu.PrintTitles" localSheetId="5" hidden="1">SALAS!$22:$23</definedName>
    <definedName name="Z_60E1E55E_D3C6_11D5_8520_0001026B22A4_.wvu.PrintTitles" localSheetId="4" hidden="1">UAPI!$22:$23</definedName>
    <definedName name="Z_60E1E55E_D3C6_11D5_8520_0001026B22A4_.wvu.Rows" localSheetId="3" hidden="1">ALKD!#REF!,ALKD!$4:$4</definedName>
    <definedName name="Z_60E1E55E_D3C6_11D5_8520_0001026B22A4_.wvu.Rows" localSheetId="2" hidden="1">CCT!#REF!,CCT!$4:$4</definedName>
    <definedName name="Z_60E1E55E_D3C6_11D5_8520_0001026B22A4_.wvu.Rows" localSheetId="1" hidden="1">CTE!#REF!,CTE!$4:$4</definedName>
    <definedName name="Z_60E1E55E_D3C6_11D5_8520_0001026B22A4_.wvu.Rows" localSheetId="6" hidden="1">IAP´s!#REF!,IAP´s!$4:$4</definedName>
    <definedName name="Z_60E1E55E_D3C6_11D5_8520_0001026B22A4_.wvu.Rows" localSheetId="5" hidden="1">SALAS!#REF!,SALAS!$4:$4</definedName>
    <definedName name="Z_60E1E55E_D3C6_11D5_8520_0001026B22A4_.wvu.Rows" localSheetId="4" hidden="1">UAPI!#REF!,UAPI!$4:$4</definedName>
    <definedName name="Z_60E1E55F_D3C6_11D5_8520_0001026B22A4_.wvu.PrintArea" localSheetId="3" hidden="1">ALKD!$C$1:$D$432</definedName>
    <definedName name="Z_60E1E55F_D3C6_11D5_8520_0001026B22A4_.wvu.PrintArea" localSheetId="2" hidden="1">CCT!$C$1:$D$432</definedName>
    <definedName name="Z_60E1E55F_D3C6_11D5_8520_0001026B22A4_.wvu.PrintArea" localSheetId="1" hidden="1">CTE!$C$1:$D$432</definedName>
    <definedName name="Z_60E1E55F_D3C6_11D5_8520_0001026B22A4_.wvu.PrintArea" localSheetId="6" hidden="1">IAP´s!$C$1:$D$432</definedName>
    <definedName name="Z_60E1E55F_D3C6_11D5_8520_0001026B22A4_.wvu.PrintArea" localSheetId="5" hidden="1">SALAS!$C$1:$D$432</definedName>
    <definedName name="Z_60E1E55F_D3C6_11D5_8520_0001026B22A4_.wvu.PrintArea" localSheetId="4" hidden="1">UAPI!$C$1:$D$432</definedName>
    <definedName name="Z_60E1E55F_D3C6_11D5_8520_0001026B22A4_.wvu.PrintTitles" localSheetId="3" hidden="1">ALKD!$22:$23</definedName>
    <definedName name="Z_60E1E55F_D3C6_11D5_8520_0001026B22A4_.wvu.PrintTitles" localSheetId="2" hidden="1">CCT!$22:$23</definedName>
    <definedName name="Z_60E1E55F_D3C6_11D5_8520_0001026B22A4_.wvu.PrintTitles" localSheetId="1" hidden="1">CTE!$22:$23</definedName>
    <definedName name="Z_60E1E55F_D3C6_11D5_8520_0001026B22A4_.wvu.PrintTitles" localSheetId="6" hidden="1">IAP´s!$22:$23</definedName>
    <definedName name="Z_60E1E55F_D3C6_11D5_8520_0001026B22A4_.wvu.PrintTitles" localSheetId="5" hidden="1">SALAS!$22:$23</definedName>
    <definedName name="Z_60E1E55F_D3C6_11D5_8520_0001026B22A4_.wvu.PrintTitles" localSheetId="4" hidden="1">UAPI!$22:$23</definedName>
    <definedName name="Z_60E1E55F_D3C6_11D5_8520_0001026B22A4_.wvu.Rows" localSheetId="3" hidden="1">ALKD!#REF!,ALKD!$4:$4</definedName>
    <definedName name="Z_60E1E55F_D3C6_11D5_8520_0001026B22A4_.wvu.Rows" localSheetId="2" hidden="1">CCT!#REF!,CCT!$4:$4</definedName>
    <definedName name="Z_60E1E55F_D3C6_11D5_8520_0001026B22A4_.wvu.Rows" localSheetId="1" hidden="1">CTE!#REF!,CTE!$4:$4</definedName>
    <definedName name="Z_60E1E55F_D3C6_11D5_8520_0001026B22A4_.wvu.Rows" localSheetId="6" hidden="1">IAP´s!#REF!,IAP´s!$4:$4</definedName>
    <definedName name="Z_60E1E55F_D3C6_11D5_8520_0001026B22A4_.wvu.Rows" localSheetId="5" hidden="1">SALAS!#REF!,SALAS!$4:$4</definedName>
    <definedName name="Z_60E1E55F_D3C6_11D5_8520_0001026B22A4_.wvu.Rows" localSheetId="4" hidden="1">UAPI!#REF!,UAPI!$4:$4</definedName>
    <definedName name="Z_60E1E560_D3C6_11D5_8520_0001026B22A4_.wvu.PrintArea" localSheetId="3" hidden="1">ALKD!$C$1:$D$432</definedName>
    <definedName name="Z_60E1E560_D3C6_11D5_8520_0001026B22A4_.wvu.PrintArea" localSheetId="2" hidden="1">CCT!$C$1:$D$432</definedName>
    <definedName name="Z_60E1E560_D3C6_11D5_8520_0001026B22A4_.wvu.PrintArea" localSheetId="1" hidden="1">CTE!$C$1:$D$432</definedName>
    <definedName name="Z_60E1E560_D3C6_11D5_8520_0001026B22A4_.wvu.PrintArea" localSheetId="6" hidden="1">IAP´s!$C$1:$D$432</definedName>
    <definedName name="Z_60E1E560_D3C6_11D5_8520_0001026B22A4_.wvu.PrintArea" localSheetId="5" hidden="1">SALAS!$C$1:$D$432</definedName>
    <definedName name="Z_60E1E560_D3C6_11D5_8520_0001026B22A4_.wvu.PrintArea" localSheetId="4" hidden="1">UAPI!$C$1:$D$432</definedName>
    <definedName name="Z_60E1E560_D3C6_11D5_8520_0001026B22A4_.wvu.PrintTitles" localSheetId="3" hidden="1">ALKD!$22:$23</definedName>
    <definedName name="Z_60E1E560_D3C6_11D5_8520_0001026B22A4_.wvu.PrintTitles" localSheetId="2" hidden="1">CCT!$22:$23</definedName>
    <definedName name="Z_60E1E560_D3C6_11D5_8520_0001026B22A4_.wvu.PrintTitles" localSheetId="1" hidden="1">CTE!$22:$23</definedName>
    <definedName name="Z_60E1E560_D3C6_11D5_8520_0001026B22A4_.wvu.PrintTitles" localSheetId="6" hidden="1">IAP´s!$22:$23</definedName>
    <definedName name="Z_60E1E560_D3C6_11D5_8520_0001026B22A4_.wvu.PrintTitles" localSheetId="5" hidden="1">SALAS!$22:$23</definedName>
    <definedName name="Z_60E1E560_D3C6_11D5_8520_0001026B22A4_.wvu.PrintTitles" localSheetId="4" hidden="1">UAPI!$22:$23</definedName>
    <definedName name="Z_60E1E560_D3C6_11D5_8520_0001026B22A4_.wvu.Rows" localSheetId="3" hidden="1">ALKD!#REF!,ALKD!$4:$4</definedName>
    <definedName name="Z_60E1E560_D3C6_11D5_8520_0001026B22A4_.wvu.Rows" localSheetId="2" hidden="1">CCT!#REF!,CCT!$4:$4</definedName>
    <definedName name="Z_60E1E560_D3C6_11D5_8520_0001026B22A4_.wvu.Rows" localSheetId="1" hidden="1">CTE!#REF!,CTE!$4:$4</definedName>
    <definedName name="Z_60E1E560_D3C6_11D5_8520_0001026B22A4_.wvu.Rows" localSheetId="6" hidden="1">IAP´s!#REF!,IAP´s!$4:$4</definedName>
    <definedName name="Z_60E1E560_D3C6_11D5_8520_0001026B22A4_.wvu.Rows" localSheetId="5" hidden="1">SALAS!#REF!,SALAS!$4:$4</definedName>
    <definedName name="Z_60E1E560_D3C6_11D5_8520_0001026B22A4_.wvu.Rows" localSheetId="4" hidden="1">UAPI!#REF!,UAPI!$4:$4</definedName>
    <definedName name="Z_60E1E561_D3C6_11D5_8520_0001026B22A4_.wvu.PrintArea" localSheetId="3" hidden="1">ALKD!$C$1:$D$432</definedName>
    <definedName name="Z_60E1E561_D3C6_11D5_8520_0001026B22A4_.wvu.PrintArea" localSheetId="2" hidden="1">CCT!$C$1:$D$432</definedName>
    <definedName name="Z_60E1E561_D3C6_11D5_8520_0001026B22A4_.wvu.PrintArea" localSheetId="1" hidden="1">CTE!$C$1:$D$432</definedName>
    <definedName name="Z_60E1E561_D3C6_11D5_8520_0001026B22A4_.wvu.PrintArea" localSheetId="6" hidden="1">IAP´s!$C$1:$D$432</definedName>
    <definedName name="Z_60E1E561_D3C6_11D5_8520_0001026B22A4_.wvu.PrintArea" localSheetId="5" hidden="1">SALAS!$C$1:$D$432</definedName>
    <definedName name="Z_60E1E561_D3C6_11D5_8520_0001026B22A4_.wvu.PrintArea" localSheetId="4" hidden="1">UAPI!$C$1:$D$432</definedName>
    <definedName name="Z_60E1E561_D3C6_11D5_8520_0001026B22A4_.wvu.PrintTitles" localSheetId="3" hidden="1">ALKD!$22:$23</definedName>
    <definedName name="Z_60E1E561_D3C6_11D5_8520_0001026B22A4_.wvu.PrintTitles" localSheetId="2" hidden="1">CCT!$22:$23</definedName>
    <definedName name="Z_60E1E561_D3C6_11D5_8520_0001026B22A4_.wvu.PrintTitles" localSheetId="1" hidden="1">CTE!$22:$23</definedName>
    <definedName name="Z_60E1E561_D3C6_11D5_8520_0001026B22A4_.wvu.PrintTitles" localSheetId="6" hidden="1">IAP´s!$22:$23</definedName>
    <definedName name="Z_60E1E561_D3C6_11D5_8520_0001026B22A4_.wvu.PrintTitles" localSheetId="5" hidden="1">SALAS!$22:$23</definedName>
    <definedName name="Z_60E1E561_D3C6_11D5_8520_0001026B22A4_.wvu.PrintTitles" localSheetId="4" hidden="1">UAPI!$22:$23</definedName>
    <definedName name="Z_60E1E561_D3C6_11D5_8520_0001026B22A4_.wvu.Rows" localSheetId="3" hidden="1">ALKD!#REF!,ALKD!$4:$4</definedName>
    <definedName name="Z_60E1E561_D3C6_11D5_8520_0001026B22A4_.wvu.Rows" localSheetId="2" hidden="1">CCT!#REF!,CCT!$4:$4</definedName>
    <definedName name="Z_60E1E561_D3C6_11D5_8520_0001026B22A4_.wvu.Rows" localSheetId="1" hidden="1">CTE!#REF!,CTE!$4:$4</definedName>
    <definedName name="Z_60E1E561_D3C6_11D5_8520_0001026B22A4_.wvu.Rows" localSheetId="6" hidden="1">IAP´s!#REF!,IAP´s!$4:$4</definedName>
    <definedName name="Z_60E1E561_D3C6_11D5_8520_0001026B22A4_.wvu.Rows" localSheetId="5" hidden="1">SALAS!#REF!,SALAS!$4:$4</definedName>
    <definedName name="Z_60E1E561_D3C6_11D5_8520_0001026B22A4_.wvu.Rows" localSheetId="4" hidden="1">UAPI!#REF!,UAPI!$4:$4</definedName>
    <definedName name="Z_60E1E562_D3C6_11D5_8520_0001026B22A4_.wvu.PrintArea" localSheetId="3" hidden="1">ALKD!$C$1:$D$432</definedName>
    <definedName name="Z_60E1E562_D3C6_11D5_8520_0001026B22A4_.wvu.PrintArea" localSheetId="2" hidden="1">CCT!$C$1:$D$432</definedName>
    <definedName name="Z_60E1E562_D3C6_11D5_8520_0001026B22A4_.wvu.PrintArea" localSheetId="1" hidden="1">CTE!$C$1:$D$432</definedName>
    <definedName name="Z_60E1E562_D3C6_11D5_8520_0001026B22A4_.wvu.PrintArea" localSheetId="6" hidden="1">IAP´s!$C$1:$D$432</definedName>
    <definedName name="Z_60E1E562_D3C6_11D5_8520_0001026B22A4_.wvu.PrintArea" localSheetId="5" hidden="1">SALAS!$C$1:$D$432</definedName>
    <definedName name="Z_60E1E562_D3C6_11D5_8520_0001026B22A4_.wvu.PrintArea" localSheetId="4" hidden="1">UAPI!$C$1:$D$432</definedName>
    <definedName name="Z_60E1E562_D3C6_11D5_8520_0001026B22A4_.wvu.PrintTitles" localSheetId="3" hidden="1">ALKD!$22:$23</definedName>
    <definedName name="Z_60E1E562_D3C6_11D5_8520_0001026B22A4_.wvu.PrintTitles" localSheetId="2" hidden="1">CCT!$22:$23</definedName>
    <definedName name="Z_60E1E562_D3C6_11D5_8520_0001026B22A4_.wvu.PrintTitles" localSheetId="1" hidden="1">CTE!$22:$23</definedName>
    <definedName name="Z_60E1E562_D3C6_11D5_8520_0001026B22A4_.wvu.PrintTitles" localSheetId="6" hidden="1">IAP´s!$22:$23</definedName>
    <definedName name="Z_60E1E562_D3C6_11D5_8520_0001026B22A4_.wvu.PrintTitles" localSheetId="5" hidden="1">SALAS!$22:$23</definedName>
    <definedName name="Z_60E1E562_D3C6_11D5_8520_0001026B22A4_.wvu.PrintTitles" localSheetId="4" hidden="1">UAPI!$22:$23</definedName>
    <definedName name="Z_60E1E562_D3C6_11D5_8520_0001026B22A4_.wvu.Rows" localSheetId="3" hidden="1">ALKD!#REF!,ALKD!$4:$4</definedName>
    <definedName name="Z_60E1E562_D3C6_11D5_8520_0001026B22A4_.wvu.Rows" localSheetId="2" hidden="1">CCT!#REF!,CCT!$4:$4</definedName>
    <definedName name="Z_60E1E562_D3C6_11D5_8520_0001026B22A4_.wvu.Rows" localSheetId="1" hidden="1">CTE!#REF!,CTE!$4:$4</definedName>
    <definedName name="Z_60E1E562_D3C6_11D5_8520_0001026B22A4_.wvu.Rows" localSheetId="6" hidden="1">IAP´s!#REF!,IAP´s!$4:$4</definedName>
    <definedName name="Z_60E1E562_D3C6_11D5_8520_0001026B22A4_.wvu.Rows" localSheetId="5" hidden="1">SALAS!#REF!,SALAS!$4:$4</definedName>
    <definedName name="Z_60E1E562_D3C6_11D5_8520_0001026B22A4_.wvu.Rows" localSheetId="4" hidden="1">UAPI!#REF!,UAPI!$4:$4</definedName>
    <definedName name="Z_60E1E563_D3C6_11D5_8520_0001026B22A4_.wvu.PrintArea" localSheetId="3" hidden="1">ALKD!$C$1:$D$432</definedName>
    <definedName name="Z_60E1E563_D3C6_11D5_8520_0001026B22A4_.wvu.PrintArea" localSheetId="2" hidden="1">CCT!$C$1:$D$432</definedName>
    <definedName name="Z_60E1E563_D3C6_11D5_8520_0001026B22A4_.wvu.PrintArea" localSheetId="1" hidden="1">CTE!$C$1:$D$432</definedName>
    <definedName name="Z_60E1E563_D3C6_11D5_8520_0001026B22A4_.wvu.PrintArea" localSheetId="6" hidden="1">IAP´s!$C$1:$D$432</definedName>
    <definedName name="Z_60E1E563_D3C6_11D5_8520_0001026B22A4_.wvu.PrintArea" localSheetId="5" hidden="1">SALAS!$C$1:$D$432</definedName>
    <definedName name="Z_60E1E563_D3C6_11D5_8520_0001026B22A4_.wvu.PrintArea" localSheetId="4" hidden="1">UAPI!$C$1:$D$432</definedName>
    <definedName name="Z_60E1E563_D3C6_11D5_8520_0001026B22A4_.wvu.PrintTitles" localSheetId="3" hidden="1">ALKD!$22:$23</definedName>
    <definedName name="Z_60E1E563_D3C6_11D5_8520_0001026B22A4_.wvu.PrintTitles" localSheetId="2" hidden="1">CCT!$22:$23</definedName>
    <definedName name="Z_60E1E563_D3C6_11D5_8520_0001026B22A4_.wvu.PrintTitles" localSheetId="1" hidden="1">CTE!$22:$23</definedName>
    <definedName name="Z_60E1E563_D3C6_11D5_8520_0001026B22A4_.wvu.PrintTitles" localSheetId="6" hidden="1">IAP´s!$22:$23</definedName>
    <definedName name="Z_60E1E563_D3C6_11D5_8520_0001026B22A4_.wvu.PrintTitles" localSheetId="5" hidden="1">SALAS!$22:$23</definedName>
    <definedName name="Z_60E1E563_D3C6_11D5_8520_0001026B22A4_.wvu.PrintTitles" localSheetId="4" hidden="1">UAPI!$22:$23</definedName>
    <definedName name="Z_60E1E563_D3C6_11D5_8520_0001026B22A4_.wvu.Rows" localSheetId="3" hidden="1">ALKD!#REF!,ALKD!$4:$4</definedName>
    <definedName name="Z_60E1E563_D3C6_11D5_8520_0001026B22A4_.wvu.Rows" localSheetId="2" hidden="1">CCT!#REF!,CCT!$4:$4</definedName>
    <definedName name="Z_60E1E563_D3C6_11D5_8520_0001026B22A4_.wvu.Rows" localSheetId="1" hidden="1">CTE!#REF!,CTE!$4:$4</definedName>
    <definedName name="Z_60E1E563_D3C6_11D5_8520_0001026B22A4_.wvu.Rows" localSheetId="6" hidden="1">IAP´s!#REF!,IAP´s!$4:$4</definedName>
    <definedName name="Z_60E1E563_D3C6_11D5_8520_0001026B22A4_.wvu.Rows" localSheetId="5" hidden="1">SALAS!#REF!,SALAS!$4:$4</definedName>
    <definedName name="Z_60E1E563_D3C6_11D5_8520_0001026B22A4_.wvu.Rows" localSheetId="4" hidden="1">UAPI!#REF!,UAPI!$4:$4</definedName>
    <definedName name="Z_60E1E564_D3C6_11D5_8520_0001026B22A4_.wvu.PrintArea" localSheetId="3" hidden="1">ALKD!$C$1:$D$432</definedName>
    <definedName name="Z_60E1E564_D3C6_11D5_8520_0001026B22A4_.wvu.PrintArea" localSheetId="2" hidden="1">CCT!$C$1:$D$432</definedName>
    <definedName name="Z_60E1E564_D3C6_11D5_8520_0001026B22A4_.wvu.PrintArea" localSheetId="1" hidden="1">CTE!$C$1:$D$432</definedName>
    <definedName name="Z_60E1E564_D3C6_11D5_8520_0001026B22A4_.wvu.PrintArea" localSheetId="6" hidden="1">IAP´s!$C$1:$D$432</definedName>
    <definedName name="Z_60E1E564_D3C6_11D5_8520_0001026B22A4_.wvu.PrintArea" localSheetId="5" hidden="1">SALAS!$C$1:$D$432</definedName>
    <definedName name="Z_60E1E564_D3C6_11D5_8520_0001026B22A4_.wvu.PrintArea" localSheetId="4" hidden="1">UAPI!$C$1:$D$432</definedName>
    <definedName name="Z_60E1E564_D3C6_11D5_8520_0001026B22A4_.wvu.PrintTitles" localSheetId="3" hidden="1">ALKD!$22:$23</definedName>
    <definedName name="Z_60E1E564_D3C6_11D5_8520_0001026B22A4_.wvu.PrintTitles" localSheetId="2" hidden="1">CCT!$22:$23</definedName>
    <definedName name="Z_60E1E564_D3C6_11D5_8520_0001026B22A4_.wvu.PrintTitles" localSheetId="1" hidden="1">CTE!$22:$23</definedName>
    <definedName name="Z_60E1E564_D3C6_11D5_8520_0001026B22A4_.wvu.PrintTitles" localSheetId="6" hidden="1">IAP´s!$22:$23</definedName>
    <definedName name="Z_60E1E564_D3C6_11D5_8520_0001026B22A4_.wvu.PrintTitles" localSheetId="5" hidden="1">SALAS!$22:$23</definedName>
    <definedName name="Z_60E1E564_D3C6_11D5_8520_0001026B22A4_.wvu.PrintTitles" localSheetId="4" hidden="1">UAPI!$22:$23</definedName>
    <definedName name="Z_60E1E564_D3C6_11D5_8520_0001026B22A4_.wvu.Rows" localSheetId="3" hidden="1">ALKD!#REF!,ALKD!$4:$4</definedName>
    <definedName name="Z_60E1E564_D3C6_11D5_8520_0001026B22A4_.wvu.Rows" localSheetId="2" hidden="1">CCT!#REF!,CCT!$4:$4</definedName>
    <definedName name="Z_60E1E564_D3C6_11D5_8520_0001026B22A4_.wvu.Rows" localSheetId="1" hidden="1">CTE!#REF!,CTE!$4:$4</definedName>
    <definedName name="Z_60E1E564_D3C6_11D5_8520_0001026B22A4_.wvu.Rows" localSheetId="6" hidden="1">IAP´s!#REF!,IAP´s!$4:$4</definedName>
    <definedName name="Z_60E1E564_D3C6_11D5_8520_0001026B22A4_.wvu.Rows" localSheetId="5" hidden="1">SALAS!#REF!,SALAS!$4:$4</definedName>
    <definedName name="Z_60E1E564_D3C6_11D5_8520_0001026B22A4_.wvu.Rows" localSheetId="4" hidden="1">UAPI!#REF!,UAPI!$4:$4</definedName>
    <definedName name="Z_60E1E565_D3C6_11D5_8520_0001026B22A4_.wvu.PrintArea" localSheetId="3" hidden="1">ALKD!$C$1:$D$432</definedName>
    <definedName name="Z_60E1E565_D3C6_11D5_8520_0001026B22A4_.wvu.PrintArea" localSheetId="2" hidden="1">CCT!$C$1:$D$432</definedName>
    <definedName name="Z_60E1E565_D3C6_11D5_8520_0001026B22A4_.wvu.PrintArea" localSheetId="1" hidden="1">CTE!$C$1:$D$432</definedName>
    <definedName name="Z_60E1E565_D3C6_11D5_8520_0001026B22A4_.wvu.PrintArea" localSheetId="6" hidden="1">IAP´s!$C$1:$D$432</definedName>
    <definedName name="Z_60E1E565_D3C6_11D5_8520_0001026B22A4_.wvu.PrintArea" localSheetId="5" hidden="1">SALAS!$C$1:$D$432</definedName>
    <definedName name="Z_60E1E565_D3C6_11D5_8520_0001026B22A4_.wvu.PrintArea" localSheetId="4" hidden="1">UAPI!$C$1:$D$432</definedName>
    <definedName name="Z_60E1E565_D3C6_11D5_8520_0001026B22A4_.wvu.PrintTitles" localSheetId="3" hidden="1">ALKD!$22:$23</definedName>
    <definedName name="Z_60E1E565_D3C6_11D5_8520_0001026B22A4_.wvu.PrintTitles" localSheetId="2" hidden="1">CCT!$22:$23</definedName>
    <definedName name="Z_60E1E565_D3C6_11D5_8520_0001026B22A4_.wvu.PrintTitles" localSheetId="1" hidden="1">CTE!$22:$23</definedName>
    <definedName name="Z_60E1E565_D3C6_11D5_8520_0001026B22A4_.wvu.PrintTitles" localSheetId="6" hidden="1">IAP´s!$22:$23</definedName>
    <definedName name="Z_60E1E565_D3C6_11D5_8520_0001026B22A4_.wvu.PrintTitles" localSheetId="5" hidden="1">SALAS!$22:$23</definedName>
    <definedName name="Z_60E1E565_D3C6_11D5_8520_0001026B22A4_.wvu.PrintTitles" localSheetId="4" hidden="1">UAPI!$22:$23</definedName>
    <definedName name="Z_60E1E565_D3C6_11D5_8520_0001026B22A4_.wvu.Rows" localSheetId="3" hidden="1">ALKD!#REF!,ALKD!$4:$4</definedName>
    <definedName name="Z_60E1E565_D3C6_11D5_8520_0001026B22A4_.wvu.Rows" localSheetId="2" hidden="1">CCT!#REF!,CCT!$4:$4</definedName>
    <definedName name="Z_60E1E565_D3C6_11D5_8520_0001026B22A4_.wvu.Rows" localSheetId="1" hidden="1">CTE!#REF!,CTE!$4:$4</definedName>
    <definedName name="Z_60E1E565_D3C6_11D5_8520_0001026B22A4_.wvu.Rows" localSheetId="6" hidden="1">IAP´s!#REF!,IAP´s!$4:$4</definedName>
    <definedName name="Z_60E1E565_D3C6_11D5_8520_0001026B22A4_.wvu.Rows" localSheetId="5" hidden="1">SALAS!#REF!,SALAS!$4:$4</definedName>
    <definedName name="Z_60E1E565_D3C6_11D5_8520_0001026B22A4_.wvu.Rows" localSheetId="4" hidden="1">UAPI!#REF!,UAPI!$4:$4</definedName>
    <definedName name="Z_60E1E566_D3C6_11D5_8520_0001026B22A4_.wvu.PrintArea" localSheetId="3" hidden="1">ALKD!$C$1:$D$432</definedName>
    <definedName name="Z_60E1E566_D3C6_11D5_8520_0001026B22A4_.wvu.PrintArea" localSheetId="2" hidden="1">CCT!$C$1:$D$432</definedName>
    <definedName name="Z_60E1E566_D3C6_11D5_8520_0001026B22A4_.wvu.PrintArea" localSheetId="1" hidden="1">CTE!$C$1:$D$432</definedName>
    <definedName name="Z_60E1E566_D3C6_11D5_8520_0001026B22A4_.wvu.PrintArea" localSheetId="6" hidden="1">IAP´s!$C$1:$D$432</definedName>
    <definedName name="Z_60E1E566_D3C6_11D5_8520_0001026B22A4_.wvu.PrintArea" localSheetId="5" hidden="1">SALAS!$C$1:$D$432</definedName>
    <definedName name="Z_60E1E566_D3C6_11D5_8520_0001026B22A4_.wvu.PrintArea" localSheetId="4" hidden="1">UAPI!$C$1:$D$432</definedName>
    <definedName name="Z_60E1E566_D3C6_11D5_8520_0001026B22A4_.wvu.PrintTitles" localSheetId="3" hidden="1">ALKD!$22:$23</definedName>
    <definedName name="Z_60E1E566_D3C6_11D5_8520_0001026B22A4_.wvu.PrintTitles" localSheetId="2" hidden="1">CCT!$22:$23</definedName>
    <definedName name="Z_60E1E566_D3C6_11D5_8520_0001026B22A4_.wvu.PrintTitles" localSheetId="1" hidden="1">CTE!$22:$23</definedName>
    <definedName name="Z_60E1E566_D3C6_11D5_8520_0001026B22A4_.wvu.PrintTitles" localSheetId="6" hidden="1">IAP´s!$22:$23</definedName>
    <definedName name="Z_60E1E566_D3C6_11D5_8520_0001026B22A4_.wvu.PrintTitles" localSheetId="5" hidden="1">SALAS!$22:$23</definedName>
    <definedName name="Z_60E1E566_D3C6_11D5_8520_0001026B22A4_.wvu.PrintTitles" localSheetId="4" hidden="1">UAPI!$22:$23</definedName>
    <definedName name="Z_60E1E566_D3C6_11D5_8520_0001026B22A4_.wvu.Rows" localSheetId="3" hidden="1">ALKD!#REF!,ALKD!$4:$4</definedName>
    <definedName name="Z_60E1E566_D3C6_11D5_8520_0001026B22A4_.wvu.Rows" localSheetId="2" hidden="1">CCT!#REF!,CCT!$4:$4</definedName>
    <definedName name="Z_60E1E566_D3C6_11D5_8520_0001026B22A4_.wvu.Rows" localSheetId="1" hidden="1">CTE!#REF!,CTE!$4:$4</definedName>
    <definedName name="Z_60E1E566_D3C6_11D5_8520_0001026B22A4_.wvu.Rows" localSheetId="6" hidden="1">IAP´s!#REF!,IAP´s!$4:$4</definedName>
    <definedName name="Z_60E1E566_D3C6_11D5_8520_0001026B22A4_.wvu.Rows" localSheetId="5" hidden="1">SALAS!#REF!,SALAS!$4:$4</definedName>
    <definedName name="Z_60E1E566_D3C6_11D5_8520_0001026B22A4_.wvu.Rows" localSheetId="4" hidden="1">UAPI!#REF!,UAPI!$4:$4</definedName>
    <definedName name="Z_60E1E567_D3C6_11D5_8520_0001026B22A4_.wvu.PrintArea" localSheetId="3" hidden="1">ALKD!$C$1:$D$432</definedName>
    <definedName name="Z_60E1E567_D3C6_11D5_8520_0001026B22A4_.wvu.PrintArea" localSheetId="2" hidden="1">CCT!$C$1:$D$432</definedName>
    <definedName name="Z_60E1E567_D3C6_11D5_8520_0001026B22A4_.wvu.PrintArea" localSheetId="1" hidden="1">CTE!$C$1:$D$432</definedName>
    <definedName name="Z_60E1E567_D3C6_11D5_8520_0001026B22A4_.wvu.PrintArea" localSheetId="6" hidden="1">IAP´s!$C$1:$D$432</definedName>
    <definedName name="Z_60E1E567_D3C6_11D5_8520_0001026B22A4_.wvu.PrintArea" localSheetId="5" hidden="1">SALAS!$C$1:$D$432</definedName>
    <definedName name="Z_60E1E567_D3C6_11D5_8520_0001026B22A4_.wvu.PrintArea" localSheetId="4" hidden="1">UAPI!$C$1:$D$432</definedName>
    <definedName name="Z_60E1E567_D3C6_11D5_8520_0001026B22A4_.wvu.PrintTitles" localSheetId="3" hidden="1">ALKD!$22:$23</definedName>
    <definedName name="Z_60E1E567_D3C6_11D5_8520_0001026B22A4_.wvu.PrintTitles" localSheetId="2" hidden="1">CCT!$22:$23</definedName>
    <definedName name="Z_60E1E567_D3C6_11D5_8520_0001026B22A4_.wvu.PrintTitles" localSheetId="1" hidden="1">CTE!$22:$23</definedName>
    <definedName name="Z_60E1E567_D3C6_11D5_8520_0001026B22A4_.wvu.PrintTitles" localSheetId="6" hidden="1">IAP´s!$22:$23</definedName>
    <definedName name="Z_60E1E567_D3C6_11D5_8520_0001026B22A4_.wvu.PrintTitles" localSheetId="5" hidden="1">SALAS!$22:$23</definedName>
    <definedName name="Z_60E1E567_D3C6_11D5_8520_0001026B22A4_.wvu.PrintTitles" localSheetId="4" hidden="1">UAPI!$22:$23</definedName>
    <definedName name="Z_60E1E567_D3C6_11D5_8520_0001026B22A4_.wvu.Rows" localSheetId="3" hidden="1">ALKD!#REF!,ALKD!$4:$4</definedName>
    <definedName name="Z_60E1E567_D3C6_11D5_8520_0001026B22A4_.wvu.Rows" localSheetId="2" hidden="1">CCT!#REF!,CCT!$4:$4</definedName>
    <definedName name="Z_60E1E567_D3C6_11D5_8520_0001026B22A4_.wvu.Rows" localSheetId="1" hidden="1">CTE!#REF!,CTE!$4:$4</definedName>
    <definedName name="Z_60E1E567_D3C6_11D5_8520_0001026B22A4_.wvu.Rows" localSheetId="6" hidden="1">IAP´s!#REF!,IAP´s!$4:$4</definedName>
    <definedName name="Z_60E1E567_D3C6_11D5_8520_0001026B22A4_.wvu.Rows" localSheetId="5" hidden="1">SALAS!#REF!,SALAS!$4:$4</definedName>
    <definedName name="Z_60E1E567_D3C6_11D5_8520_0001026B22A4_.wvu.Rows" localSheetId="4" hidden="1">UAPI!#REF!,UAPI!$4:$4</definedName>
    <definedName name="Z_60E1E568_D3C6_11D5_8520_0001026B22A4_.wvu.PrintArea" localSheetId="3" hidden="1">ALKD!$C$1:$D$432</definedName>
    <definedName name="Z_60E1E568_D3C6_11D5_8520_0001026B22A4_.wvu.PrintArea" localSheetId="2" hidden="1">CCT!$C$1:$D$432</definedName>
    <definedName name="Z_60E1E568_D3C6_11D5_8520_0001026B22A4_.wvu.PrintArea" localSheetId="1" hidden="1">CTE!$C$1:$D$432</definedName>
    <definedName name="Z_60E1E568_D3C6_11D5_8520_0001026B22A4_.wvu.PrintArea" localSheetId="6" hidden="1">IAP´s!$C$1:$D$432</definedName>
    <definedName name="Z_60E1E568_D3C6_11D5_8520_0001026B22A4_.wvu.PrintArea" localSheetId="5" hidden="1">SALAS!$C$1:$D$432</definedName>
    <definedName name="Z_60E1E568_D3C6_11D5_8520_0001026B22A4_.wvu.PrintArea" localSheetId="4" hidden="1">UAPI!$C$1:$D$432</definedName>
    <definedName name="Z_60E1E568_D3C6_11D5_8520_0001026B22A4_.wvu.PrintTitles" localSheetId="3" hidden="1">ALKD!$22:$23</definedName>
    <definedName name="Z_60E1E568_D3C6_11D5_8520_0001026B22A4_.wvu.PrintTitles" localSheetId="2" hidden="1">CCT!$22:$23</definedName>
    <definedName name="Z_60E1E568_D3C6_11D5_8520_0001026B22A4_.wvu.PrintTitles" localSheetId="1" hidden="1">CTE!$22:$23</definedName>
    <definedName name="Z_60E1E568_D3C6_11D5_8520_0001026B22A4_.wvu.PrintTitles" localSheetId="6" hidden="1">IAP´s!$22:$23</definedName>
    <definedName name="Z_60E1E568_D3C6_11D5_8520_0001026B22A4_.wvu.PrintTitles" localSheetId="5" hidden="1">SALAS!$22:$23</definedName>
    <definedName name="Z_60E1E568_D3C6_11D5_8520_0001026B22A4_.wvu.PrintTitles" localSheetId="4" hidden="1">UAPI!$22:$23</definedName>
    <definedName name="Z_60E1E568_D3C6_11D5_8520_0001026B22A4_.wvu.Rows" localSheetId="3" hidden="1">ALKD!#REF!,ALKD!$4:$4</definedName>
    <definedName name="Z_60E1E568_D3C6_11D5_8520_0001026B22A4_.wvu.Rows" localSheetId="2" hidden="1">CCT!#REF!,CCT!$4:$4</definedName>
    <definedName name="Z_60E1E568_D3C6_11D5_8520_0001026B22A4_.wvu.Rows" localSheetId="1" hidden="1">CTE!#REF!,CTE!$4:$4</definedName>
    <definedName name="Z_60E1E568_D3C6_11D5_8520_0001026B22A4_.wvu.Rows" localSheetId="6" hidden="1">IAP´s!#REF!,IAP´s!$4:$4</definedName>
    <definedName name="Z_60E1E568_D3C6_11D5_8520_0001026B22A4_.wvu.Rows" localSheetId="5" hidden="1">SALAS!#REF!,SALAS!$4:$4</definedName>
    <definedName name="Z_60E1E568_D3C6_11D5_8520_0001026B22A4_.wvu.Rows" localSheetId="4" hidden="1">UAPI!#REF!,UAPI!$4:$4</definedName>
    <definedName name="Z_60E1E569_D3C6_11D5_8520_0001026B22A4_.wvu.PrintArea" localSheetId="3" hidden="1">ALKD!$C$1:$D$432</definedName>
    <definedName name="Z_60E1E569_D3C6_11D5_8520_0001026B22A4_.wvu.PrintArea" localSheetId="2" hidden="1">CCT!$C$1:$D$432</definedName>
    <definedName name="Z_60E1E569_D3C6_11D5_8520_0001026B22A4_.wvu.PrintArea" localSheetId="1" hidden="1">CTE!$C$1:$D$432</definedName>
    <definedName name="Z_60E1E569_D3C6_11D5_8520_0001026B22A4_.wvu.PrintArea" localSheetId="6" hidden="1">IAP´s!$C$1:$D$432</definedName>
    <definedName name="Z_60E1E569_D3C6_11D5_8520_0001026B22A4_.wvu.PrintArea" localSheetId="5" hidden="1">SALAS!$C$1:$D$432</definedName>
    <definedName name="Z_60E1E569_D3C6_11D5_8520_0001026B22A4_.wvu.PrintArea" localSheetId="4" hidden="1">UAPI!$C$1:$D$432</definedName>
    <definedName name="Z_60E1E569_D3C6_11D5_8520_0001026B22A4_.wvu.PrintTitles" localSheetId="3" hidden="1">ALKD!$22:$23</definedName>
    <definedName name="Z_60E1E569_D3C6_11D5_8520_0001026B22A4_.wvu.PrintTitles" localSheetId="2" hidden="1">CCT!$22:$23</definedName>
    <definedName name="Z_60E1E569_D3C6_11D5_8520_0001026B22A4_.wvu.PrintTitles" localSheetId="1" hidden="1">CTE!$22:$23</definedName>
    <definedName name="Z_60E1E569_D3C6_11D5_8520_0001026B22A4_.wvu.PrintTitles" localSheetId="6" hidden="1">IAP´s!$22:$23</definedName>
    <definedName name="Z_60E1E569_D3C6_11D5_8520_0001026B22A4_.wvu.PrintTitles" localSheetId="5" hidden="1">SALAS!$22:$23</definedName>
    <definedName name="Z_60E1E569_D3C6_11D5_8520_0001026B22A4_.wvu.PrintTitles" localSheetId="4" hidden="1">UAPI!$22:$23</definedName>
    <definedName name="Z_60E1E569_D3C6_11D5_8520_0001026B22A4_.wvu.Rows" localSheetId="3" hidden="1">ALKD!#REF!,ALKD!$4:$4</definedName>
    <definedName name="Z_60E1E569_D3C6_11D5_8520_0001026B22A4_.wvu.Rows" localSheetId="2" hidden="1">CCT!#REF!,CCT!$4:$4</definedName>
    <definedName name="Z_60E1E569_D3C6_11D5_8520_0001026B22A4_.wvu.Rows" localSheetId="1" hidden="1">CTE!#REF!,CTE!$4:$4</definedName>
    <definedName name="Z_60E1E569_D3C6_11D5_8520_0001026B22A4_.wvu.Rows" localSheetId="6" hidden="1">IAP´s!#REF!,IAP´s!$4:$4</definedName>
    <definedName name="Z_60E1E569_D3C6_11D5_8520_0001026B22A4_.wvu.Rows" localSheetId="5" hidden="1">SALAS!#REF!,SALAS!$4:$4</definedName>
    <definedName name="Z_60E1E569_D3C6_11D5_8520_0001026B22A4_.wvu.Rows" localSheetId="4" hidden="1">UAPI!#REF!,UAPI!$4:$4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7" i="7" l="1"/>
  <c r="AS17" i="7"/>
  <c r="AR17" i="7"/>
  <c r="AQ17" i="7"/>
  <c r="AP17" i="7"/>
  <c r="AO17" i="7"/>
  <c r="AN17" i="7"/>
  <c r="AM17" i="7"/>
  <c r="AL17" i="7"/>
  <c r="AK17" i="7"/>
  <c r="AJ17" i="7"/>
  <c r="AI17" i="7"/>
  <c r="AT16" i="7"/>
  <c r="AS16" i="7"/>
  <c r="AR16" i="7"/>
  <c r="AQ16" i="7"/>
  <c r="AP16" i="7"/>
  <c r="AO16" i="7"/>
  <c r="AN16" i="7"/>
  <c r="AM16" i="7"/>
  <c r="AL16" i="7"/>
  <c r="AK16" i="7"/>
  <c r="AJ16" i="7"/>
  <c r="AI16" i="7"/>
  <c r="AT11" i="7"/>
  <c r="AS11" i="7"/>
  <c r="AR11" i="7"/>
  <c r="AQ11" i="7"/>
  <c r="AP11" i="7"/>
  <c r="AO11" i="7"/>
  <c r="AN11" i="7"/>
  <c r="AM11" i="7"/>
  <c r="AL11" i="7"/>
  <c r="AK11" i="7"/>
  <c r="AJ11" i="7"/>
  <c r="AI11" i="7"/>
  <c r="AT10" i="7"/>
  <c r="AS10" i="7"/>
  <c r="AR10" i="7"/>
  <c r="AQ10" i="7"/>
  <c r="AP10" i="7"/>
  <c r="AO10" i="7"/>
  <c r="AN10" i="7"/>
  <c r="AM10" i="7"/>
  <c r="AL10" i="7"/>
  <c r="AK10" i="7"/>
  <c r="AJ10" i="7"/>
  <c r="AI10" i="7"/>
  <c r="AT7" i="7"/>
  <c r="AS7" i="7"/>
  <c r="AR7" i="7"/>
  <c r="AQ7" i="7"/>
  <c r="AP7" i="7"/>
  <c r="AO7" i="7"/>
  <c r="AN7" i="7"/>
  <c r="AM7" i="7"/>
  <c r="AL7" i="7"/>
  <c r="AK7" i="7"/>
  <c r="AJ7" i="7"/>
  <c r="AI7" i="7"/>
  <c r="AS6" i="7"/>
  <c r="AR6" i="7"/>
  <c r="AO6" i="7"/>
  <c r="AN6" i="7"/>
  <c r="AM6" i="7"/>
  <c r="AK6" i="7"/>
  <c r="AJ6" i="7"/>
  <c r="AI6" i="7"/>
  <c r="X6" i="7"/>
  <c r="AT6" i="7" s="1"/>
  <c r="AS5" i="7"/>
  <c r="AS4" i="7" s="1"/>
  <c r="AS3" i="7" s="1"/>
  <c r="AS2" i="7" s="1"/>
  <c r="AO5" i="7"/>
  <c r="AO4" i="7" s="1"/>
  <c r="AO3" i="7" s="1"/>
  <c r="AO2" i="7" s="1"/>
  <c r="AK5" i="7"/>
  <c r="AK4" i="7" s="1"/>
  <c r="AK3" i="7" s="1"/>
  <c r="AK2" i="7" s="1"/>
  <c r="X5" i="7"/>
  <c r="AQ5" i="7" s="1"/>
  <c r="X4" i="7"/>
  <c r="X3" i="7" s="1"/>
  <c r="X2" i="7" s="1"/>
  <c r="AQ4" i="7" l="1"/>
  <c r="AQ3" i="7" s="1"/>
  <c r="AQ2" i="7" s="1"/>
  <c r="AL5" i="7"/>
  <c r="AJ5" i="7"/>
  <c r="AJ4" i="7" s="1"/>
  <c r="AJ3" i="7" s="1"/>
  <c r="AJ2" i="7" s="1"/>
  <c r="AN5" i="7"/>
  <c r="AN4" i="7" s="1"/>
  <c r="AN3" i="7" s="1"/>
  <c r="AN2" i="7" s="1"/>
  <c r="AR5" i="7"/>
  <c r="AR4" i="7" s="1"/>
  <c r="AR3" i="7" s="1"/>
  <c r="AR2" i="7" s="1"/>
  <c r="AQ6" i="7"/>
  <c r="AP5" i="7"/>
  <c r="AT5" i="7"/>
  <c r="AT4" i="7" s="1"/>
  <c r="AT3" i="7" s="1"/>
  <c r="AT2" i="7" s="1"/>
  <c r="AI5" i="7"/>
  <c r="AI4" i="7" s="1"/>
  <c r="AI3" i="7" s="1"/>
  <c r="AI2" i="7" s="1"/>
  <c r="AM5" i="7"/>
  <c r="AM4" i="7" s="1"/>
  <c r="AM3" i="7" s="1"/>
  <c r="AM2" i="7" s="1"/>
  <c r="AL6" i="7"/>
  <c r="AP6" i="7"/>
  <c r="D362" i="4"/>
  <c r="D264" i="4"/>
  <c r="D153" i="4"/>
  <c r="D154" i="4"/>
  <c r="D85" i="4"/>
  <c r="D23" i="4"/>
  <c r="D362" i="3"/>
  <c r="D264" i="3"/>
  <c r="D153" i="3"/>
  <c r="D154" i="3"/>
  <c r="D85" i="3"/>
  <c r="D23" i="3"/>
  <c r="D362" i="2"/>
  <c r="D264" i="2"/>
  <c r="D153" i="2"/>
  <c r="D154" i="2"/>
  <c r="D85" i="2"/>
  <c r="D23" i="2"/>
  <c r="D23" i="1"/>
  <c r="D85" i="1"/>
  <c r="D153" i="1"/>
  <c r="D154" i="1"/>
  <c r="D362" i="1"/>
  <c r="D264" i="1"/>
  <c r="D3" i="1"/>
  <c r="D2" i="1"/>
  <c r="D3" i="2"/>
  <c r="D2" i="2"/>
  <c r="D22" i="2" s="1"/>
  <c r="D3" i="3"/>
  <c r="D2" i="3"/>
  <c r="D3" i="4"/>
  <c r="D2" i="4"/>
  <c r="D362" i="5"/>
  <c r="D264" i="5"/>
  <c r="D153" i="5"/>
  <c r="D154" i="5"/>
  <c r="D85" i="5"/>
  <c r="D362" i="6"/>
  <c r="D264" i="6"/>
  <c r="D154" i="6"/>
  <c r="D153" i="6"/>
  <c r="D85" i="6"/>
  <c r="D23" i="5"/>
  <c r="D3" i="5"/>
  <c r="D2" i="5"/>
  <c r="D23" i="6"/>
  <c r="D431"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C18" i="6"/>
  <c r="C17" i="6"/>
  <c r="C16" i="6"/>
  <c r="D15" i="6"/>
  <c r="C15" i="6"/>
  <c r="C14" i="6"/>
  <c r="C13" i="6"/>
  <c r="C12" i="6"/>
  <c r="C9" i="6"/>
  <c r="C8" i="6"/>
  <c r="C7" i="6"/>
  <c r="D6" i="6"/>
  <c r="D431"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C18" i="5"/>
  <c r="C17" i="5"/>
  <c r="C16" i="5"/>
  <c r="C15" i="5"/>
  <c r="C14" i="5"/>
  <c r="D13" i="5"/>
  <c r="D20" i="5" s="1"/>
  <c r="C13" i="5"/>
  <c r="C12" i="5"/>
  <c r="C9" i="5"/>
  <c r="C8" i="5"/>
  <c r="C7" i="5"/>
  <c r="D426" i="5"/>
  <c r="D431"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0" i="4"/>
  <c r="C18" i="4"/>
  <c r="C17" i="4"/>
  <c r="C16" i="4"/>
  <c r="C15" i="4"/>
  <c r="C14" i="4"/>
  <c r="C13" i="4"/>
  <c r="C12" i="4"/>
  <c r="C9" i="4"/>
  <c r="C8" i="4"/>
  <c r="C7" i="4"/>
  <c r="D84" i="4"/>
  <c r="D431"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C18" i="3"/>
  <c r="C17" i="3"/>
  <c r="C16" i="3"/>
  <c r="C15" i="3"/>
  <c r="C14" i="3"/>
  <c r="D13" i="3"/>
  <c r="C13" i="3"/>
  <c r="C12" i="3"/>
  <c r="C9" i="3"/>
  <c r="C8" i="3"/>
  <c r="C7" i="3"/>
  <c r="D84" i="3"/>
  <c r="D431"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C18" i="2"/>
  <c r="C17" i="2"/>
  <c r="C16" i="2"/>
  <c r="C15" i="2"/>
  <c r="C14" i="2"/>
  <c r="D13" i="2"/>
  <c r="D20" i="2" s="1"/>
  <c r="C13" i="2"/>
  <c r="C12" i="2"/>
  <c r="C9" i="2"/>
  <c r="C8" i="2"/>
  <c r="C7" i="2"/>
  <c r="B446" i="1"/>
  <c r="A446" i="1"/>
  <c r="D431" i="1"/>
  <c r="D428"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1"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C18" i="1"/>
  <c r="C17" i="1"/>
  <c r="C16" i="1"/>
  <c r="C15" i="1"/>
  <c r="C14" i="1"/>
  <c r="D13" i="1"/>
  <c r="C13" i="1"/>
  <c r="D12" i="1"/>
  <c r="C12" i="1"/>
  <c r="D11" i="1"/>
  <c r="D10" i="1"/>
  <c r="D9" i="1"/>
  <c r="C9" i="1"/>
  <c r="D8" i="1"/>
  <c r="C8" i="1"/>
  <c r="D7" i="1"/>
  <c r="C7" i="1"/>
  <c r="D6" i="1"/>
  <c r="D22" i="1"/>
  <c r="AP4" i="7" l="1"/>
  <c r="AP3" i="7" s="1"/>
  <c r="AP2" i="7" s="1"/>
  <c r="AL4" i="7"/>
  <c r="AL3" i="7" s="1"/>
  <c r="AL2" i="7" s="1"/>
  <c r="D359" i="6"/>
  <c r="D360" i="6" s="1"/>
  <c r="D359" i="5"/>
  <c r="D360" i="5" s="1"/>
  <c r="D424" i="5"/>
  <c r="D425" i="5" s="1"/>
  <c r="D22" i="4"/>
  <c r="D359" i="4"/>
  <c r="D360" i="4" s="1"/>
  <c r="D361" i="4"/>
  <c r="D424" i="4"/>
  <c r="D425" i="4" s="1"/>
  <c r="D359" i="3"/>
  <c r="D360" i="3" s="1"/>
  <c r="D22" i="3"/>
  <c r="D361" i="3"/>
  <c r="D263" i="3"/>
  <c r="D424" i="3"/>
  <c r="D425" i="3" s="1"/>
  <c r="D426" i="3"/>
  <c r="D424" i="1"/>
  <c r="D425" i="1" s="1"/>
  <c r="D20" i="1"/>
  <c r="D261" i="2"/>
  <c r="D262" i="2" s="1"/>
  <c r="D82" i="5"/>
  <c r="D263" i="1"/>
  <c r="D84" i="1"/>
  <c r="D426" i="1"/>
  <c r="D426" i="2"/>
  <c r="D263" i="2"/>
  <c r="D84" i="2"/>
  <c r="D150" i="2"/>
  <c r="D151" i="2" s="1"/>
  <c r="D361" i="2"/>
  <c r="D150" i="6"/>
  <c r="D151" i="6" s="1"/>
  <c r="D82" i="1"/>
  <c r="D261" i="1"/>
  <c r="D262" i="1" s="1"/>
  <c r="D359" i="1"/>
  <c r="D360" i="1" s="1"/>
  <c r="D150" i="1"/>
  <c r="D151" i="1" s="1"/>
  <c r="D150" i="4"/>
  <c r="D151" i="4" s="1"/>
  <c r="D424" i="2"/>
  <c r="D425" i="2" s="1"/>
  <c r="D82" i="2"/>
  <c r="D82" i="3"/>
  <c r="D150" i="3"/>
  <c r="D151" i="3" s="1"/>
  <c r="D261" i="3"/>
  <c r="D262" i="3" s="1"/>
  <c r="D82" i="4"/>
  <c r="D261" i="6"/>
  <c r="D262" i="6" s="1"/>
  <c r="D261" i="4"/>
  <c r="D262" i="4" s="1"/>
  <c r="D263" i="5"/>
  <c r="D152" i="5"/>
  <c r="D361" i="5"/>
  <c r="D84" i="5"/>
  <c r="D22" i="5"/>
  <c r="D359" i="2"/>
  <c r="D360" i="2" s="1"/>
  <c r="D20" i="3"/>
  <c r="D150" i="5"/>
  <c r="D151" i="5" s="1"/>
  <c r="D82" i="6"/>
  <c r="D263" i="4"/>
  <c r="D261" i="5"/>
  <c r="D262" i="5" s="1"/>
  <c r="D424" i="6"/>
  <c r="D425" i="6" s="1"/>
  <c r="D426" i="4"/>
  <c r="D426" i="6"/>
  <c r="D361" i="6"/>
  <c r="D22" i="6"/>
  <c r="D263" i="6"/>
  <c r="D84" i="6"/>
  <c r="D20" i="6"/>
  <c r="D430" i="4" l="1"/>
  <c r="D432" i="4" s="1"/>
  <c r="D83" i="4"/>
  <c r="D430" i="1"/>
  <c r="D432" i="1" s="1"/>
  <c r="D83" i="1"/>
  <c r="D430" i="5"/>
  <c r="D432" i="5" s="1"/>
  <c r="D83" i="5"/>
  <c r="D430" i="3"/>
  <c r="D432" i="3" s="1"/>
  <c r="D83" i="3"/>
  <c r="D430" i="2"/>
  <c r="D432" i="2" s="1"/>
  <c r="D83" i="2"/>
  <c r="D83" i="6"/>
  <c r="D430" i="6"/>
  <c r="D432" i="6" s="1"/>
</calcChain>
</file>

<file path=xl/sharedStrings.xml><?xml version="1.0" encoding="utf-8"?>
<sst xmlns="http://schemas.openxmlformats.org/spreadsheetml/2006/main" count="2796" uniqueCount="561">
  <si>
    <t>CTE</t>
  </si>
  <si>
    <t>Presupuesto</t>
  </si>
  <si>
    <t>INGRESOS</t>
  </si>
  <si>
    <t>Sorteos y donativos</t>
  </si>
  <si>
    <t>Maniobras por entrada y salida con grúa</t>
  </si>
  <si>
    <t>Cobros por cuenta de compañias de grua</t>
  </si>
  <si>
    <t>TOTAL INGRESOS</t>
  </si>
  <si>
    <t xml:space="preserve">EGRESOS </t>
  </si>
  <si>
    <t>SERVICIOS PERSONALES</t>
  </si>
  <si>
    <t>Sueldo base</t>
  </si>
  <si>
    <t>Remuneraciones por adscripción laboral en el extranjero</t>
  </si>
  <si>
    <t>Honorarios asimilables a salarios</t>
  </si>
  <si>
    <t>Salarios al personal eventual</t>
  </si>
  <si>
    <t>Retribuciones por servicios de carácter social</t>
  </si>
  <si>
    <t>Gratificados</t>
  </si>
  <si>
    <t>Retribución a los representantes de los trabajadores y de los patrones en la Junta Federal de Conciliación y Arbitraje</t>
  </si>
  <si>
    <t>Prima quinquenal por años de servicios efectivos prestados</t>
  </si>
  <si>
    <t>Prima vacacional y dominical</t>
  </si>
  <si>
    <t>Aguinaldo</t>
  </si>
  <si>
    <t>Remuneraciones por horas extraordinarias</t>
  </si>
  <si>
    <t>Remuneraciones por horas extraordinarias específicas para personal docente</t>
  </si>
  <si>
    <t>Compensaciones a sustitutos de profesores en estado grávido y personal docente con licencia prejubilatoria</t>
  </si>
  <si>
    <t>Compensaciones a directores de preescolar, primaria y secundaria; inspectores, prefectos y F.C.</t>
  </si>
  <si>
    <t>Compensaciones para material didáctico</t>
  </si>
  <si>
    <t>Compensaciones por titulación a nivel licenciatura T-3, MA Y DO</t>
  </si>
  <si>
    <t>Compensaciones adicionales</t>
  </si>
  <si>
    <t>Compensaciones por servicios de justicia</t>
  </si>
  <si>
    <t>Compensaciones por nómina</t>
  </si>
  <si>
    <t>Sobresueldos</t>
  </si>
  <si>
    <t>Honorarios especiales</t>
  </si>
  <si>
    <t>Cuotas al IMSS por enfermedades y maternidad (Mod 10)</t>
  </si>
  <si>
    <t>Cuotas al IMSS</t>
  </si>
  <si>
    <t>Cuotas al ISSSTE</t>
  </si>
  <si>
    <t>Cuotas para la vivienda</t>
  </si>
  <si>
    <t>Cuotas a pensiones</t>
  </si>
  <si>
    <t>Cuotas para el sistema de ahorro para el retiro</t>
  </si>
  <si>
    <t>Cuotas para el seguro de vida del personal</t>
  </si>
  <si>
    <t>Cuotas para el seguro de gastos médicos</t>
  </si>
  <si>
    <t>Indemnizaciones por separación</t>
  </si>
  <si>
    <t>Indemnizaciones por accidente en el trabajo</t>
  </si>
  <si>
    <t>Laudos, liquidaciones, indemnizaciones por sueldos y salarios caidos</t>
  </si>
  <si>
    <t>Indemnizaciones por riesgo de trabajo</t>
  </si>
  <si>
    <t>Fondo de retiro</t>
  </si>
  <si>
    <t>Previsión social múltiple para personal de educación y salud</t>
  </si>
  <si>
    <t>Gratificaciones genéricas</t>
  </si>
  <si>
    <t>Estímulos al personal</t>
  </si>
  <si>
    <t>Homologación</t>
  </si>
  <si>
    <t>Ayuda para actividades de organización y supervisión</t>
  </si>
  <si>
    <t>Asignación docente</t>
  </si>
  <si>
    <t>Servicios cocurriculares</t>
  </si>
  <si>
    <t>Sueldos, demás percepciones y gratificación anual</t>
  </si>
  <si>
    <t>Apoyos a la capacitación de los servidores públicos</t>
  </si>
  <si>
    <t>Servicios médicos y hospitalarios</t>
  </si>
  <si>
    <t>Prima de insalubridad</t>
  </si>
  <si>
    <t>prestación salarial complementaria por fallecimiento</t>
  </si>
  <si>
    <t>Impacto al salario en el transcurso del año</t>
  </si>
  <si>
    <t>Otras medidas de carácter laboral y económicas</t>
  </si>
  <si>
    <t>Acreditación por años de estudios en licenciatura</t>
  </si>
  <si>
    <t>Ayuda para despensa</t>
  </si>
  <si>
    <t>Ayuda para pasajes</t>
  </si>
  <si>
    <t>Ayuda para actividades de esparcimiento</t>
  </si>
  <si>
    <t>Estímulo por el día del servidor público</t>
  </si>
  <si>
    <t>Estímulos de antigüedad</t>
  </si>
  <si>
    <t>Acreditación por años de servicio en educación superior</t>
  </si>
  <si>
    <t>Gratificaciones</t>
  </si>
  <si>
    <t>Otros estímulos anteojos, utiles escolares, aparatos ortopedicos</t>
  </si>
  <si>
    <t>TOTAL SERVICIOS PERSONALES</t>
  </si>
  <si>
    <t>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</si>
  <si>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</si>
  <si>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</si>
  <si>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</si>
  <si>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</si>
  <si>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</si>
  <si>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</si>
  <si>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</si>
  <si>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</si>
  <si>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Registro e identificación vehicular</t>
  </si>
  <si>
    <t>Adquisición de formas valoradas</t>
  </si>
  <si>
    <t>Productos alimenticios para los efectivos que participen en programas de seguridad pública</t>
  </si>
  <si>
    <t>Productos alimenticios para personas derivado de la prestación de servicios públicos en unidades de salud, educativas, de readaptación social y otras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</si>
  <si>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</si>
  <si>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</si>
  <si>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</si>
  <si>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</si>
  <si>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</si>
  <si>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</si>
  <si>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</si>
  <si>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</si>
  <si>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</si>
  <si>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</si>
  <si>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</si>
  <si>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</si>
  <si>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</si>
  <si>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</si>
  <si>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</si>
  <si>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</si>
  <si>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</si>
  <si>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</si>
  <si>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</si>
  <si>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</si>
  <si>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</si>
  <si>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</si>
  <si>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</si>
  <si>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</si>
  <si>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</si>
  <si>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</si>
  <si>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</si>
  <si>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</si>
  <si>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</si>
  <si>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</si>
  <si>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</si>
  <si>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</si>
  <si>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</si>
  <si>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</si>
  <si>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</si>
  <si>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</si>
  <si>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</si>
  <si>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</si>
  <si>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</si>
  <si>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</si>
  <si>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</si>
  <si>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</si>
  <si>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</si>
  <si>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</si>
  <si>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</si>
  <si>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</si>
  <si>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</si>
  <si>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</si>
  <si>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</si>
  <si>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</si>
  <si>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</si>
  <si>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</si>
  <si>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TOTAL MATERIALES Y SUMINISTROS</t>
  </si>
  <si>
    <t>SERVICIOS GENERALES</t>
  </si>
  <si>
    <t>Servicio de energía eléctrica</t>
  </si>
  <si>
    <t>Servicio Alumbrado público</t>
  </si>
  <si>
    <t>Servicio de energía eléctrica para bombeo y tratamiento de agua</t>
  </si>
  <si>
    <t>Servicio de gas</t>
  </si>
  <si>
    <t>Servicio de agua</t>
  </si>
  <si>
    <t>Servicio telefónico tradicional</t>
  </si>
  <si>
    <t>Servicio de telefonía celular</t>
  </si>
  <si>
    <t>Servicios de telecomunicaciones y satelitales</t>
  </si>
  <si>
    <t>Servicios de acceso de internet, redes y procesamiento de información</t>
  </si>
  <si>
    <t>Servicio postal</t>
  </si>
  <si>
    <t>Servicio telegráfico</t>
  </si>
  <si>
    <t>Servicios integrales de telecomunicación</t>
  </si>
  <si>
    <t>Contratación de otros servicios</t>
  </si>
  <si>
    <t>Arrendamiento de terrenos</t>
  </si>
  <si>
    <t>Arrendamiento de edificios</t>
  </si>
  <si>
    <t>Arrendamiento de mobiliario</t>
  </si>
  <si>
    <t>Arrendamiento de equipo y bienes informáticos</t>
  </si>
  <si>
    <t>Arrendamiento de equipo e instrumental médico y de laboratorio</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</si>
  <si>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</si>
  <si>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</si>
  <si>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</si>
  <si>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</si>
  <si>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maquinaria, otros equipos y herramientas</t>
  </si>
  <si>
    <t>Patentes, regalías y otros</t>
  </si>
  <si>
    <t>Arrendamientos especiales</t>
  </si>
  <si>
    <t>Arrendamiento de sustancias y productos químicos</t>
  </si>
  <si>
    <t>Otros Arrendamientos</t>
  </si>
  <si>
    <t>Servicios legales, de contabilidad, auditoría y relacionados</t>
  </si>
  <si>
    <t>Servicios de diseño, arquitectura, ingeniería y actividades relacionadas</t>
  </si>
  <si>
    <t>Servicios de consultoría administrativa e informática</t>
  </si>
  <si>
    <t>Capacitación institucional</t>
  </si>
  <si>
    <t>Capacitación especializada</t>
  </si>
  <si>
    <t>Servicios de investigación científica y desarrollo</t>
  </si>
  <si>
    <t>Servicios de apoyo administrativo COPIAS</t>
  </si>
  <si>
    <t>Servicios relacionados con traducciones</t>
  </si>
  <si>
    <t>Servicio de Impresión de documentos y papelería oficial</t>
  </si>
  <si>
    <t>Servicios de impresión de material informativo derivado de la operación y administración</t>
  </si>
  <si>
    <t>Información en medios masivos derivada de la operación y administración de las dependencias y entidades</t>
  </si>
  <si>
    <t>Servicios de protección y seguridad</t>
  </si>
  <si>
    <t>Servicios de vigilancia</t>
  </si>
  <si>
    <t>Servicios profesionales, científicos y técnicos integrales</t>
  </si>
  <si>
    <t>Servicios bancarios y financieros</t>
  </si>
  <si>
    <t>Servicios de cobranza, investigación crediticia y similar</t>
  </si>
  <si>
    <t>Servicios de recaudación, traslado y custodia de valores</t>
  </si>
  <si>
    <t>Seguro de responsabilidad patrimonial del Estado</t>
  </si>
  <si>
    <t>Seguros de bienes patrimoniales</t>
  </si>
  <si>
    <t>Almacenaje, embalaje y envase</t>
  </si>
  <si>
    <t>Fletes y maniobras</t>
  </si>
  <si>
    <t>Comisiones por ventas</t>
  </si>
  <si>
    <t>Servicios financieros, bancarios y comerciales integrales</t>
  </si>
  <si>
    <t>Mantenimiento y conservación de inmuebles para la prestación de servicios públicos</t>
  </si>
  <si>
    <t>Mantenimiento y conservación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</si>
  <si>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</si>
  <si>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</si>
  <si>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</si>
  <si>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</si>
  <si>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Instalación, reparación y mantenimiento de maquinaria y otros equipos</t>
  </si>
  <si>
    <t>Mantenimiento y conservación de maquinaria y equipo de trabajo específico</t>
  </si>
  <si>
    <t>Mantenimiento y reparación de plantas e instalaciones productivas</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</si>
  <si>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</si>
  <si>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</si>
  <si>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</si>
  <si>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</si>
  <si>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</si>
  <si>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</si>
  <si>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</si>
  <si>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</si>
  <si>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</si>
  <si>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 nacionales</t>
  </si>
  <si>
    <t>Pasajes aéreos internacionales</t>
  </si>
  <si>
    <t>Pasajes terrestres nacionales</t>
  </si>
  <si>
    <t>Pasajes terrestres internacionales</t>
  </si>
  <si>
    <t>Pasajes marítimos, lacustres y fluviales</t>
  </si>
  <si>
    <t>Autotransporte</t>
  </si>
  <si>
    <t>Viáticos en el país</t>
  </si>
  <si>
    <t>Viáticos en el extranjero</t>
  </si>
  <si>
    <t>Gastos de instalación del personal estatal y traslado de menaje</t>
  </si>
  <si>
    <t>Servicios integrales de traslado y viáticos nacionales para servidores públicos en el desempeño de comisiones y funciones oficiales</t>
  </si>
  <si>
    <t>Servicios integrales traslado y viáticos en el extranjero para servidores públicos en el desempeño de comisiones y funciones oficiales</t>
  </si>
  <si>
    <t>Otros servicios de traslado y hospedaje</t>
  </si>
  <si>
    <t>Gastos para operativos y trabajos de campo en áreas rurales ESTACIONAMIENTOS</t>
  </si>
  <si>
    <t>Gastos de ceremonial</t>
  </si>
  <si>
    <t>Gastos de orden social</t>
  </si>
  <si>
    <t>Gastos de orden cultural</t>
  </si>
  <si>
    <t>Congresos y convenciones</t>
  </si>
  <si>
    <t>Exposiciones</t>
  </si>
  <si>
    <t>Gastos de representación</t>
  </si>
  <si>
    <t>Servicios funerarios y de cementerios</t>
  </si>
  <si>
    <t>Otros impuestos y derechos</t>
  </si>
  <si>
    <t>Impuestos y derechos de exportación</t>
  </si>
  <si>
    <t>Impuestos y derechos de importación</t>
  </si>
  <si>
    <t>Laudo laboral</t>
  </si>
  <si>
    <t>Indemnizaciones por expropiación de predios</t>
  </si>
  <si>
    <t>Responsabilidad Patrimonial</t>
  </si>
  <si>
    <t>Otras erogaciones por resoluciones por autoridad competente</t>
  </si>
  <si>
    <t>Penas, multas, accesorios y actualizaciones</t>
  </si>
  <si>
    <t>Pérdidas del erario estatal</t>
  </si>
  <si>
    <t>Otros gastos por responsabilidades</t>
  </si>
  <si>
    <t>Gastos del Gobernador electo y su equipo</t>
  </si>
  <si>
    <t>Subcontratación de servicios con terceros</t>
  </si>
  <si>
    <t>Gastos menores</t>
  </si>
  <si>
    <t>Programa de Tarifa Especial</t>
  </si>
  <si>
    <t>Otros servicios generales</t>
  </si>
  <si>
    <t>Otros servicios integrales</t>
  </si>
  <si>
    <t>TOTAL SERVICIOS GENERALES</t>
  </si>
  <si>
    <t>TRASNSFERENCIAS, SUBSIDIOS Y OTRAS AYUDAS</t>
  </si>
  <si>
    <t>Poder Legislativo del Estado de Jalisco</t>
  </si>
  <si>
    <t>Auditoría Superior del Estado de Jalisco</t>
  </si>
  <si>
    <t>Transferencias al Poder Legislativo para Inversión Pública</t>
  </si>
  <si>
    <t>Supremo Tribunal de Justicia</t>
  </si>
  <si>
    <t>Consejo de la Judicatura del Estado de Jalisco</t>
  </si>
  <si>
    <t>Tribunal Electoral</t>
  </si>
  <si>
    <t>Tribunal de lo Administrativo del Estado</t>
  </si>
  <si>
    <t>Instituto de Justicia Alternativa del Estado de Jalisco</t>
  </si>
  <si>
    <t>Comisión Estatal de Derechos Humanos</t>
  </si>
  <si>
    <t>Instituto Electoral y de Participación Ciudadana del Estado de Jalisco</t>
  </si>
  <si>
    <t>Instituto de Transparencia e Información Pública del Estado de Jalisco</t>
  </si>
  <si>
    <t>Consejo Económico y Social del Estado de Jalisco para el Desarrollo y la Competitividad</t>
  </si>
  <si>
    <t>Universidad de Guadalajara</t>
  </si>
  <si>
    <t>Transferencias internas para Servicios Personales</t>
  </si>
  <si>
    <t>Transferencias internas para Materiales y Suministros</t>
  </si>
  <si>
    <t>Transferencias internas para Servicios Generales</t>
  </si>
  <si>
    <t>Transferencias internas para Asignaciones, Subsidios y Otras Ayudas</t>
  </si>
  <si>
    <t>Transferencias internas para Bienes Muebles, Inmuebles e Intangibles</t>
  </si>
  <si>
    <t>Transferencias internas para Inversión Pública</t>
  </si>
  <si>
    <t>Transferencias internas para Deuda Pública</t>
  </si>
  <si>
    <t>Transferencias para cubrir el déficit de operación y los gastos de administración asociados al otorgamiento de subsidios.</t>
  </si>
  <si>
    <t>Fondo Jalisco de Fomento Empresarial (FOJAL)</t>
  </si>
  <si>
    <t>Fondo complementario para el desarrollo regional</t>
  </si>
  <si>
    <t>Desarrollo de infraestructura en los municipios</t>
  </si>
  <si>
    <t>Procuraduría Federal del Consumidor (PROFECO)</t>
  </si>
  <si>
    <t>Instituto para el Desarrollo Técnico de las Haciendas Públicas (INDETEC)</t>
  </si>
  <si>
    <t>Desarrollo de infraestructura del sistema de agua</t>
  </si>
  <si>
    <t>Programas y conceptos complementarios</t>
  </si>
  <si>
    <t>Fideicomisos Públicos para Actividades Productivas del Campo</t>
  </si>
  <si>
    <t>Fideicomiso para el Desarrollo Regional Centro Occidente (FIDERCO)</t>
  </si>
  <si>
    <t>Fondo para el Consejo Metropolitano</t>
  </si>
  <si>
    <t>Fideicomiso para el Fondo Estatal para la Cultura y las Artes</t>
  </si>
  <si>
    <t>Apoyo a Proyectos Productivos Rurales</t>
  </si>
  <si>
    <t>Fomento de Actividades Pesqueras y Acuícolas</t>
  </si>
  <si>
    <t>Fomento de Actividades Productivas y Agroindustriales</t>
  </si>
  <si>
    <t>Apoyo a la Agricultura</t>
  </si>
  <si>
    <t>Comité Estatal para el Fomento y Protección Pecuaria del Estado de Jalisco, S.C.</t>
  </si>
  <si>
    <t>Subsidios a la producción</t>
  </si>
  <si>
    <t>Fomento a Proyectos de Comercialización y Distribución</t>
  </si>
  <si>
    <t>Aportación a la Promoción Económica del Estado</t>
  </si>
  <si>
    <t>Subsidios para Inversión</t>
  </si>
  <si>
    <t>Aportación a la Promoción Turística del Estado</t>
  </si>
  <si>
    <t>Subsidios a la prestación de servicios públicos</t>
  </si>
  <si>
    <t>Fondo de Apoyo al Programa Especial de Financiamiento de la Vivienda para el Magisterio en el Estado de Jalisco (FOVIMJAL)</t>
  </si>
  <si>
    <t>Aportación a la Promoción de la Vivienda en el Estado</t>
  </si>
  <si>
    <t>Subsidios al consumo</t>
  </si>
  <si>
    <t>Subsidios a Municipios</t>
  </si>
  <si>
    <t>Fondo de Incentivo a la Eficiencia de la Gestión Municipal</t>
  </si>
  <si>
    <t>Comisión Interinstitucional para Administrar los Fondos para la Seguridad Pública</t>
  </si>
  <si>
    <t>Aportación para el Programa de Telefonía Rural</t>
  </si>
  <si>
    <t>Aportación para el Programa de Incendios Forestales</t>
  </si>
  <si>
    <t>Otros Subsidios</t>
  </si>
  <si>
    <t>Ayuda a preliberados y menores infractores</t>
  </si>
  <si>
    <t>Gastos por servicios de traslado de personas</t>
  </si>
  <si>
    <t>Aportación para la Asistencia Social extraordinaria</t>
  </si>
  <si>
    <t>Aportación al seguro escolar contra accidentes personales</t>
  </si>
  <si>
    <t>Aportación para el Pago a los Ahorradores Defraudados por las Cajas Populares</t>
  </si>
  <si>
    <t>Aportación para el Desarrollo Humano en el Estado</t>
  </si>
  <si>
    <t>Aportación para el Desarrollo Social del Estado</t>
  </si>
  <si>
    <t>Aportación para Erogaciones Imprevistas</t>
  </si>
  <si>
    <t>Aportación para Erogaciones Contingentes</t>
  </si>
  <si>
    <t>Subsidios para capacitación y becas</t>
  </si>
  <si>
    <t>Pre y Premios</t>
  </si>
  <si>
    <t>Programa Estatal de Apoyo al Empleo</t>
  </si>
  <si>
    <t>Aportación para el Desarrollo de Programas Educativos</t>
  </si>
  <si>
    <t>Aportación a la Promoción de la Cultura y las Artes del Estado</t>
  </si>
  <si>
    <t>Aportación Estatal para el Convenio con el Consejo Nacional para la Cultura y las Artes (CONACULTA)</t>
  </si>
  <si>
    <t>Fondo de Ciencia y Tecnología</t>
  </si>
  <si>
    <t>Aportación para la Investigación y Conservación del Patrimonio Cultural</t>
  </si>
  <si>
    <t>Patronato de Fomento Educativo en el Estado de Jalisco, A.C.</t>
  </si>
  <si>
    <t>El Colegio de Jalisco, A.C.</t>
  </si>
  <si>
    <t>Apoyos a la investigación científica y tecnológica de instituciones académicas y sector público</t>
  </si>
  <si>
    <t>Apoyos a la investigación científica y tecnológica en instituciones sin fines de lucro</t>
  </si>
  <si>
    <t>Ayudas sociales a Instituciones sin Fines de Lucro</t>
  </si>
  <si>
    <t>Ayudas a Instituciones y Programas para la Prevención del SIDA</t>
  </si>
  <si>
    <t>Ayudas al Instituto Jalisciense de Asistencia Social</t>
  </si>
  <si>
    <t>Aportación a los Organismos de la Sociedad Civil</t>
  </si>
  <si>
    <t>Aportaciones a Instituciones y Organismos para el Tratamiento de las Adicciones</t>
  </si>
  <si>
    <t>Prerrogativas a Partidos Políticos</t>
  </si>
  <si>
    <t>Ayudas por Desastres Naturales</t>
  </si>
  <si>
    <t>Ayudas por Otros Siniestros</t>
  </si>
  <si>
    <t>Pensiones</t>
  </si>
  <si>
    <t>Jubilaciones</t>
  </si>
  <si>
    <t>Otras pensiones y jubilaciones</t>
  </si>
  <si>
    <t>Aportaciones a fideicomisos públicos</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</si>
  <si>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</si>
  <si>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</si>
  <si>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</si>
  <si>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</si>
  <si>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</si>
  <si>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</si>
  <si>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</si>
  <si>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Transferencias para el sector privado externo</t>
  </si>
  <si>
    <t>TOTAL</t>
  </si>
  <si>
    <t>BIENES MUEBLES</t>
  </si>
  <si>
    <t>Muebles de oficina y estantería</t>
  </si>
  <si>
    <t>Muebles, excepto de oficina y estantería</t>
  </si>
  <si>
    <t>Bienes artísticos y culturales</t>
  </si>
  <si>
    <t>Equipo de cómputo y de tecnología de la información</t>
  </si>
  <si>
    <t>Otros mobiliarios y equipos de administración</t>
  </si>
  <si>
    <t>Adjudicaciones, indemnizaciones y expropiaciones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</si>
  <si>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</si>
  <si>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</si>
  <si>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</si>
  <si>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</si>
  <si>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</si>
  <si>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</si>
  <si>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destinados a servicios públicos y la operación de programas públicos</t>
  </si>
  <si>
    <t>Vehículos y equipo terrestres, destinados a servicios administrativos</t>
  </si>
  <si>
    <t>Vehículos y equipo terrestres, destinados exclusivamente para desastres naturales</t>
  </si>
  <si>
    <t>Vehículos y equipo terrestres, destinados a servidores públicos</t>
  </si>
  <si>
    <t>Carrocerías, remolques y equipo auxiliar de transporte</t>
  </si>
  <si>
    <t>Vehículos y equipo aéreos, destinados a servicios públicos y la operación de programas públicos</t>
  </si>
  <si>
    <t>Vehículos y equipo aéreos, destinados exclusivamente para desastres naturales</t>
  </si>
  <si>
    <t>Equipo ferroviario</t>
  </si>
  <si>
    <t>Embarcaciones destinadas a servicios públicos y la operación de programas públicos</t>
  </si>
  <si>
    <t>Construcción de 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</si>
  <si>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</si>
  <si>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</si>
  <si>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</si>
  <si>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</si>
  <si>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</si>
  <si>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t>
  </si>
  <si>
    <t>Equipos de comunicación y telecomunicación</t>
  </si>
  <si>
    <t>Equipo de generación eléctrica, aparatos y accesorios eléctricos</t>
  </si>
  <si>
    <t>Herramientas y máquinas herramienta</t>
  </si>
  <si>
    <t>Refacciones y accesorios mayores</t>
  </si>
  <si>
    <t>Equipo para semaforización</t>
  </si>
  <si>
    <t>Equipo de ingeniería y diseño</t>
  </si>
  <si>
    <t>Bienes muebles por arrendamiento financiero</t>
  </si>
  <si>
    <t>Maquinaria y equipo diverso</t>
  </si>
  <si>
    <t>Bovinos</t>
  </si>
  <si>
    <t>Porcinos</t>
  </si>
  <si>
    <t>Aves</t>
  </si>
  <si>
    <t>Ovinos y caprino</t>
  </si>
  <si>
    <t>Peces y acuicultura</t>
  </si>
  <si>
    <t>Equinos</t>
  </si>
  <si>
    <t>Especies menores y de zoológico</t>
  </si>
  <si>
    <t>Árboles y plantas</t>
  </si>
  <si>
    <t>Otros activos biológicos</t>
  </si>
  <si>
    <t>Terrenos</t>
  </si>
  <si>
    <t>Viviendas</t>
  </si>
  <si>
    <t>Edificios no residenciales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</si>
  <si>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</si>
  <si>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</si>
  <si>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</si>
  <si>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</si>
  <si>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</si>
  <si>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Patentes</t>
  </si>
  <si>
    <t>Marcas</t>
  </si>
  <si>
    <t>Derechos</t>
  </si>
  <si>
    <t>Concesiones</t>
  </si>
  <si>
    <t>Franquicias</t>
  </si>
  <si>
    <t>Licencias informáticas e intelectuales</t>
  </si>
  <si>
    <t>Licencias industriales, comerciales y otras</t>
  </si>
  <si>
    <t>Otros activos intangibles</t>
  </si>
  <si>
    <t>MOBILIARIO Y EQUIPO DE ADMON</t>
  </si>
  <si>
    <t>INVERSION PUBLICA</t>
  </si>
  <si>
    <t>Edificación no habitacional</t>
  </si>
  <si>
    <t>TOTALES:</t>
  </si>
  <si>
    <t>CCT</t>
  </si>
  <si>
    <t>ALKD</t>
  </si>
  <si>
    <t>UAPI</t>
  </si>
  <si>
    <t>SALAS</t>
  </si>
  <si>
    <t>2016</t>
  </si>
  <si>
    <t>APOYO A IAP´s</t>
  </si>
  <si>
    <t>¿ELIMINAR?</t>
  </si>
  <si>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</si>
  <si>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</si>
  <si>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</si>
  <si>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</si>
  <si>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</si>
  <si>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</si>
  <si>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</si>
  <si>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</si>
  <si>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</si>
  <si>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</si>
  <si>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</si>
  <si>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</si>
  <si>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</si>
  <si>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</si>
  <si>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</si>
  <si>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</si>
  <si>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</si>
  <si>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</si>
  <si>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</si>
  <si>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</si>
  <si>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</si>
  <si>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</si>
  <si>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</si>
  <si>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</si>
  <si>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</si>
  <si>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</si>
  <si>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</si>
  <si>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</si>
  <si>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</si>
  <si>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</si>
  <si>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</si>
  <si>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</si>
  <si>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</si>
  <si>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</si>
  <si>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</si>
  <si>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</si>
  <si>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</si>
  <si>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</si>
  <si>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</si>
  <si>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</si>
  <si>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</si>
  <si>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</si>
  <si>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</si>
  <si>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</si>
  <si>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</si>
  <si>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</si>
  <si>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Observaciones 1</t>
  </si>
  <si>
    <t>NO</t>
  </si>
  <si>
    <t>Secretaría de Desarrollo e Integración Social</t>
  </si>
  <si>
    <t>Instituto Jalisciense de Asistencia Social</t>
  </si>
  <si>
    <t>Servicios de Asistencia Social a Grupos Vulnerables</t>
  </si>
  <si>
    <t/>
  </si>
  <si>
    <t>Fin</t>
  </si>
  <si>
    <t>Contribuir a mejorar los servicios asistenciales, en el Estado de Jalisco a traves de la  la promoción, coordinación, supervisión, capacitación, desarrollo y prestación de servicios que se ofrecen por las Instituciones de Asistencia Social Privada en el Estado de Jalisco y las Dependencias Directas del IJAS.</t>
  </si>
  <si>
    <t xml:space="preserve">Informes y expedientes internos del Instituto Jalisciense de Asistencia Social.  </t>
  </si>
  <si>
    <t xml:space="preserve">El Instituto Jalisciense de Asistencia Social coordina correctamente los esfuerzos de la sociedad civil organizada y sus Depedendencias Directas, a través de la supervisión de las actividades asistenciales que desarrollan. </t>
  </si>
  <si>
    <t xml:space="preserve">Bases de datos y documentación interna del Instituto Jalisciense de Asistencia Social. </t>
  </si>
  <si>
    <t>Estatal</t>
  </si>
  <si>
    <t>Apoyos otorgados a a Instituciones de Asistencia Social Privada y personas atendidas en las Dependencias Directas del IJAS</t>
  </si>
  <si>
    <t>Contribuir a mejorar los servicios asistenciales que prestan las Instituciones de Asistencia Social Privada en el Estado de Jalisco y las Dependencias Directas del IJAS, mediante actividades de promoción, coordinación, apoyos, supervisión, capacitación, desarrollo y prestación de servicios integrales directos.</t>
  </si>
  <si>
    <t>Número de apoyos otorgados a las IAP´s + Número de personas atendidas en las Dependencias Directas del IJAS</t>
  </si>
  <si>
    <t>Apoyo</t>
  </si>
  <si>
    <t>N</t>
  </si>
  <si>
    <t>Anual</t>
  </si>
  <si>
    <t>Ascendente</t>
  </si>
  <si>
    <t>Por el tipo de Institución que es el IJAS, deberiamos elaborar por lo menos 02 matrices una enfocada a las IAP´s, reconocidas por el Instituto (Asistencia Social Indirecta), y otra que permita dar seguimiento a las Dependencias Directas del Organismo (Asistencia Social Directa)</t>
  </si>
  <si>
    <t>Propósito</t>
  </si>
  <si>
    <t>Los sujetos de asistencia social en el Estado de Jalisco, reciben mejores servicios asistenciales, por parte de las IAP´s y Dependencias Directas del IJAS</t>
  </si>
  <si>
    <t>Expedientes individuales de las Instituciones de Asistencia Social Privada ubicados en la Gerencia Asistencial y en las Dependencias Directas del IJAS</t>
  </si>
  <si>
    <t>Se autorizan las erogaciones para la mejora en la prestación de servicios asistenciales en el Estado.</t>
  </si>
  <si>
    <t xml:space="preserve">Registros y reportes del Instituto Jalisciense de Asistencia Social. </t>
  </si>
  <si>
    <t>Los calidad de los servicios asistenciales en el Estado mejotran en función de los apoyoa directos a tráves de las Dependencias del IJAS y como consecuencia de los apoyos que se otorgan a la IAP´s, para su profesionalización</t>
  </si>
  <si>
    <t>Instituciones de Asistencia Social Privada en el Estado de Jalisco son apoyadas en sus necesidades.  Sujetos de asistencia social son atendidos en las Dependencias Directas del Instituto.</t>
  </si>
  <si>
    <t>Instituciones de Asistencia Social Privada apoyadas,  promovidas, coordinadas y supervisadas.</t>
  </si>
  <si>
    <t>Componente</t>
  </si>
  <si>
    <t>Instituciones de Asistencia Social Privada capacitadas, apoyadas,  promovidas, coordinadas y supervisadas.</t>
  </si>
  <si>
    <t xml:space="preserve">Expedientes individuales de las instituciones de asistencia social privada ubicados en la gerencia asistencial y portal de transparencia del IJAS </t>
  </si>
  <si>
    <t xml:space="preserve">Se autoriza el presupuesto para el otorgamiento de los apoyos a las instituciones de asistencia social privada reconocidas por el IJAS, de acuerdo a lo peticionado por la comisión asistencial de la junta de gobierno del IJAS.  Las Instituciones cumplen con los requisitos de elegibilidad establecidos para el otorgamiento de los apoyos </t>
  </si>
  <si>
    <t>Instituciones de asistencia social privada reconocidas por el IJAS apoyadas, con relación al universo total de instituciones reconocidas ante el IJAS</t>
  </si>
  <si>
    <t>(Instituciones de asistencia social privada reconocidas por el IJAS apoyadas/universo total de Instituciones de Asistencia Social Privada reconocidas por el IJAS)*100</t>
  </si>
  <si>
    <t>Asociaciones</t>
  </si>
  <si>
    <t>Actividad</t>
  </si>
  <si>
    <t>Realización de cursos, talleres, diplomados para la profesionalziación de los servicios asistenciales que prestan las Instituciones de Asistencia Social Privada.</t>
  </si>
  <si>
    <t xml:space="preserve">Expedientes electrónicos y documentales </t>
  </si>
  <si>
    <t>Se autoriza el presupuesto para la profesionalización de las Instituciones de Asistencia Social Privada reconocidas por el IJAS. Las Instituciones cumplen con los requisitos de elegibilidad establecidos para el otorgamiento de los capacitación.</t>
  </si>
  <si>
    <t xml:space="preserve">Expedientes internos </t>
  </si>
  <si>
    <t>Asociaciones capacitadas para su profesionalización.</t>
  </si>
  <si>
    <t>Aplicación de recursos a las Asociaciones Civiles con insumos para que puedan desarrollar su trabajo de manera eficaz y eficiente</t>
  </si>
  <si>
    <t>Asociación capacitada para su profesionalización X + Asociación capacitada para su profesionalización Y</t>
  </si>
  <si>
    <t>Asociación</t>
  </si>
  <si>
    <t>Gestión de apoyos en efectivo y especie para las Instituciones de Asistencia Social Privada.</t>
  </si>
  <si>
    <t>Transferencias, cheques y comprobantes  expedidos a las Instituciones de Asistencia Social Privada.</t>
  </si>
  <si>
    <t>Número de Instituciones de Asistencia Social Privada apoyadas con recursos económicos.</t>
  </si>
  <si>
    <t>Apoyos para proyectos y canalización de donativos en efectivo y especie a Instituciones de Asistencia Social Privada</t>
  </si>
  <si>
    <t>Asociación apoyada con recursos financieros para el desarrollo de sus actividades X + Asociación apoyada con recursos financieros para el desarrollo de sus actividades Y</t>
  </si>
  <si>
    <t>Asesorías integrales en mataría legal, administrativa, contable, fiscal, entre otras, a Instituciones de Asistencia Social Privada.</t>
  </si>
  <si>
    <t>Las Instituciones de Asistencia Social Privada son asesoradas por personal del IJAS</t>
  </si>
  <si>
    <t>Aseosrias integrales a Instituciones de Asistencia Social Privada</t>
  </si>
  <si>
    <t>Asesorías integrales en materia legal, administrativa, contable, fiscal, entre otras, a Instituciones de Asistencia Social Privada</t>
  </si>
  <si>
    <t xml:space="preserve">Asociación asesorada para el cumplimiento de su objeto social </t>
  </si>
  <si>
    <t>Apoyos</t>
  </si>
  <si>
    <t>SI</t>
  </si>
  <si>
    <t>Servicios a personas en estado de vulnerabilidad económica prestados.</t>
  </si>
  <si>
    <t xml:space="preserve">Contratos de servicios funerarios y certificados de capacitación emitidos por la SEJ. </t>
  </si>
  <si>
    <t>El servicio funerario se presta con calidad y calidez lo que permite la recomendación de los servicios del IJAS.</t>
  </si>
  <si>
    <t>Apoyos asistenciales de salas de velación y centros de capacitación para el trabajo</t>
  </si>
  <si>
    <t>Personas atendidas en salas de velación y centros de capacitación del IJAS</t>
  </si>
  <si>
    <t>Servicios funerales proporcionados</t>
  </si>
  <si>
    <t>Servicios</t>
  </si>
  <si>
    <t>Prestación de servicios funerarios.</t>
  </si>
  <si>
    <t xml:space="preserve">Reporte de avance de gestión </t>
  </si>
  <si>
    <t xml:space="preserve">La oferta de servicios se realiza con personal capacitado para el desarrollo de sus actividades. </t>
  </si>
  <si>
    <t>Servicios integrales a personas en situación de calle prestados.</t>
  </si>
  <si>
    <t xml:space="preserve">Expedientes de caso por persona atendida, oficios de derivación de autoridades, reportes ciudadanos. </t>
  </si>
  <si>
    <t xml:space="preserve">El servicio funerario se presta con calidad y calidez lo que permite la recomendación de los servicios del IJAS.  La inscripción de alumnos se mantiene constante </t>
  </si>
  <si>
    <t xml:space="preserve">Expedientes de caso por persona atendida </t>
  </si>
  <si>
    <t>Personas en situación de calle atendidas integralmente en Unidad Asistencial para Indigentes</t>
  </si>
  <si>
    <t>Número  de Personas en situación de calle atendidas integralmente en Unidad Asistencial para Indigentes</t>
  </si>
  <si>
    <t>Personas en situación de calle atendidas integralmente en la UAPI</t>
  </si>
  <si>
    <t>Personas</t>
  </si>
  <si>
    <t>La población permanece permanente en el transcurso del ejercicio, con picos de atención en periodo de lluvia y frio, incrementandose hasta 300 personas</t>
  </si>
  <si>
    <t>Seguimiento al desarrollo de capacidades de autocuidado de los usuarios de la Unidad Asistencial Para Indigentes.</t>
  </si>
  <si>
    <t xml:space="preserve">Expediente único registro de escala de Barthel </t>
  </si>
  <si>
    <t xml:space="preserve">El Instituto Jalisciense de Migrantes cuenta con los vínculos institucionales necesarios y suficientes que le permiten articular mejor su estrategia de atención a migrantes en tránsito.                                                          Las OSC´s que atienden a migrantes y los académicos expertos participan en la generación del protocolo. </t>
  </si>
  <si>
    <t>Servicios integrales a personas de la tercera edad en situación de vulnerabilidad en el asilo Leónidas K. Demos prestados</t>
  </si>
  <si>
    <t xml:space="preserve">Servicios integrales a personas de la tercera edad en situación de vulnerabilidad en el Asilo Leónidas K. Demos prestados </t>
  </si>
  <si>
    <t xml:space="preserve">Expedientes de caso por persona atendida. </t>
  </si>
  <si>
    <t xml:space="preserve">El requerimiento de servicios para personas de la tercera edad se mantiene. </t>
  </si>
  <si>
    <t>Personas de tercera edad en situación de vulnerabilidad apoyadas Asilo Leónidas K. Demos</t>
  </si>
  <si>
    <t>Numero de Personas de tercera edad en situación de vulnerabilidad apoyadas con servicios asistenciales integrales en Asilo Leónidas K. Demos</t>
  </si>
  <si>
    <t>Personas de la tercera edad en situación de vulnerabilidad atendidas en Asilo Leónidas K. Demos</t>
  </si>
  <si>
    <t>La población permanece permanente en el transcurso del ejercicio</t>
  </si>
  <si>
    <t>Atención integral a personas de la tercera edad, que incluye alimentación, cuidados medico-geriátricos, recreación, cuidados especiales, entre otras actividades.</t>
  </si>
  <si>
    <t xml:space="preserve">Expedientes personales </t>
  </si>
  <si>
    <t xml:space="preserve">Personal capacitado para desarrollo de sus funciones </t>
  </si>
  <si>
    <t>Terapias a personas con discapacidad realizadas.</t>
  </si>
  <si>
    <t>Terapias a personas con problemas de desarrollo realizadas.</t>
  </si>
  <si>
    <t xml:space="preserve">Persiste el interés en que la persona en tratamiento mejore su calidad de vida. </t>
  </si>
  <si>
    <t>Terapias a personas con discapacidad realizadas en Centro de Terapias Especiales</t>
  </si>
  <si>
    <t>Numero de Terapias a personas con discapacidad realizadas en Centro de Terapias Especiales</t>
  </si>
  <si>
    <t>Terapias a personas con discapacidad realizadas en el Centro de Terapias Especiales</t>
  </si>
  <si>
    <t>Terapias</t>
  </si>
  <si>
    <t xml:space="preserve">Prestación de Terapias individuales y/o grupales, que mejoran  la calidad de vida de las familias </t>
  </si>
  <si>
    <t>Cursos y talleres de capacitación para el trabajo realizados.</t>
  </si>
  <si>
    <t>Expediente de alumnos inscritos</t>
  </si>
  <si>
    <t xml:space="preserve">  La inscripción de alumnos se mantiene constante </t>
  </si>
  <si>
    <t xml:space="preserve">Registro de alumnos </t>
  </si>
  <si>
    <t>Personas capacitadas en los Centros de Capacitación para el Trabajo</t>
  </si>
  <si>
    <t>Número de personas capacitadas en los Centros de Capacitación para el Trabajo</t>
  </si>
  <si>
    <t>Servicios de capacitación proporcionados</t>
  </si>
  <si>
    <t>Los alumnos son permanentes con periodo de inscripción anual y altas y bajas en el transcurso del periodo escolar</t>
  </si>
  <si>
    <t>Capacitación para el trabajo a personas de escasos recursos para la mejora en su calidad de vida.</t>
  </si>
  <si>
    <t xml:space="preserve">Constancias de estudios expedidas con el aval de la SEJ </t>
  </si>
  <si>
    <t xml:space="preserve">El capacitado concluye sus estudios.  Personal capacitado con habilidades y capacidades suficientes para impartición de la catedra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</si>
</sst>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Red]\-#,##0\ "/>
    <numFmt numFmtId="165" formatCode="_-* #,##0_-;\-* #,##0_-;_-* &quot;-&quot;??_-;_-@_-"/>
  </numFmts>
  <fonts count="13" x14ac:knownFonts="1">
    <font>
      <sz val="11"/>
      <color theme="1"/>
      <name val="Calibri"/>
      <family val="2"/>
      <scheme val="minor"/>
    </font>
    <font>
      <sz val="10"/>
      <name val="Arial"/>
      <family val="2"/>
    </font>
    <font>
      <b/>
      <sz val="14"/>
      <name val="Arial"/>
      <family val="2"/>
    </font>
    <font>
      <b/>
      <sz val="16"/>
      <name val="Arial"/>
      <family val="2"/>
    </font>
    <font>
      <b/>
      <sz val="12"/>
      <name val="Arial"/>
      <family val="2"/>
    </font>
    <font>
      <sz val="12"/>
      <name val="Arial"/>
      <family val="2"/>
    </font>
    <font>
      <b/>
      <sz val="12"/>
      <color theme="0"/>
      <name val="Arial"/>
      <family val="2"/>
    </font>
    <font>
      <sz val="14"/>
      <name val="Arial"/>
      <family val="2"/>
    </font>
    <font>
      <sz val="8"/>
      <color indexed="8"/>
      <name val="Arial"/>
      <family val="2"/>
    </font>
    <font>
      <b/>
      <sz val="14"/>
      <color theme="0"/>
      <name val="Arial"/>
      <family val="2"/>
    </font>
    <font>
      <sz val="11"/>
      <color theme="1"/>
      <name val="Calibri"/>
      <family val="2"/>
      <scheme val="minor"/>
    </font>
    <font>
      <b/>
      <sz val="11"/>
      <color theme="0"/>
      <name val="Calibri"/>
      <family val="2"/>
      <scheme val="minor"/>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9900"/>
        <bgColor indexed="64"/>
      </patternFill>
    </fill>
    <fill>
      <patternFill patternType="solid">
        <fgColor theme="0" tint="-4.9989318521683403E-2"/>
        <bgColor indexed="64"/>
      </patternFill>
    </fill>
    <fill>
      <patternFill patternType="solid">
        <fgColor rgb="FF669900"/>
        <bgColor indexed="64"/>
      </patternFill>
    </fill>
    <fill>
      <patternFill patternType="solid">
        <fgColor rgb="FFFFFF00"/>
        <bgColor indexed="64"/>
      </patternFill>
    </fill>
    <fill>
      <patternFill patternType="solid">
        <fgColor theme="8" tint="-0.249977111117893"/>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double">
        <color indexed="64"/>
      </left>
      <right style="hair">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cellStyleXfs>
  <cellXfs count="81">
    <xf numFmtId="0" fontId="0" fillId="0" borderId="0" xfId="0"/>
    <xf numFmtId="0" fontId="2" fillId="2" borderId="0" xfId="1" applyFont="1" applyFill="1" applyAlignment="1">
      <alignment horizontal="left"/>
    </xf>
    <xf numFmtId="0" fontId="5" fillId="2" borderId="0" xfId="1" applyFont="1" applyFill="1"/>
    <xf numFmtId="0" fontId="1" fillId="2" borderId="0" xfId="1" applyFont="1" applyFill="1"/>
    <xf numFmtId="164" fontId="6" fillId="3" borderId="2" xfId="1" applyNumberFormat="1" applyFont="1" applyFill="1" applyBorder="1" applyAlignment="1">
      <alignment horizontal="center" vertical="center" wrapText="1"/>
    </xf>
    <xf numFmtId="164" fontId="4" fillId="2" borderId="0" xfId="1" applyNumberFormat="1" applyFont="1" applyFill="1" applyBorder="1" applyAlignment="1">
      <alignment horizontal="right"/>
    </xf>
    <xf numFmtId="164" fontId="4" fillId="2" borderId="0" xfId="1" applyNumberFormat="1" applyFont="1" applyFill="1"/>
    <xf numFmtId="164" fontId="5" fillId="2" borderId="0" xfId="1" applyNumberFormat="1" applyFont="1" applyFill="1"/>
    <xf numFmtId="0" fontId="2" fillId="5" borderId="5" xfId="1" applyFont="1" applyFill="1" applyBorder="1"/>
    <xf numFmtId="164" fontId="4" fillId="5" borderId="6" xfId="1" applyNumberFormat="1" applyFont="1" applyFill="1" applyBorder="1"/>
    <xf numFmtId="0" fontId="2" fillId="2" borderId="6" xfId="1" applyFont="1" applyFill="1" applyBorder="1"/>
    <xf numFmtId="164" fontId="4" fillId="2" borderId="6" xfId="1" applyNumberFormat="1" applyFont="1" applyFill="1" applyBorder="1"/>
    <xf numFmtId="0" fontId="2" fillId="5" borderId="6" xfId="1" applyFont="1" applyFill="1" applyBorder="1"/>
    <xf numFmtId="0" fontId="7" fillId="2" borderId="7" xfId="1" applyFont="1" applyFill="1" applyBorder="1"/>
    <xf numFmtId="164" fontId="4" fillId="2" borderId="8" xfId="1" applyNumberFormat="1" applyFont="1" applyFill="1" applyBorder="1"/>
    <xf numFmtId="0" fontId="7" fillId="2" borderId="0" xfId="1" applyFont="1" applyFill="1"/>
    <xf numFmtId="0" fontId="2" fillId="2" borderId="0" xfId="1" applyFont="1" applyFill="1" applyAlignment="1">
      <alignment horizontal="right"/>
    </xf>
    <xf numFmtId="164" fontId="4" fillId="2" borderId="9" xfId="1" applyNumberFormat="1" applyFont="1" applyFill="1" applyBorder="1"/>
    <xf numFmtId="0" fontId="2" fillId="2" borderId="0" xfId="1" applyFont="1" applyFill="1" applyBorder="1" applyAlignment="1">
      <alignment horizontal="right"/>
    </xf>
    <xf numFmtId="164" fontId="4" fillId="2" borderId="0" xfId="1" applyNumberFormat="1" applyFont="1" applyFill="1" applyBorder="1"/>
    <xf numFmtId="0" fontId="2" fillId="4" borderId="3" xfId="1" applyFont="1" applyFill="1" applyBorder="1" applyAlignment="1">
      <alignment horizontal="left" vertical="center"/>
    </xf>
    <xf numFmtId="0" fontId="2" fillId="4" borderId="4" xfId="1" applyFont="1" applyFill="1" applyBorder="1" applyAlignment="1">
      <alignment horizontal="left" vertical="center"/>
    </xf>
    <xf numFmtId="164" fontId="6" fillId="6" borderId="10" xfId="1" applyNumberFormat="1" applyFont="1" applyFill="1" applyBorder="1" applyAlignment="1">
      <alignment horizontal="center" vertical="center" wrapText="1"/>
    </xf>
    <xf numFmtId="0" fontId="2" fillId="0" borderId="6" xfId="1" applyFont="1" applyFill="1" applyBorder="1"/>
    <xf numFmtId="0" fontId="2" fillId="0" borderId="5" xfId="1" applyFont="1" applyFill="1" applyBorder="1"/>
    <xf numFmtId="164" fontId="4" fillId="0" borderId="5" xfId="1" applyNumberFormat="1" applyFont="1" applyFill="1" applyBorder="1"/>
    <xf numFmtId="0" fontId="5" fillId="2" borderId="0" xfId="1" applyFont="1" applyFill="1" applyAlignment="1">
      <alignment horizontal="justify"/>
    </xf>
    <xf numFmtId="44" fontId="1" fillId="2" borderId="0" xfId="1" applyNumberFormat="1" applyFont="1" applyFill="1"/>
    <xf numFmtId="164" fontId="4" fillId="0" borderId="6" xfId="1" applyNumberFormat="1" applyFont="1" applyFill="1" applyBorder="1"/>
    <xf numFmtId="0" fontId="1" fillId="2" borderId="0" xfId="1" applyFont="1" applyFill="1" applyAlignment="1">
      <alignment horizontal="justify"/>
    </xf>
    <xf numFmtId="0" fontId="2" fillId="2" borderId="7" xfId="1" applyFont="1" applyFill="1" applyBorder="1"/>
    <xf numFmtId="164" fontId="4" fillId="2" borderId="11" xfId="1" applyNumberFormat="1" applyFont="1" applyFill="1" applyBorder="1"/>
    <xf numFmtId="164" fontId="4" fillId="2" borderId="12" xfId="1" applyNumberFormat="1" applyFont="1" applyFill="1" applyBorder="1"/>
    <xf numFmtId="164" fontId="6" fillId="6" borderId="2" xfId="1" applyNumberFormat="1" applyFont="1" applyFill="1" applyBorder="1" applyAlignment="1">
      <alignment horizontal="center" vertical="center" wrapText="1"/>
    </xf>
    <xf numFmtId="0" fontId="5" fillId="0" borderId="0" xfId="1" applyFont="1" applyFill="1"/>
    <xf numFmtId="0" fontId="2" fillId="0" borderId="0" xfId="1" applyFont="1" applyFill="1" applyBorder="1" applyAlignment="1">
      <alignment horizontal="right"/>
    </xf>
    <xf numFmtId="164" fontId="4" fillId="0" borderId="12" xfId="1" applyNumberFormat="1" applyFont="1" applyFill="1" applyBorder="1"/>
    <xf numFmtId="49" fontId="8" fillId="2" borderId="13" xfId="3" applyNumberFormat="1" applyFont="1" applyFill="1" applyBorder="1" applyAlignment="1">
      <alignment horizontal="left" vertical="top"/>
    </xf>
    <xf numFmtId="164" fontId="6" fillId="6" borderId="14" xfId="1" applyNumberFormat="1" applyFont="1" applyFill="1" applyBorder="1" applyAlignment="1">
      <alignment horizontal="center" vertical="center" wrapText="1"/>
    </xf>
    <xf numFmtId="0" fontId="7" fillId="0" borderId="7" xfId="1" applyFont="1" applyFill="1" applyBorder="1"/>
    <xf numFmtId="164" fontId="5" fillId="0" borderId="11" xfId="1" applyNumberFormat="1" applyFont="1" applyFill="1" applyBorder="1"/>
    <xf numFmtId="0" fontId="2" fillId="2" borderId="5" xfId="1" applyFont="1" applyFill="1" applyBorder="1"/>
    <xf numFmtId="164" fontId="4" fillId="2" borderId="5" xfId="1" applyNumberFormat="1" applyFont="1" applyFill="1" applyBorder="1"/>
    <xf numFmtId="164" fontId="4" fillId="0" borderId="0" xfId="1" applyNumberFormat="1" applyFont="1" applyFill="1" applyBorder="1"/>
    <xf numFmtId="164" fontId="4" fillId="5" borderId="5" xfId="1" applyNumberFormat="1" applyFont="1" applyFill="1" applyBorder="1"/>
    <xf numFmtId="44" fontId="1" fillId="0" borderId="0" xfId="1" applyNumberFormat="1" applyFont="1" applyFill="1"/>
    <xf numFmtId="0" fontId="4" fillId="0" borderId="0" xfId="1" applyFont="1" applyFill="1" applyBorder="1"/>
    <xf numFmtId="0" fontId="1" fillId="0" borderId="0" xfId="1" applyFont="1" applyFill="1"/>
    <xf numFmtId="0" fontId="4" fillId="2" borderId="0" xfId="1" applyFont="1" applyFill="1" applyBorder="1"/>
    <xf numFmtId="0" fontId="7" fillId="2" borderId="0" xfId="1" applyFont="1" applyFill="1" applyBorder="1"/>
    <xf numFmtId="0" fontId="1" fillId="2" borderId="0" xfId="1" applyFont="1" applyFill="1" applyBorder="1"/>
    <xf numFmtId="0" fontId="5" fillId="2" borderId="0" xfId="1" applyFont="1" applyFill="1" applyBorder="1"/>
    <xf numFmtId="0" fontId="2" fillId="4" borderId="16" xfId="1" applyFont="1" applyFill="1" applyBorder="1" applyAlignment="1">
      <alignment horizontal="left" vertical="center"/>
    </xf>
    <xf numFmtId="0" fontId="2" fillId="4" borderId="5" xfId="1" applyFont="1" applyFill="1" applyBorder="1" applyAlignment="1">
      <alignment horizontal="left" vertical="center"/>
    </xf>
    <xf numFmtId="164" fontId="6" fillId="6" borderId="6" xfId="1" applyNumberFormat="1" applyFont="1" applyFill="1" applyBorder="1" applyAlignment="1">
      <alignment horizontal="center" vertical="center" wrapText="1"/>
    </xf>
    <xf numFmtId="0" fontId="2" fillId="2" borderId="16" xfId="1" applyFont="1" applyFill="1" applyBorder="1"/>
    <xf numFmtId="164" fontId="4" fillId="2" borderId="16" xfId="1" applyNumberFormat="1" applyFont="1" applyFill="1" applyBorder="1"/>
    <xf numFmtId="0" fontId="9" fillId="8" borderId="1" xfId="1" applyFont="1" applyFill="1" applyBorder="1" applyAlignment="1">
      <alignment horizontal="right"/>
    </xf>
    <xf numFmtId="164" fontId="6" fillId="8" borderId="17" xfId="1" applyNumberFormat="1" applyFont="1" applyFill="1" applyBorder="1"/>
    <xf numFmtId="164" fontId="4" fillId="7" borderId="15" xfId="1" applyNumberFormat="1" applyFont="1" applyFill="1" applyBorder="1"/>
    <xf numFmtId="164" fontId="3" fillId="3" borderId="1" xfId="1" applyNumberFormat="1" applyFont="1" applyFill="1" applyBorder="1" applyAlignment="1">
      <alignment horizontal="center"/>
    </xf>
    <xf numFmtId="164" fontId="6" fillId="3" borderId="1" xfId="1" quotePrefix="1" applyNumberFormat="1" applyFont="1" applyFill="1" applyBorder="1" applyAlignment="1">
      <alignment horizontal="center" vertical="center" wrapText="1"/>
    </xf>
    <xf numFmtId="164" fontId="6" fillId="6" borderId="1" xfId="1" applyNumberFormat="1" applyFont="1" applyFill="1" applyBorder="1" applyAlignment="1">
      <alignment horizontal="center" vertical="center" wrapText="1"/>
    </xf>
    <xf numFmtId="164" fontId="6" fillId="3" borderId="2" xfId="1" quotePrefix="1" applyNumberFormat="1" applyFont="1" applyFill="1" applyBorder="1" applyAlignment="1">
      <alignment horizontal="center" vertical="center" wrapText="1"/>
    </xf>
    <xf numFmtId="164" fontId="6" fillId="6" borderId="1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11" fillId="9" borderId="0" xfId="0" applyFont="1" applyFill="1"/>
    <xf numFmtId="0" fontId="11" fillId="9" borderId="0" xfId="0" applyFont="1" applyFill="1" applyAlignment="1">
      <alignment horizontal="justify"/>
    </xf>
    <xf numFmtId="0" fontId="11" fillId="9" borderId="6" xfId="0" applyFont="1" applyFill="1" applyBorder="1"/>
    <xf numFmtId="0" fontId="12" fillId="0" borderId="0" xfId="0" applyFont="1"/>
    <xf numFmtId="0" fontId="0" fillId="2" borderId="6" xfId="0" applyFill="1" applyBorder="1"/>
    <xf numFmtId="0" fontId="0" fillId="2" borderId="6" xfId="0" applyFill="1" applyBorder="1" applyAlignment="1">
      <alignment horizontal="justify"/>
    </xf>
    <xf numFmtId="0" fontId="0" fillId="2" borderId="18" xfId="0" applyFill="1" applyBorder="1"/>
    <xf numFmtId="0" fontId="0" fillId="2" borderId="0" xfId="0" applyFill="1"/>
    <xf numFmtId="165" fontId="0" fillId="2" borderId="6" xfId="0" applyNumberFormat="1" applyFill="1" applyBorder="1"/>
    <xf numFmtId="165" fontId="1" fillId="2" borderId="6" xfId="4" applyNumberFormat="1" applyFont="1" applyFill="1" applyBorder="1" applyAlignment="1">
      <alignment horizontal="center" vertical="center"/>
    </xf>
    <xf numFmtId="0" fontId="1" fillId="2" borderId="6" xfId="5" applyFont="1" applyFill="1" applyBorder="1" applyAlignment="1">
      <alignment horizontal="center" vertical="center"/>
    </xf>
    <xf numFmtId="0" fontId="0" fillId="2" borderId="0" xfId="0" applyFill="1" applyAlignment="1">
      <alignment horizontal="justify"/>
    </xf>
    <xf numFmtId="0" fontId="0" fillId="0" borderId="0" xfId="0" applyAlignment="1">
      <alignment horizontal="justify"/>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cellXfs>
  <cellStyles count="6">
    <cellStyle name="Millares 2 2" xfId="4"/>
    <cellStyle name="Moneda 3 2" xfId="2"/>
    <cellStyle name="Normal" xfId="0" builtinId="0"/>
    <cellStyle name="Normal 2 2" xfId="3"/>
    <cellStyle name="Normal 3 2" xfId="1"/>
    <cellStyle name="Normal 3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517073</xdr:colOff>
      <xdr:row>0</xdr:row>
      <xdr:rowOff>68035</xdr:rowOff>
    </xdr:from>
    <xdr:to>
      <xdr:col>2</xdr:col>
      <xdr:colOff>1632859</xdr:colOff>
      <xdr:row>2</xdr:row>
      <xdr:rowOff>160938</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98" y="68035"/>
          <a:ext cx="1115786" cy="578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517073</xdr:colOff>
      <xdr:row>0</xdr:row>
      <xdr:rowOff>68035</xdr:rowOff>
    </xdr:from>
    <xdr:to>
      <xdr:col>2</xdr:col>
      <xdr:colOff>1632859</xdr:colOff>
      <xdr:row>2</xdr:row>
      <xdr:rowOff>160938</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98" y="68035"/>
          <a:ext cx="1115786" cy="578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517073</xdr:colOff>
      <xdr:row>0</xdr:row>
      <xdr:rowOff>68035</xdr:rowOff>
    </xdr:from>
    <xdr:to>
      <xdr:col>2</xdr:col>
      <xdr:colOff>1632859</xdr:colOff>
      <xdr:row>2</xdr:row>
      <xdr:rowOff>160938</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98" y="68035"/>
          <a:ext cx="1115786" cy="578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517073</xdr:colOff>
      <xdr:row>0</xdr:row>
      <xdr:rowOff>68035</xdr:rowOff>
    </xdr:from>
    <xdr:to>
      <xdr:col>2</xdr:col>
      <xdr:colOff>1632859</xdr:colOff>
      <xdr:row>2</xdr:row>
      <xdr:rowOff>160938</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98" y="68035"/>
          <a:ext cx="1115786" cy="578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517073</xdr:colOff>
      <xdr:row>0</xdr:row>
      <xdr:rowOff>68035</xdr:rowOff>
    </xdr:from>
    <xdr:to>
      <xdr:col>2</xdr:col>
      <xdr:colOff>1632859</xdr:colOff>
      <xdr:row>2</xdr:row>
      <xdr:rowOff>160938</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98" y="68035"/>
          <a:ext cx="1115786" cy="578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517073</xdr:colOff>
      <xdr:row>0</xdr:row>
      <xdr:rowOff>68035</xdr:rowOff>
    </xdr:from>
    <xdr:to>
      <xdr:col>2</xdr:col>
      <xdr:colOff>1632859</xdr:colOff>
      <xdr:row>2</xdr:row>
      <xdr:rowOff>160938</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98" y="68035"/>
          <a:ext cx="1115786" cy="578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up.lap/Desktop/CENTRINF/Ci2002/Ingresos/Presupuesto%20de%20Ingresos/ESTADOS%20FINANCIEROS%202000/Septiembre/CUENTA%20PUBLICA%20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ecretaria%20de%20Finanzas/POA%202014/Presupuesto%202014%20plan%20B%20balance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CONTABILIDAD\Estados%20Financieros%202010\Comprativo%20con%20Gasto%20y%20Presupuesto%20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ecretaria%20de%20Finanzas/POA%202016/Presupuesto%202016%2031-12-2015%20AUTORIZ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olo/Mis%20documentos/1.-%20POLO/00.-%20SEFIN/e).-%20Presupuesto%202010/1.-%20POLO/00.-%20SEFIN/e).-%20Presupuesto%202010/01%20PRESUPUESTO%202010%20(CED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99\finanzas99\estr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0PRESUPUESTO/2007/01.-%20BD%20MUEG%20$%2049,933,100,000%20%20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ESUP/06.-%20JUN%20'07/06.-%20BD%20Av%20x%20Cve%20JUN%20al%2002-Jul-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olo/Mis%20documentos/1.-%20POLO/00.-%20SEFIN/e).-%20Presupuesto%202010/1.-%20POLO/10.-%20DGAI_Jose%20Luis%20Velasco%20G&#243;mez/01.-%20BD%20MUEG%20$%2049,933,100,000%20%20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cell r="B8" t="str">
            <v>DIRECCIÓN DE APOYOS AUDIOVISUALES PARA LA EDUCACIÓN</v>
          </cell>
        </row>
        <row r="9">
          <cell r="A9" t="str">
            <v>00412</v>
          </cell>
          <cell r="B9" t="str">
            <v>COORDINACIÓN GENERAL DEL SUBSISTEMA INTEGRADO</v>
          </cell>
        </row>
        <row r="10">
          <cell r="A10" t="str">
            <v>00415</v>
          </cell>
          <cell r="B10" t="str">
            <v>DIRECCIÓN DE PROGRAMACIÓN Y PRESUPUESTO</v>
          </cell>
        </row>
        <row r="11">
          <cell r="A11" t="str">
            <v>00418</v>
          </cell>
          <cell r="B11" t="str">
            <v>COORDINACIÓN DE EDUCACIÓN BÁSICA</v>
          </cell>
        </row>
        <row r="12">
          <cell r="A12" t="str">
            <v>00419</v>
          </cell>
          <cell r="B12" t="str">
            <v>DIRECCIÓN DE EDUCACIÓN INICIAL</v>
          </cell>
        </row>
        <row r="13">
          <cell r="A13" t="str">
            <v>00420</v>
          </cell>
          <cell r="B13" t="str">
            <v>DIRECCIÓN DE EDUCACIÓN PREESCOLAR</v>
          </cell>
        </row>
        <row r="14">
          <cell r="A14" t="str">
            <v>00421</v>
          </cell>
          <cell r="B14" t="str">
            <v>DIRECCIÓN DE EDUCACIÓN PRIMARIA</v>
          </cell>
        </row>
        <row r="15">
          <cell r="A15" t="str">
            <v>00422</v>
          </cell>
          <cell r="B15" t="str">
            <v>DIRECCIÓN DE SECUNDARIAS GENERALES</v>
          </cell>
        </row>
        <row r="16">
          <cell r="A16" t="str">
            <v>00423</v>
          </cell>
          <cell r="B16" t="str">
            <v>DIRECCIÓN DE SECUNDARIAS TÉCNICAS</v>
          </cell>
        </row>
        <row r="17">
          <cell r="A17" t="str">
            <v>00424</v>
          </cell>
          <cell r="B17" t="str">
            <v>DIRECCIÓN DE TELESECUNDARIAS</v>
          </cell>
        </row>
        <row r="18">
          <cell r="A18" t="str">
            <v>00425</v>
          </cell>
          <cell r="B18" t="str">
            <v>DIRECCIÓN DE EDUCACIÓN ESPECIAL</v>
          </cell>
        </row>
        <row r="19">
          <cell r="A19" t="str">
            <v>00426</v>
          </cell>
          <cell r="B19" t="str">
            <v>DIRECCIÓN DE EDUCACIÓN INDÍGENA</v>
          </cell>
        </row>
        <row r="20">
          <cell r="A20" t="str">
            <v>00427</v>
          </cell>
          <cell r="B20" t="str">
            <v>DIRECCIÓN DE EDUCACIÓN FÍSICA Y DEPORTE</v>
          </cell>
        </row>
        <row r="21">
          <cell r="A21" t="str">
            <v>00428</v>
          </cell>
          <cell r="B21" t="str">
            <v>COORDINACIÓN DE FORMACIÓN Y ACTUALIZACIÓN DE DOCENTES</v>
          </cell>
        </row>
        <row r="22">
          <cell r="A22" t="str">
            <v>00430</v>
          </cell>
          <cell r="B22" t="str">
            <v>DIRECCIÓN DE EDUCACIÓN NORMAL</v>
          </cell>
        </row>
        <row r="23">
          <cell r="A23" t="str">
            <v>00431</v>
          </cell>
          <cell r="B23" t="str">
            <v>DIRECCIÓN DE ACTUALIZACIÓN Y SUPERACIÓN MEGISTERIAL</v>
          </cell>
        </row>
        <row r="24">
          <cell r="A24" t="str">
            <v>00432</v>
          </cell>
          <cell r="B24" t="str">
            <v>DIRECCIÓN ADMINISTRATIVA DE LA UNIVERSIDAD PEDAGÓGICA NACIONAL</v>
          </cell>
        </row>
        <row r="25">
          <cell r="A25" t="str">
            <v>00434</v>
          </cell>
          <cell r="B25" t="str">
            <v>DIRECCIÓN DE ATENCIÓN  A PADRES DE FAMILIA</v>
          </cell>
        </row>
        <row r="26">
          <cell r="A26" t="str">
            <v>00435</v>
          </cell>
          <cell r="B26" t="str">
            <v>DIRECCIÓN DE EDUCACIÓN PARA LA HIGIENE</v>
          </cell>
        </row>
        <row r="27">
          <cell r="A27" t="str">
            <v>00436</v>
          </cell>
          <cell r="B27" t="str">
            <v>COORDINACIÓN DE SERVICIOS REGIONALES</v>
          </cell>
        </row>
        <row r="28">
          <cell r="A28" t="str">
            <v>00437</v>
          </cell>
          <cell r="B28" t="str">
            <v>COORDINACIÓN ADMINISTRATIVA</v>
          </cell>
        </row>
        <row r="29">
          <cell r="A29" t="str">
            <v>00438</v>
          </cell>
          <cell r="B29" t="str">
            <v>COORDINACIÓN DE CARRERA MAGISTERIAL</v>
          </cell>
        </row>
        <row r="30">
          <cell r="A30" t="str">
            <v>00440</v>
          </cell>
          <cell r="B30" t="str">
            <v>DIRECIÓN DE RECURSOS MATERIALES</v>
          </cell>
        </row>
        <row r="31">
          <cell r="A31" t="str">
            <v>00442</v>
          </cell>
          <cell r="B31" t="str">
            <v>DIRECCIÓN DE INFORMÁTICA</v>
          </cell>
        </row>
        <row r="32">
          <cell r="A32" t="str">
            <v>00445</v>
          </cell>
          <cell r="B32" t="str">
            <v>DIRECCIÓN DE PROYECTOS ESPECIALES</v>
          </cell>
        </row>
        <row r="33">
          <cell r="A33" t="str">
            <v>00446</v>
          </cell>
          <cell r="B33" t="str">
            <v>COORDINACIÓN DE DESARROLLO DE RECURSOS HUMANOS Y TEC.</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Ingresos ALKD"/>
      <sheetName val="Gasis"/>
      <sheetName val="Ingresos CCT"/>
      <sheetName val="Clave"/>
      <sheetName val="Ingresos Salas"/>
      <sheetName val="Resumen Ingresos por pensión"/>
      <sheetName val="Proyectos"/>
      <sheetName val="Hoja de trabajo"/>
      <sheetName val="CTE"/>
      <sheetName val="Asilos"/>
      <sheetName val="CCT"/>
      <sheetName val="Asilo I"/>
      <sheetName val="UAPI"/>
      <sheetName val="Salas"/>
      <sheetName val="C. IJAS"/>
      <sheetName val="G. Asistencial"/>
      <sheetName val="Depositos"/>
      <sheetName val="Oficinas"/>
      <sheetName val="Concentrado"/>
      <sheetName val="Resumen OK2"/>
      <sheetName val="Distri Personal"/>
      <sheetName val="Resumen admvo-asist"/>
      <sheetName val="Resumen (2)"/>
      <sheetName val="Resumen 3"/>
      <sheetName val="Resumen patios OG y GASIS"/>
      <sheetName val="CLAVES P"/>
      <sheetName val="Hoja1"/>
      <sheetName val="OG"/>
      <sheetName val="ACUM"/>
    </sheetNames>
    <sheetDataSet>
      <sheetData sheetId="0"/>
      <sheetData sheetId="1"/>
      <sheetData sheetId="2"/>
      <sheetData sheetId="3"/>
      <sheetData sheetId="4"/>
      <sheetData sheetId="5"/>
      <sheetData sheetId="6"/>
      <sheetData sheetId="7"/>
      <sheetData sheetId="8"/>
      <sheetData sheetId="9">
        <row r="9">
          <cell r="H9">
            <v>0</v>
          </cell>
          <cell r="I9">
            <v>0</v>
          </cell>
          <cell r="J9">
            <v>0</v>
          </cell>
          <cell r="K9">
            <v>0</v>
          </cell>
          <cell r="L9">
            <v>0</v>
          </cell>
          <cell r="M9">
            <v>0</v>
          </cell>
          <cell r="N9">
            <v>0</v>
          </cell>
          <cell r="O9">
            <v>0</v>
          </cell>
          <cell r="P9">
            <v>0</v>
          </cell>
          <cell r="Q9">
            <v>0</v>
          </cell>
          <cell r="R9">
            <v>0</v>
          </cell>
          <cell r="S9">
            <v>0</v>
          </cell>
        </row>
        <row r="10">
          <cell r="H10">
            <v>0</v>
          </cell>
          <cell r="I10">
            <v>0</v>
          </cell>
          <cell r="J10">
            <v>0</v>
          </cell>
          <cell r="K10">
            <v>0</v>
          </cell>
          <cell r="L10">
            <v>0</v>
          </cell>
          <cell r="M10">
            <v>0</v>
          </cell>
          <cell r="N10">
            <v>0</v>
          </cell>
          <cell r="O10">
            <v>0</v>
          </cell>
          <cell r="P10">
            <v>0</v>
          </cell>
          <cell r="Q10">
            <v>0</v>
          </cell>
          <cell r="R10">
            <v>0</v>
          </cell>
          <cell r="S10">
            <v>0</v>
          </cell>
        </row>
        <row r="11">
          <cell r="H11">
            <v>0</v>
          </cell>
          <cell r="I11">
            <v>0</v>
          </cell>
          <cell r="J11">
            <v>0</v>
          </cell>
          <cell r="K11">
            <v>0</v>
          </cell>
          <cell r="L11">
            <v>0</v>
          </cell>
          <cell r="M11">
            <v>0</v>
          </cell>
          <cell r="N11">
            <v>0</v>
          </cell>
          <cell r="O11">
            <v>0</v>
          </cell>
          <cell r="P11">
            <v>0</v>
          </cell>
          <cell r="Q11">
            <v>0</v>
          </cell>
          <cell r="R11">
            <v>0</v>
          </cell>
          <cell r="S11">
            <v>0</v>
          </cell>
        </row>
        <row r="12">
          <cell r="H12">
            <v>0</v>
          </cell>
          <cell r="I12">
            <v>0</v>
          </cell>
          <cell r="J12">
            <v>0</v>
          </cell>
          <cell r="K12">
            <v>0</v>
          </cell>
          <cell r="L12">
            <v>0</v>
          </cell>
          <cell r="M12">
            <v>0</v>
          </cell>
          <cell r="N12">
            <v>0</v>
          </cell>
          <cell r="O12">
            <v>0</v>
          </cell>
          <cell r="P12">
            <v>0</v>
          </cell>
          <cell r="Q12">
            <v>0</v>
          </cell>
          <cell r="R12">
            <v>0</v>
          </cell>
          <cell r="S12">
            <v>0</v>
          </cell>
        </row>
        <row r="13">
          <cell r="H13">
            <v>0</v>
          </cell>
          <cell r="I13">
            <v>0</v>
          </cell>
          <cell r="J13">
            <v>0</v>
          </cell>
          <cell r="K13">
            <v>0</v>
          </cell>
          <cell r="L13">
            <v>0</v>
          </cell>
          <cell r="M13">
            <v>0</v>
          </cell>
          <cell r="N13">
            <v>0</v>
          </cell>
          <cell r="O13">
            <v>0</v>
          </cell>
          <cell r="P13">
            <v>0</v>
          </cell>
          <cell r="Q13">
            <v>0</v>
          </cell>
          <cell r="R13">
            <v>0</v>
          </cell>
          <cell r="S13">
            <v>0</v>
          </cell>
        </row>
        <row r="14">
          <cell r="H14">
            <v>0</v>
          </cell>
          <cell r="I14">
            <v>0</v>
          </cell>
          <cell r="J14">
            <v>0</v>
          </cell>
          <cell r="K14">
            <v>0</v>
          </cell>
          <cell r="L14">
            <v>0</v>
          </cell>
          <cell r="M14">
            <v>0</v>
          </cell>
          <cell r="N14">
            <v>0</v>
          </cell>
          <cell r="O14">
            <v>0</v>
          </cell>
          <cell r="P14">
            <v>0</v>
          </cell>
          <cell r="Q14">
            <v>0</v>
          </cell>
          <cell r="R14">
            <v>0</v>
          </cell>
          <cell r="S14">
            <v>0</v>
          </cell>
        </row>
        <row r="15">
          <cell r="H15">
            <v>0</v>
          </cell>
          <cell r="I15">
            <v>0</v>
          </cell>
          <cell r="J15">
            <v>0</v>
          </cell>
          <cell r="K15">
            <v>0</v>
          </cell>
          <cell r="L15">
            <v>0</v>
          </cell>
          <cell r="M15">
            <v>0</v>
          </cell>
          <cell r="N15">
            <v>0</v>
          </cell>
          <cell r="O15">
            <v>0</v>
          </cell>
          <cell r="P15">
            <v>0</v>
          </cell>
          <cell r="Q15">
            <v>0</v>
          </cell>
          <cell r="R15">
            <v>0</v>
          </cell>
          <cell r="S15">
            <v>0</v>
          </cell>
        </row>
        <row r="16">
          <cell r="H16">
            <v>0</v>
          </cell>
          <cell r="I16">
            <v>0</v>
          </cell>
          <cell r="J16">
            <v>0</v>
          </cell>
          <cell r="K16">
            <v>0</v>
          </cell>
          <cell r="L16">
            <v>0</v>
          </cell>
          <cell r="M16">
            <v>0</v>
          </cell>
          <cell r="N16">
            <v>0</v>
          </cell>
          <cell r="O16">
            <v>0</v>
          </cell>
          <cell r="P16">
            <v>0</v>
          </cell>
          <cell r="Q16">
            <v>0</v>
          </cell>
          <cell r="R16">
            <v>0</v>
          </cell>
          <cell r="S16">
            <v>0</v>
          </cell>
        </row>
        <row r="17">
          <cell r="H17">
            <v>0</v>
          </cell>
          <cell r="I17">
            <v>0</v>
          </cell>
          <cell r="J17">
            <v>0</v>
          </cell>
          <cell r="K17">
            <v>0</v>
          </cell>
          <cell r="L17">
            <v>0</v>
          </cell>
          <cell r="M17">
            <v>0</v>
          </cell>
          <cell r="N17">
            <v>0</v>
          </cell>
          <cell r="O17">
            <v>0</v>
          </cell>
          <cell r="P17">
            <v>0</v>
          </cell>
          <cell r="Q17">
            <v>0</v>
          </cell>
          <cell r="R17">
            <v>0</v>
          </cell>
          <cell r="S17">
            <v>0</v>
          </cell>
        </row>
        <row r="18">
          <cell r="H18">
            <v>0</v>
          </cell>
          <cell r="I18">
            <v>0</v>
          </cell>
          <cell r="J18">
            <v>0</v>
          </cell>
          <cell r="K18">
            <v>0</v>
          </cell>
          <cell r="L18">
            <v>0</v>
          </cell>
          <cell r="M18">
            <v>0</v>
          </cell>
          <cell r="N18">
            <v>0</v>
          </cell>
          <cell r="O18">
            <v>0</v>
          </cell>
          <cell r="P18">
            <v>0</v>
          </cell>
          <cell r="Q18">
            <v>0</v>
          </cell>
          <cell r="R18">
            <v>0</v>
          </cell>
          <cell r="S18">
            <v>0</v>
          </cell>
        </row>
        <row r="19">
          <cell r="H19">
            <v>0</v>
          </cell>
          <cell r="I19">
            <v>0</v>
          </cell>
          <cell r="J19">
            <v>0</v>
          </cell>
          <cell r="K19">
            <v>0</v>
          </cell>
          <cell r="L19">
            <v>0</v>
          </cell>
          <cell r="M19">
            <v>0</v>
          </cell>
          <cell r="N19">
            <v>0</v>
          </cell>
          <cell r="O19">
            <v>0</v>
          </cell>
          <cell r="P19">
            <v>0</v>
          </cell>
          <cell r="Q19">
            <v>0</v>
          </cell>
          <cell r="R19">
            <v>0</v>
          </cell>
          <cell r="S19">
            <v>0</v>
          </cell>
        </row>
      </sheetData>
      <sheetData sheetId="10"/>
      <sheetData sheetId="11"/>
      <sheetData sheetId="12"/>
      <sheetData sheetId="13"/>
      <sheetData sheetId="14"/>
      <sheetData sheetId="15"/>
      <sheetData sheetId="16"/>
      <sheetData sheetId="17"/>
      <sheetData sheetId="18"/>
      <sheetData sheetId="19">
        <row r="193">
          <cell r="H193">
            <v>0</v>
          </cell>
        </row>
      </sheetData>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ejandro"/>
      <sheetName val="x"/>
      <sheetName val="Para firma"/>
      <sheetName val="Acumulados"/>
      <sheetName val="Oficinas"/>
      <sheetName val="Depositos"/>
      <sheetName val="Asistencial"/>
      <sheetName val="Premio IJAS"/>
      <sheetName val="Salas"/>
      <sheetName val="UAPI"/>
      <sheetName val="ALKD"/>
      <sheetName val="CCT"/>
      <sheetName val="ACL"/>
      <sheetName val="CTE"/>
    </sheetNames>
    <sheetDataSet>
      <sheetData sheetId="0" refreshError="1"/>
      <sheetData sheetId="1" refreshError="1"/>
      <sheetData sheetId="2" refreshError="1"/>
      <sheetData sheetId="3" refreshError="1">
        <row r="6">
          <cell r="B6" t="str">
            <v>Donativos</v>
          </cell>
        </row>
        <row r="8">
          <cell r="B8" t="str">
            <v>Arrendamientos</v>
          </cell>
        </row>
        <row r="9">
          <cell r="B9" t="str">
            <v>Programa de Compactacion</v>
          </cell>
        </row>
        <row r="10">
          <cell r="B10" t="str">
            <v>Pensiones Normales</v>
          </cell>
        </row>
        <row r="12">
          <cell r="B12" t="str">
            <v>Remates de Vehículos</v>
          </cell>
        </row>
        <row r="14">
          <cell r="B14" t="str">
            <v>Cuotas de Recuperación</v>
          </cell>
        </row>
        <row r="15">
          <cell r="B15" t="str">
            <v>Subsidio Estatal</v>
          </cell>
        </row>
        <row r="16">
          <cell r="B16" t="str">
            <v>Subsidio ONI y Casa Hogar El Buen Pastor</v>
          </cell>
        </row>
        <row r="17">
          <cell r="B17" t="str">
            <v>Venta de Inmuebles</v>
          </cell>
        </row>
        <row r="19">
          <cell r="B19" t="str">
            <v xml:space="preserve"> Otros Ingresos</v>
          </cell>
        </row>
        <row r="20">
          <cell r="B20" t="str">
            <v>Productos Financieros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icio Laborales"/>
      <sheetName val="SIAPA"/>
      <sheetName val="Gasis"/>
      <sheetName val="Ingresos CTE"/>
      <sheetName val="Ingresos CCT"/>
      <sheetName val="Ingresos ALKD"/>
      <sheetName val="Ingresos Salas"/>
      <sheetName val="Cuotas Depen"/>
      <sheetName val="Hoja de trabajo Ingresos"/>
      <sheetName val="IngXpensión"/>
      <sheetName val="Proyectos"/>
      <sheetName val="FB CTE"/>
      <sheetName val="FB CCT"/>
      <sheetName val="FB ALKD"/>
      <sheetName val="FB UAPI"/>
      <sheetName val="FB SALAS"/>
      <sheetName val="FB Dep"/>
      <sheetName val="FB OG"/>
      <sheetName val="Concentrado proyectos"/>
      <sheetName val="CTE"/>
      <sheetName val="CCT"/>
      <sheetName val="ALKD"/>
      <sheetName val="UAPI"/>
      <sheetName val="SALAS"/>
      <sheetName val="OGA"/>
      <sheetName val="DEP"/>
      <sheetName val="OG"/>
      <sheetName val="ACUM"/>
      <sheetName val="PAADQUISICIONES"/>
      <sheetName val="Ingresos"/>
      <sheetName val="I-E"/>
      <sheetName val="Empleados"/>
      <sheetName val="Flujo"/>
      <sheetName val="Erogaciones"/>
      <sheetName val="ACUM SEPAF"/>
      <sheetName val="Distribucción SubFF"/>
      <sheetName val="Acum Egresos SEPAF"/>
      <sheetName val="Acum Egresos Rec Fiscales"/>
      <sheetName val="Graficos Ingresos"/>
      <sheetName val="Graficos Egreso"/>
      <sheetName val="NOMINA X DEP"/>
      <sheetName val="Indicadores"/>
      <sheetName val="Acum Egresos"/>
    </sheetNames>
    <sheetDataSet>
      <sheetData sheetId="0"/>
      <sheetData sheetId="1"/>
      <sheetData sheetId="2"/>
      <sheetData sheetId="3">
        <row r="8">
          <cell r="E8">
            <v>240000</v>
          </cell>
        </row>
      </sheetData>
      <sheetData sheetId="4">
        <row r="13">
          <cell r="S13">
            <v>1973190</v>
          </cell>
        </row>
      </sheetData>
      <sheetData sheetId="5">
        <row r="16">
          <cell r="E16">
            <v>555000</v>
          </cell>
        </row>
      </sheetData>
      <sheetData sheetId="6">
        <row r="24">
          <cell r="F24">
            <v>3666011.0041265478</v>
          </cell>
        </row>
      </sheetData>
      <sheetData sheetId="7"/>
      <sheetData sheetId="8"/>
      <sheetData sheetId="9"/>
      <sheetData sheetId="10"/>
      <sheetData sheetId="11"/>
      <sheetData sheetId="12"/>
      <sheetData sheetId="13"/>
      <sheetData sheetId="14"/>
      <sheetData sheetId="15"/>
      <sheetData sheetId="16"/>
      <sheetData sheetId="17"/>
      <sheetData sheetId="18"/>
      <sheetData sheetId="19">
        <row r="8">
          <cell r="H8">
            <v>1678351.9918799999</v>
          </cell>
        </row>
        <row r="9">
          <cell r="H9">
            <v>0</v>
          </cell>
        </row>
        <row r="10">
          <cell r="H10">
            <v>0</v>
          </cell>
        </row>
        <row r="11">
          <cell r="H11">
            <v>0</v>
          </cell>
        </row>
        <row r="12">
          <cell r="H12">
            <v>0</v>
          </cell>
        </row>
        <row r="13">
          <cell r="H13">
            <v>0</v>
          </cell>
        </row>
        <row r="14">
          <cell r="H14">
            <v>0</v>
          </cell>
        </row>
        <row r="15">
          <cell r="H15">
            <v>40318.080000000002</v>
          </cell>
        </row>
        <row r="16">
          <cell r="H16">
            <v>22928.305899999996</v>
          </cell>
        </row>
        <row r="17">
          <cell r="H17">
            <v>229283.05899999995</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320470.58310809464</v>
          </cell>
        </row>
        <row r="30">
          <cell r="H30">
            <v>0</v>
          </cell>
        </row>
        <row r="31">
          <cell r="H31">
            <v>0</v>
          </cell>
        </row>
        <row r="32">
          <cell r="H32">
            <v>36674.48792105999</v>
          </cell>
        </row>
        <row r="33">
          <cell r="H33">
            <v>166702.21782299998</v>
          </cell>
        </row>
        <row r="34">
          <cell r="H34">
            <v>52635.582557450492</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324652.56</v>
          </cell>
        </row>
        <row r="58">
          <cell r="H58">
            <v>0</v>
          </cell>
        </row>
        <row r="59">
          <cell r="H59">
            <v>0</v>
          </cell>
        </row>
        <row r="60">
          <cell r="H60">
            <v>68784.917699999991</v>
          </cell>
        </row>
        <row r="61">
          <cell r="H61">
            <v>10000</v>
          </cell>
        </row>
        <row r="62">
          <cell r="H62">
            <v>0</v>
          </cell>
        </row>
        <row r="63">
          <cell r="H63">
            <v>0</v>
          </cell>
        </row>
        <row r="64">
          <cell r="H64">
            <v>5600</v>
          </cell>
        </row>
        <row r="65">
          <cell r="H65">
            <v>2956401.7858896055</v>
          </cell>
        </row>
        <row r="67">
          <cell r="H67">
            <v>23264.046000000006</v>
          </cell>
        </row>
        <row r="68">
          <cell r="H68">
            <v>0</v>
          </cell>
        </row>
        <row r="69">
          <cell r="H69">
            <v>0</v>
          </cell>
        </row>
        <row r="70">
          <cell r="H70">
            <v>4279.2703200000005</v>
          </cell>
        </row>
        <row r="71">
          <cell r="H71">
            <v>9000</v>
          </cell>
        </row>
        <row r="72">
          <cell r="H72">
            <v>12871.441440000002</v>
          </cell>
        </row>
        <row r="73">
          <cell r="H73">
            <v>384.35903999999999</v>
          </cell>
        </row>
        <row r="74">
          <cell r="H74">
            <v>0</v>
          </cell>
        </row>
        <row r="75">
          <cell r="H75">
            <v>0</v>
          </cell>
        </row>
        <row r="76">
          <cell r="H76">
            <v>2524.3920000000003</v>
          </cell>
        </row>
        <row r="77">
          <cell r="H77">
            <v>0</v>
          </cell>
        </row>
        <row r="78">
          <cell r="H78">
            <v>0</v>
          </cell>
        </row>
        <row r="79">
          <cell r="H79">
            <v>0</v>
          </cell>
        </row>
        <row r="80">
          <cell r="H80">
            <v>3052.8950399999999</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0</v>
          </cell>
        </row>
        <row r="106">
          <cell r="H106">
            <v>0</v>
          </cell>
        </row>
        <row r="107">
          <cell r="H107">
            <v>0</v>
          </cell>
        </row>
        <row r="108">
          <cell r="H108">
            <v>0</v>
          </cell>
        </row>
        <row r="109">
          <cell r="H109">
            <v>0</v>
          </cell>
        </row>
        <row r="110">
          <cell r="H110">
            <v>5400</v>
          </cell>
        </row>
        <row r="111">
          <cell r="H111">
            <v>0</v>
          </cell>
        </row>
        <row r="112">
          <cell r="H112">
            <v>0</v>
          </cell>
        </row>
        <row r="113">
          <cell r="H113">
            <v>0</v>
          </cell>
        </row>
        <row r="114">
          <cell r="H114">
            <v>7560</v>
          </cell>
        </row>
        <row r="115">
          <cell r="H115">
            <v>0</v>
          </cell>
        </row>
        <row r="116">
          <cell r="H116">
            <v>0</v>
          </cell>
        </row>
        <row r="117">
          <cell r="H117">
            <v>0</v>
          </cell>
        </row>
        <row r="118">
          <cell r="H118">
            <v>724.46400000000006</v>
          </cell>
        </row>
        <row r="119">
          <cell r="H119">
            <v>0</v>
          </cell>
        </row>
        <row r="120">
          <cell r="H120">
            <v>0</v>
          </cell>
        </row>
        <row r="121">
          <cell r="H121">
            <v>0</v>
          </cell>
        </row>
        <row r="122">
          <cell r="H122">
            <v>2179.6070400000008</v>
          </cell>
        </row>
        <row r="123">
          <cell r="H123">
            <v>2471.4892800000007</v>
          </cell>
        </row>
        <row r="124">
          <cell r="H124">
            <v>0</v>
          </cell>
        </row>
        <row r="125">
          <cell r="H125">
            <v>0</v>
          </cell>
        </row>
        <row r="126">
          <cell r="H126">
            <v>0</v>
          </cell>
        </row>
        <row r="127">
          <cell r="H127">
            <v>0</v>
          </cell>
        </row>
        <row r="128">
          <cell r="H128">
            <v>0</v>
          </cell>
        </row>
        <row r="129">
          <cell r="H129">
            <v>0</v>
          </cell>
        </row>
        <row r="130">
          <cell r="H130">
            <v>0</v>
          </cell>
        </row>
        <row r="131">
          <cell r="H131">
            <v>73711.964160000018</v>
          </cell>
        </row>
        <row r="133">
          <cell r="H133">
            <v>17097.912</v>
          </cell>
        </row>
        <row r="134">
          <cell r="H134">
            <v>0</v>
          </cell>
        </row>
        <row r="135">
          <cell r="H135">
            <v>0</v>
          </cell>
        </row>
        <row r="136">
          <cell r="H136">
            <v>0</v>
          </cell>
        </row>
        <row r="137">
          <cell r="H137">
            <v>0</v>
          </cell>
        </row>
        <row r="138">
          <cell r="H138">
            <v>12537.22032</v>
          </cell>
        </row>
        <row r="139">
          <cell r="H139">
            <v>0</v>
          </cell>
        </row>
        <row r="140">
          <cell r="H140">
            <v>0</v>
          </cell>
        </row>
        <row r="141">
          <cell r="H141">
            <v>1495.7280000000001</v>
          </cell>
        </row>
        <row r="142">
          <cell r="H142">
            <v>1346.3424000000002</v>
          </cell>
        </row>
        <row r="143">
          <cell r="H143">
            <v>0</v>
          </cell>
        </row>
        <row r="144">
          <cell r="H144">
            <v>0</v>
          </cell>
        </row>
        <row r="145">
          <cell r="H145">
            <v>0</v>
          </cell>
        </row>
        <row r="146">
          <cell r="H146">
            <v>0</v>
          </cell>
        </row>
        <row r="147">
          <cell r="H147">
            <v>0</v>
          </cell>
        </row>
        <row r="148">
          <cell r="H148">
            <v>11183.328</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4500</v>
          </cell>
        </row>
        <row r="165">
          <cell r="H165">
            <v>0</v>
          </cell>
        </row>
        <row r="166">
          <cell r="H166">
            <v>0</v>
          </cell>
        </row>
        <row r="167">
          <cell r="H167">
            <v>0</v>
          </cell>
        </row>
        <row r="168">
          <cell r="H168">
            <v>0</v>
          </cell>
        </row>
        <row r="169">
          <cell r="H169">
            <v>0</v>
          </cell>
        </row>
        <row r="170">
          <cell r="H170">
            <v>0</v>
          </cell>
        </row>
        <row r="171">
          <cell r="H171">
            <v>0</v>
          </cell>
        </row>
        <row r="172">
          <cell r="H172">
            <v>6000</v>
          </cell>
        </row>
        <row r="173">
          <cell r="H173">
            <v>0</v>
          </cell>
        </row>
        <row r="174">
          <cell r="H174">
            <v>45</v>
          </cell>
        </row>
        <row r="175">
          <cell r="H175">
            <v>0</v>
          </cell>
        </row>
        <row r="176">
          <cell r="H176">
            <v>0</v>
          </cell>
        </row>
        <row r="177">
          <cell r="H177">
            <v>0</v>
          </cell>
        </row>
        <row r="178">
          <cell r="H178">
            <v>0</v>
          </cell>
        </row>
        <row r="179">
          <cell r="H179">
            <v>0</v>
          </cell>
        </row>
        <row r="180">
          <cell r="H180">
            <v>0</v>
          </cell>
        </row>
        <row r="181">
          <cell r="H181">
            <v>0</v>
          </cell>
        </row>
        <row r="182">
          <cell r="H182">
            <v>0</v>
          </cell>
        </row>
        <row r="183">
          <cell r="H183">
            <v>0</v>
          </cell>
        </row>
        <row r="184">
          <cell r="H184">
            <v>90918.9</v>
          </cell>
        </row>
        <row r="185">
          <cell r="H185">
            <v>293.15520000000004</v>
          </cell>
        </row>
        <row r="186">
          <cell r="H186">
            <v>0</v>
          </cell>
        </row>
        <row r="187">
          <cell r="H187">
            <v>0</v>
          </cell>
        </row>
        <row r="188">
          <cell r="H188">
            <v>0</v>
          </cell>
        </row>
        <row r="189">
          <cell r="H189">
            <v>0</v>
          </cell>
        </row>
        <row r="190">
          <cell r="H190">
            <v>2374.5571199999995</v>
          </cell>
        </row>
        <row r="191">
          <cell r="H191">
            <v>0</v>
          </cell>
        </row>
        <row r="192">
          <cell r="H192">
            <v>0</v>
          </cell>
        </row>
        <row r="193">
          <cell r="H193">
            <v>49754.502720000004</v>
          </cell>
        </row>
        <row r="194">
          <cell r="H194">
            <v>0</v>
          </cell>
        </row>
        <row r="195">
          <cell r="H195">
            <v>2956.5244800000005</v>
          </cell>
        </row>
        <row r="196">
          <cell r="H196">
            <v>0</v>
          </cell>
        </row>
        <row r="197">
          <cell r="H197">
            <v>0</v>
          </cell>
        </row>
        <row r="198">
          <cell r="H198">
            <v>0</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419.4</v>
          </cell>
        </row>
        <row r="215">
          <cell r="H215">
            <v>0</v>
          </cell>
        </row>
        <row r="216">
          <cell r="H216">
            <v>0</v>
          </cell>
        </row>
        <row r="217">
          <cell r="H217">
            <v>4050</v>
          </cell>
        </row>
        <row r="218">
          <cell r="H218">
            <v>0</v>
          </cell>
        </row>
        <row r="219">
          <cell r="H219">
            <v>0</v>
          </cell>
        </row>
        <row r="220">
          <cell r="H220">
            <v>2761.2</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207733.77024000004</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5">
          <cell r="H335">
            <v>15000</v>
          </cell>
        </row>
        <row r="336">
          <cell r="H336">
            <v>0</v>
          </cell>
        </row>
        <row r="337">
          <cell r="H337">
            <v>0</v>
          </cell>
        </row>
        <row r="338">
          <cell r="H338">
            <v>0</v>
          </cell>
        </row>
        <row r="339">
          <cell r="H339">
            <v>18000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33000</v>
          </cell>
        </row>
        <row r="405">
          <cell r="H405">
            <v>44021</v>
          </cell>
        </row>
        <row r="529">
          <cell r="H529">
            <v>3314868.5202896055</v>
          </cell>
        </row>
      </sheetData>
      <sheetData sheetId="20">
        <row r="8">
          <cell r="H8">
            <v>3409094.7024000003</v>
          </cell>
        </row>
        <row r="9">
          <cell r="H9">
            <v>0</v>
          </cell>
        </row>
        <row r="10">
          <cell r="H10">
            <v>0</v>
          </cell>
        </row>
        <row r="11">
          <cell r="H11">
            <v>0</v>
          </cell>
        </row>
        <row r="12">
          <cell r="H12">
            <v>0</v>
          </cell>
        </row>
        <row r="13">
          <cell r="H13">
            <v>0</v>
          </cell>
        </row>
        <row r="14">
          <cell r="H14">
            <v>0</v>
          </cell>
        </row>
        <row r="15">
          <cell r="H15">
            <v>93783.359999999986</v>
          </cell>
        </row>
        <row r="16">
          <cell r="H16">
            <v>46572.331999999988</v>
          </cell>
        </row>
        <row r="17">
          <cell r="H17">
            <v>465723.32</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703182.99912756588</v>
          </cell>
        </row>
        <row r="30">
          <cell r="H30">
            <v>0</v>
          </cell>
        </row>
        <row r="31">
          <cell r="H31">
            <v>0</v>
          </cell>
        </row>
        <row r="32">
          <cell r="H32">
            <v>92809.739216699978</v>
          </cell>
        </row>
        <row r="33">
          <cell r="H33">
            <v>421862.450985</v>
          </cell>
        </row>
        <row r="34">
          <cell r="H34">
            <v>112049.06841968304</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18051.525116249999</v>
          </cell>
        </row>
        <row r="53">
          <cell r="H53">
            <v>0</v>
          </cell>
        </row>
        <row r="54">
          <cell r="H54">
            <v>0</v>
          </cell>
        </row>
        <row r="55">
          <cell r="H55">
            <v>0</v>
          </cell>
        </row>
        <row r="56">
          <cell r="H56">
            <v>0</v>
          </cell>
        </row>
        <row r="57">
          <cell r="H57">
            <v>820842</v>
          </cell>
        </row>
        <row r="58">
          <cell r="H58">
            <v>0</v>
          </cell>
        </row>
        <row r="59">
          <cell r="H59">
            <v>0</v>
          </cell>
        </row>
        <row r="60">
          <cell r="H60">
            <v>139716.99600000001</v>
          </cell>
        </row>
        <row r="61">
          <cell r="H61">
            <v>8000</v>
          </cell>
        </row>
        <row r="62">
          <cell r="H62">
            <v>0</v>
          </cell>
        </row>
        <row r="63">
          <cell r="H63">
            <v>0</v>
          </cell>
        </row>
        <row r="64">
          <cell r="H64">
            <v>18600</v>
          </cell>
        </row>
        <row r="65">
          <cell r="H65">
            <v>6350288.4932651985</v>
          </cell>
        </row>
        <row r="67">
          <cell r="H67">
            <v>31478.176079999997</v>
          </cell>
        </row>
        <row r="68">
          <cell r="H68">
            <v>4944.8880000000008</v>
          </cell>
        </row>
        <row r="69">
          <cell r="H69">
            <v>0</v>
          </cell>
        </row>
        <row r="70">
          <cell r="H70">
            <v>23323.388400000003</v>
          </cell>
        </row>
        <row r="71">
          <cell r="H71">
            <v>1517.2372800000001</v>
          </cell>
        </row>
        <row r="72">
          <cell r="H72">
            <v>48804.275520000003</v>
          </cell>
        </row>
        <row r="73">
          <cell r="H73">
            <v>6276.2731199999998</v>
          </cell>
        </row>
        <row r="74">
          <cell r="H74">
            <v>0</v>
          </cell>
        </row>
        <row r="75">
          <cell r="H75">
            <v>0</v>
          </cell>
        </row>
        <row r="76">
          <cell r="H76">
            <v>412.58879999999999</v>
          </cell>
        </row>
        <row r="77">
          <cell r="H77">
            <v>0</v>
          </cell>
        </row>
        <row r="78">
          <cell r="H78">
            <v>0</v>
          </cell>
        </row>
        <row r="79">
          <cell r="H79">
            <v>0</v>
          </cell>
        </row>
        <row r="80">
          <cell r="H80">
            <v>8973.2635199999986</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12059.658000000003</v>
          </cell>
        </row>
        <row r="100">
          <cell r="H100">
            <v>0</v>
          </cell>
        </row>
        <row r="101">
          <cell r="H101">
            <v>0</v>
          </cell>
        </row>
        <row r="102">
          <cell r="H102">
            <v>0</v>
          </cell>
        </row>
        <row r="103">
          <cell r="H103">
            <v>0</v>
          </cell>
        </row>
        <row r="104">
          <cell r="H104">
            <v>0</v>
          </cell>
        </row>
        <row r="105">
          <cell r="H105">
            <v>7120.9008000000003</v>
          </cell>
        </row>
        <row r="106">
          <cell r="H106">
            <v>0</v>
          </cell>
        </row>
        <row r="107">
          <cell r="H107">
            <v>0</v>
          </cell>
        </row>
        <row r="108">
          <cell r="H108">
            <v>0</v>
          </cell>
        </row>
        <row r="109">
          <cell r="H109">
            <v>0</v>
          </cell>
        </row>
        <row r="110">
          <cell r="H110">
            <v>746.74080000000004</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29.315519999999999</v>
          </cell>
        </row>
        <row r="123">
          <cell r="H123">
            <v>326.66400000000004</v>
          </cell>
        </row>
        <row r="124">
          <cell r="H124">
            <v>0</v>
          </cell>
        </row>
        <row r="125">
          <cell r="H125">
            <v>0</v>
          </cell>
        </row>
        <row r="126">
          <cell r="H126">
            <v>0</v>
          </cell>
        </row>
        <row r="127">
          <cell r="H127">
            <v>0</v>
          </cell>
        </row>
        <row r="128">
          <cell r="H128">
            <v>0</v>
          </cell>
        </row>
        <row r="129">
          <cell r="H129">
            <v>0</v>
          </cell>
        </row>
        <row r="130">
          <cell r="H130">
            <v>0</v>
          </cell>
        </row>
        <row r="131">
          <cell r="H131">
            <v>146013.36984</v>
          </cell>
        </row>
        <row r="133">
          <cell r="H133">
            <v>82540.224000000002</v>
          </cell>
        </row>
        <row r="134">
          <cell r="H134">
            <v>0</v>
          </cell>
        </row>
        <row r="135">
          <cell r="H135">
            <v>0</v>
          </cell>
        </row>
        <row r="136">
          <cell r="H136">
            <v>982.8</v>
          </cell>
        </row>
        <row r="137">
          <cell r="H137">
            <v>0</v>
          </cell>
        </row>
        <row r="138">
          <cell r="H138">
            <v>36106.696080000009</v>
          </cell>
        </row>
        <row r="139">
          <cell r="H139">
            <v>3441.0168000000003</v>
          </cell>
        </row>
        <row r="140">
          <cell r="H140">
            <v>0</v>
          </cell>
        </row>
        <row r="141">
          <cell r="H141">
            <v>18139.68</v>
          </cell>
        </row>
        <row r="142">
          <cell r="H142">
            <v>0</v>
          </cell>
        </row>
        <row r="143">
          <cell r="H143">
            <v>0</v>
          </cell>
        </row>
        <row r="144">
          <cell r="H144">
            <v>0</v>
          </cell>
        </row>
        <row r="145">
          <cell r="H145">
            <v>0</v>
          </cell>
        </row>
        <row r="146">
          <cell r="H146">
            <v>0</v>
          </cell>
        </row>
        <row r="147">
          <cell r="H147">
            <v>84767.14</v>
          </cell>
        </row>
        <row r="148">
          <cell r="H148">
            <v>1737.2159999999999</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13500</v>
          </cell>
        </row>
        <row r="165">
          <cell r="H165">
            <v>0</v>
          </cell>
        </row>
        <row r="166">
          <cell r="H166">
            <v>8408.4624000000003</v>
          </cell>
        </row>
        <row r="167">
          <cell r="H167">
            <v>0</v>
          </cell>
        </row>
        <row r="168">
          <cell r="H168">
            <v>0</v>
          </cell>
        </row>
        <row r="169">
          <cell r="H169">
            <v>0</v>
          </cell>
        </row>
        <row r="170">
          <cell r="H170">
            <v>0</v>
          </cell>
        </row>
        <row r="171">
          <cell r="H171">
            <v>0</v>
          </cell>
        </row>
        <row r="172">
          <cell r="H172">
            <v>6000</v>
          </cell>
        </row>
        <row r="173">
          <cell r="H173">
            <v>0</v>
          </cell>
        </row>
        <row r="174">
          <cell r="H174">
            <v>45</v>
          </cell>
        </row>
        <row r="175">
          <cell r="H175">
            <v>0</v>
          </cell>
        </row>
        <row r="176">
          <cell r="H176">
            <v>0</v>
          </cell>
        </row>
        <row r="177">
          <cell r="H177">
            <v>0</v>
          </cell>
        </row>
        <row r="178">
          <cell r="H178">
            <v>3909.9715200000001</v>
          </cell>
        </row>
        <row r="179">
          <cell r="H179">
            <v>0</v>
          </cell>
        </row>
        <row r="180">
          <cell r="H180">
            <v>0</v>
          </cell>
        </row>
        <row r="181">
          <cell r="H181">
            <v>0</v>
          </cell>
        </row>
        <row r="182">
          <cell r="H182">
            <v>0</v>
          </cell>
        </row>
        <row r="183">
          <cell r="H183">
            <v>0</v>
          </cell>
        </row>
        <row r="184">
          <cell r="H184">
            <v>247320</v>
          </cell>
        </row>
        <row r="185">
          <cell r="H185">
            <v>2931.5519999999997</v>
          </cell>
        </row>
        <row r="186">
          <cell r="H186">
            <v>0</v>
          </cell>
        </row>
        <row r="187">
          <cell r="H187">
            <v>0</v>
          </cell>
        </row>
        <row r="188">
          <cell r="H188">
            <v>6072.768</v>
          </cell>
        </row>
        <row r="189">
          <cell r="H189">
            <v>0</v>
          </cell>
        </row>
        <row r="190">
          <cell r="H190">
            <v>5156.1244800000004</v>
          </cell>
        </row>
        <row r="191">
          <cell r="H191">
            <v>0</v>
          </cell>
        </row>
        <row r="192">
          <cell r="H192">
            <v>0</v>
          </cell>
        </row>
        <row r="193">
          <cell r="H193">
            <v>6981.0623999999998</v>
          </cell>
        </row>
        <row r="194">
          <cell r="H194">
            <v>19579.996800000001</v>
          </cell>
        </row>
        <row r="195">
          <cell r="H195">
            <v>0</v>
          </cell>
        </row>
        <row r="196">
          <cell r="H196">
            <v>45000</v>
          </cell>
        </row>
        <row r="197">
          <cell r="H197">
            <v>0</v>
          </cell>
        </row>
        <row r="198">
          <cell r="H198">
            <v>0</v>
          </cell>
        </row>
        <row r="199">
          <cell r="H199">
            <v>0</v>
          </cell>
        </row>
        <row r="200">
          <cell r="H200">
            <v>0</v>
          </cell>
        </row>
        <row r="201">
          <cell r="H201">
            <v>0</v>
          </cell>
        </row>
        <row r="202">
          <cell r="H202">
            <v>0</v>
          </cell>
        </row>
        <row r="203">
          <cell r="H203">
            <v>0</v>
          </cell>
        </row>
        <row r="204">
          <cell r="H204">
            <v>5916.4560000000001</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3323.7359999999999</v>
          </cell>
        </row>
        <row r="215">
          <cell r="H215">
            <v>0</v>
          </cell>
        </row>
        <row r="216">
          <cell r="H216">
            <v>0</v>
          </cell>
        </row>
        <row r="217">
          <cell r="H217">
            <v>35137.74</v>
          </cell>
        </row>
        <row r="218">
          <cell r="H218">
            <v>137992.96368000002</v>
          </cell>
        </row>
        <row r="219">
          <cell r="H219">
            <v>0</v>
          </cell>
        </row>
        <row r="220">
          <cell r="H220">
            <v>450</v>
          </cell>
        </row>
        <row r="221">
          <cell r="H221">
            <v>0</v>
          </cell>
        </row>
        <row r="222">
          <cell r="H222">
            <v>439.92</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775880.52616000001</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5">
          <cell r="H335">
            <v>15000</v>
          </cell>
        </row>
        <row r="336">
          <cell r="H336">
            <v>0</v>
          </cell>
        </row>
        <row r="337">
          <cell r="H337">
            <v>0</v>
          </cell>
        </row>
        <row r="338">
          <cell r="H338">
            <v>150000</v>
          </cell>
        </row>
        <row r="339">
          <cell r="H339">
            <v>195000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360000</v>
          </cell>
        </row>
        <row r="529">
          <cell r="H529">
            <v>7632182.3892651983</v>
          </cell>
        </row>
      </sheetData>
      <sheetData sheetId="21">
        <row r="8">
          <cell r="H8">
            <v>3274778.393699999</v>
          </cell>
        </row>
        <row r="9">
          <cell r="H9">
            <v>0</v>
          </cell>
        </row>
        <row r="10">
          <cell r="H10">
            <v>0</v>
          </cell>
        </row>
        <row r="11">
          <cell r="H11">
            <v>0</v>
          </cell>
        </row>
        <row r="12">
          <cell r="H12">
            <v>0</v>
          </cell>
        </row>
        <row r="13">
          <cell r="H13">
            <v>0</v>
          </cell>
        </row>
        <row r="14">
          <cell r="H14">
            <v>0</v>
          </cell>
        </row>
        <row r="15">
          <cell r="H15">
            <v>119201.28000000001</v>
          </cell>
        </row>
        <row r="16">
          <cell r="H16">
            <v>79355.639750000002</v>
          </cell>
        </row>
        <row r="17">
          <cell r="H17">
            <v>447374.09749999986</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764337.47183589777</v>
          </cell>
        </row>
        <row r="30">
          <cell r="H30">
            <v>0</v>
          </cell>
        </row>
        <row r="31">
          <cell r="H31">
            <v>0</v>
          </cell>
        </row>
        <row r="32">
          <cell r="H32">
            <v>92294.084587319972</v>
          </cell>
        </row>
        <row r="33">
          <cell r="H33">
            <v>419518.56630600005</v>
          </cell>
        </row>
        <row r="34">
          <cell r="H34">
            <v>121311.87604346292</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280626.52631839283</v>
          </cell>
        </row>
        <row r="53">
          <cell r="H53">
            <v>0</v>
          </cell>
        </row>
        <row r="54">
          <cell r="H54">
            <v>0</v>
          </cell>
        </row>
        <row r="55">
          <cell r="H55">
            <v>0</v>
          </cell>
        </row>
        <row r="56">
          <cell r="H56">
            <v>0</v>
          </cell>
        </row>
        <row r="57">
          <cell r="H57">
            <v>895917.36</v>
          </cell>
        </row>
        <row r="58">
          <cell r="H58">
            <v>0</v>
          </cell>
        </row>
        <row r="59">
          <cell r="H59">
            <v>0</v>
          </cell>
        </row>
        <row r="60">
          <cell r="H60">
            <v>134212.22925</v>
          </cell>
        </row>
        <row r="61">
          <cell r="H61">
            <v>13000</v>
          </cell>
        </row>
        <row r="62">
          <cell r="H62">
            <v>0</v>
          </cell>
        </row>
        <row r="63">
          <cell r="H63">
            <v>0</v>
          </cell>
        </row>
        <row r="64">
          <cell r="H64">
            <v>20100</v>
          </cell>
        </row>
        <row r="65">
          <cell r="H65">
            <v>6662027.5252910713</v>
          </cell>
        </row>
        <row r="67">
          <cell r="H67">
            <v>23413.590719999997</v>
          </cell>
        </row>
        <row r="68">
          <cell r="H68">
            <v>0</v>
          </cell>
        </row>
        <row r="69">
          <cell r="H69">
            <v>0</v>
          </cell>
        </row>
        <row r="70">
          <cell r="H70">
            <v>13916.23272</v>
          </cell>
        </row>
        <row r="71">
          <cell r="H71">
            <v>734.47920000000011</v>
          </cell>
        </row>
        <row r="72">
          <cell r="H72">
            <v>55030.313520000011</v>
          </cell>
        </row>
        <row r="73">
          <cell r="H73">
            <v>5804.5759199999993</v>
          </cell>
        </row>
        <row r="74">
          <cell r="H74">
            <v>0</v>
          </cell>
        </row>
        <row r="75">
          <cell r="H75">
            <v>0</v>
          </cell>
        </row>
        <row r="76">
          <cell r="H76">
            <v>855.36360000000013</v>
          </cell>
        </row>
        <row r="77">
          <cell r="H77">
            <v>0</v>
          </cell>
        </row>
        <row r="78">
          <cell r="H78">
            <v>516817.51991999999</v>
          </cell>
        </row>
        <row r="79">
          <cell r="H79">
            <v>0</v>
          </cell>
        </row>
        <row r="80">
          <cell r="H80">
            <v>393.12</v>
          </cell>
        </row>
        <row r="81">
          <cell r="H81">
            <v>0</v>
          </cell>
        </row>
        <row r="82">
          <cell r="H82">
            <v>0</v>
          </cell>
        </row>
        <row r="83">
          <cell r="H83">
            <v>0</v>
          </cell>
        </row>
        <row r="84">
          <cell r="H84">
            <v>1395.0331200000001</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139951.50624000005</v>
          </cell>
        </row>
        <row r="106">
          <cell r="H106">
            <v>3030.1876800000005</v>
          </cell>
        </row>
        <row r="107">
          <cell r="H107">
            <v>0</v>
          </cell>
        </row>
        <row r="108">
          <cell r="H108">
            <v>0</v>
          </cell>
        </row>
        <row r="109">
          <cell r="H109">
            <v>0</v>
          </cell>
        </row>
        <row r="110">
          <cell r="H110">
            <v>15537.6</v>
          </cell>
        </row>
        <row r="111">
          <cell r="H111">
            <v>0</v>
          </cell>
        </row>
        <row r="112">
          <cell r="H112">
            <v>0</v>
          </cell>
        </row>
        <row r="113">
          <cell r="H113">
            <v>0</v>
          </cell>
        </row>
        <row r="114">
          <cell r="H114">
            <v>63000</v>
          </cell>
        </row>
        <row r="115">
          <cell r="H115">
            <v>0</v>
          </cell>
        </row>
        <row r="116">
          <cell r="H116">
            <v>0</v>
          </cell>
        </row>
        <row r="117">
          <cell r="H117">
            <v>0</v>
          </cell>
        </row>
        <row r="118">
          <cell r="H118">
            <v>1167.17328</v>
          </cell>
        </row>
        <row r="119">
          <cell r="H119">
            <v>0</v>
          </cell>
        </row>
        <row r="120">
          <cell r="H120">
            <v>0</v>
          </cell>
        </row>
        <row r="121">
          <cell r="H121">
            <v>0</v>
          </cell>
        </row>
        <row r="122">
          <cell r="H122">
            <v>761.3424</v>
          </cell>
        </row>
        <row r="123">
          <cell r="H123">
            <v>175.02264000000002</v>
          </cell>
        </row>
        <row r="124">
          <cell r="H124">
            <v>0</v>
          </cell>
        </row>
        <row r="125">
          <cell r="H125">
            <v>0</v>
          </cell>
        </row>
        <row r="126">
          <cell r="H126">
            <v>0</v>
          </cell>
        </row>
        <row r="127">
          <cell r="H127">
            <v>0</v>
          </cell>
        </row>
        <row r="128">
          <cell r="H128">
            <v>0</v>
          </cell>
        </row>
        <row r="129">
          <cell r="H129">
            <v>0</v>
          </cell>
        </row>
        <row r="130">
          <cell r="H130">
            <v>0</v>
          </cell>
        </row>
        <row r="131">
          <cell r="H131">
            <v>841983.06095999992</v>
          </cell>
        </row>
        <row r="133">
          <cell r="H133">
            <v>100588.17600000001</v>
          </cell>
        </row>
        <row r="134">
          <cell r="H134">
            <v>0</v>
          </cell>
        </row>
        <row r="135">
          <cell r="H135">
            <v>0</v>
          </cell>
        </row>
        <row r="136">
          <cell r="H136">
            <v>64199.903040000005</v>
          </cell>
        </row>
        <row r="137">
          <cell r="H137">
            <v>0</v>
          </cell>
        </row>
        <row r="138">
          <cell r="H138">
            <v>16364.612160000002</v>
          </cell>
        </row>
        <row r="139">
          <cell r="H139">
            <v>1564.1870399999998</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13500</v>
          </cell>
        </row>
        <row r="165">
          <cell r="H165">
            <v>0</v>
          </cell>
        </row>
        <row r="166">
          <cell r="H166">
            <v>2615.2495200000003</v>
          </cell>
        </row>
        <row r="167">
          <cell r="H167">
            <v>0</v>
          </cell>
        </row>
        <row r="168">
          <cell r="H168">
            <v>0</v>
          </cell>
        </row>
        <row r="169">
          <cell r="H169">
            <v>0</v>
          </cell>
        </row>
        <row r="170">
          <cell r="H170">
            <v>0</v>
          </cell>
        </row>
        <row r="171">
          <cell r="H171">
            <v>0</v>
          </cell>
        </row>
        <row r="172">
          <cell r="H172">
            <v>0</v>
          </cell>
        </row>
        <row r="173">
          <cell r="H173">
            <v>0</v>
          </cell>
        </row>
        <row r="174">
          <cell r="H174">
            <v>45</v>
          </cell>
        </row>
        <row r="175">
          <cell r="H175">
            <v>0</v>
          </cell>
        </row>
        <row r="176">
          <cell r="H176">
            <v>0</v>
          </cell>
        </row>
        <row r="177">
          <cell r="H177">
            <v>0</v>
          </cell>
        </row>
        <row r="178">
          <cell r="H178">
            <v>6013.2571200000002</v>
          </cell>
        </row>
        <row r="179">
          <cell r="H179">
            <v>0</v>
          </cell>
        </row>
        <row r="180">
          <cell r="H180">
            <v>0</v>
          </cell>
        </row>
        <row r="181">
          <cell r="H181">
            <v>0</v>
          </cell>
        </row>
        <row r="182">
          <cell r="H182">
            <v>0</v>
          </cell>
        </row>
        <row r="183">
          <cell r="H183">
            <v>0</v>
          </cell>
        </row>
        <row r="184">
          <cell r="H184">
            <v>1779768</v>
          </cell>
        </row>
        <row r="185">
          <cell r="H185">
            <v>434.30399999999997</v>
          </cell>
        </row>
        <row r="186">
          <cell r="H186">
            <v>0</v>
          </cell>
        </row>
        <row r="187">
          <cell r="H187">
            <v>0</v>
          </cell>
        </row>
        <row r="188">
          <cell r="H188">
            <v>16878.887999999999</v>
          </cell>
        </row>
        <row r="189">
          <cell r="H189">
            <v>0</v>
          </cell>
        </row>
        <row r="190">
          <cell r="H190">
            <v>10235.918159999999</v>
          </cell>
        </row>
        <row r="191">
          <cell r="H191">
            <v>0</v>
          </cell>
        </row>
        <row r="192">
          <cell r="H192">
            <v>0</v>
          </cell>
        </row>
        <row r="193">
          <cell r="H193">
            <v>0</v>
          </cell>
        </row>
        <row r="194">
          <cell r="H194">
            <v>10511.28</v>
          </cell>
        </row>
        <row r="195">
          <cell r="H195">
            <v>0</v>
          </cell>
        </row>
        <row r="196">
          <cell r="H196">
            <v>0</v>
          </cell>
        </row>
        <row r="197">
          <cell r="H197">
            <v>0</v>
          </cell>
        </row>
        <row r="198">
          <cell r="H198">
            <v>142.3656</v>
          </cell>
        </row>
        <row r="199">
          <cell r="H199">
            <v>0</v>
          </cell>
        </row>
        <row r="200">
          <cell r="H200">
            <v>0</v>
          </cell>
        </row>
        <row r="201">
          <cell r="H201">
            <v>0</v>
          </cell>
        </row>
        <row r="202">
          <cell r="H202">
            <v>0</v>
          </cell>
        </row>
        <row r="203">
          <cell r="H203">
            <v>0</v>
          </cell>
        </row>
        <row r="204">
          <cell r="H204">
            <v>359.42399999999998</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2284.7759999999998</v>
          </cell>
        </row>
        <row r="215">
          <cell r="H215">
            <v>0</v>
          </cell>
        </row>
        <row r="216">
          <cell r="H216">
            <v>0</v>
          </cell>
        </row>
        <row r="217">
          <cell r="H217">
            <v>54000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2079505.3406400001</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5">
          <cell r="H335">
            <v>0</v>
          </cell>
        </row>
        <row r="336">
          <cell r="H336">
            <v>0</v>
          </cell>
        </row>
        <row r="337">
          <cell r="H337">
            <v>0</v>
          </cell>
        </row>
        <row r="338">
          <cell r="H338">
            <v>0</v>
          </cell>
        </row>
        <row r="339">
          <cell r="H339">
            <v>165000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165000</v>
          </cell>
        </row>
        <row r="529">
          <cell r="H529">
            <v>9748515.9268910699</v>
          </cell>
        </row>
      </sheetData>
      <sheetData sheetId="22">
        <row r="8">
          <cell r="H8">
            <v>6857561.6864399994</v>
          </cell>
        </row>
        <row r="9">
          <cell r="H9">
            <v>0</v>
          </cell>
        </row>
        <row r="10">
          <cell r="H10">
            <v>0</v>
          </cell>
        </row>
        <row r="11">
          <cell r="H11">
            <v>0</v>
          </cell>
        </row>
        <row r="12">
          <cell r="H12">
            <v>0</v>
          </cell>
        </row>
        <row r="13">
          <cell r="H13">
            <v>0</v>
          </cell>
        </row>
        <row r="14">
          <cell r="H14">
            <v>0</v>
          </cell>
        </row>
        <row r="15">
          <cell r="H15">
            <v>237526.0800000001</v>
          </cell>
        </row>
        <row r="16">
          <cell r="H16">
            <v>145609.88169999994</v>
          </cell>
        </row>
        <row r="17">
          <cell r="H17">
            <v>936825.36699999974</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1638318.0382551444</v>
          </cell>
        </row>
        <row r="30">
          <cell r="H30">
            <v>0</v>
          </cell>
        </row>
        <row r="31">
          <cell r="H31">
            <v>0</v>
          </cell>
        </row>
        <row r="32">
          <cell r="H32">
            <v>168033.92468544</v>
          </cell>
        </row>
        <row r="33">
          <cell r="H33">
            <v>763790.5667519999</v>
          </cell>
        </row>
        <row r="34">
          <cell r="H34">
            <v>263083.44249572291</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1219603.969395</v>
          </cell>
        </row>
        <row r="53">
          <cell r="H53">
            <v>0</v>
          </cell>
        </row>
        <row r="54">
          <cell r="H54">
            <v>0</v>
          </cell>
        </row>
        <row r="55">
          <cell r="H55">
            <v>0</v>
          </cell>
        </row>
        <row r="56">
          <cell r="H56">
            <v>0</v>
          </cell>
        </row>
        <row r="57">
          <cell r="H57">
            <v>1827584.8799999992</v>
          </cell>
        </row>
        <row r="58">
          <cell r="H58">
            <v>0</v>
          </cell>
        </row>
        <row r="59">
          <cell r="H59">
            <v>0</v>
          </cell>
        </row>
        <row r="60">
          <cell r="H60">
            <v>281047.61009999999</v>
          </cell>
        </row>
        <row r="61">
          <cell r="H61">
            <v>29000</v>
          </cell>
        </row>
        <row r="62">
          <cell r="H62">
            <v>0</v>
          </cell>
        </row>
        <row r="63">
          <cell r="H63">
            <v>0</v>
          </cell>
        </row>
        <row r="64">
          <cell r="H64">
            <v>34000</v>
          </cell>
        </row>
        <row r="65">
          <cell r="H65">
            <v>14401985.446823303</v>
          </cell>
        </row>
        <row r="67">
          <cell r="H67">
            <v>28642.057600000004</v>
          </cell>
        </row>
        <row r="68">
          <cell r="H68">
            <v>0</v>
          </cell>
        </row>
        <row r="69">
          <cell r="H69">
            <v>0</v>
          </cell>
        </row>
        <row r="70">
          <cell r="H70">
            <v>21523.423999999999</v>
          </cell>
        </row>
        <row r="71">
          <cell r="H71">
            <v>921.39839999999992</v>
          </cell>
        </row>
        <row r="72">
          <cell r="H72">
            <v>199316.61360000007</v>
          </cell>
        </row>
        <row r="73">
          <cell r="H73">
            <v>104.00000000000001</v>
          </cell>
        </row>
        <row r="74">
          <cell r="H74">
            <v>0</v>
          </cell>
        </row>
        <row r="75">
          <cell r="H75">
            <v>0</v>
          </cell>
        </row>
        <row r="76">
          <cell r="H76">
            <v>0</v>
          </cell>
        </row>
        <row r="77">
          <cell r="H77">
            <v>0</v>
          </cell>
        </row>
        <row r="78">
          <cell r="H78">
            <v>1502874.0583999997</v>
          </cell>
        </row>
        <row r="79">
          <cell r="H79">
            <v>0</v>
          </cell>
        </row>
        <row r="80">
          <cell r="H80">
            <v>0</v>
          </cell>
        </row>
        <row r="81">
          <cell r="H81">
            <v>0</v>
          </cell>
        </row>
        <row r="82">
          <cell r="H82">
            <v>0</v>
          </cell>
        </row>
        <row r="83">
          <cell r="H83">
            <v>0</v>
          </cell>
        </row>
        <row r="84">
          <cell r="H84">
            <v>14021.727200000001</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984626.85360000015</v>
          </cell>
        </row>
        <row r="106">
          <cell r="H106">
            <v>5479.0320000000002</v>
          </cell>
        </row>
        <row r="107">
          <cell r="H107">
            <v>0</v>
          </cell>
        </row>
        <row r="108">
          <cell r="H108">
            <v>0</v>
          </cell>
        </row>
        <row r="109">
          <cell r="H109">
            <v>0</v>
          </cell>
        </row>
        <row r="110">
          <cell r="H110">
            <v>53721.969600000019</v>
          </cell>
        </row>
        <row r="111">
          <cell r="H111">
            <v>0</v>
          </cell>
        </row>
        <row r="112">
          <cell r="H112">
            <v>0</v>
          </cell>
        </row>
        <row r="113">
          <cell r="H113">
            <v>0</v>
          </cell>
        </row>
        <row r="114">
          <cell r="H114">
            <v>150000</v>
          </cell>
        </row>
        <row r="115">
          <cell r="H115">
            <v>0</v>
          </cell>
        </row>
        <row r="116">
          <cell r="H116">
            <v>0</v>
          </cell>
        </row>
        <row r="117">
          <cell r="H117">
            <v>0</v>
          </cell>
        </row>
        <row r="118">
          <cell r="H118">
            <v>270000</v>
          </cell>
        </row>
        <row r="119">
          <cell r="H119">
            <v>0</v>
          </cell>
        </row>
        <row r="120">
          <cell r="H120">
            <v>0</v>
          </cell>
        </row>
        <row r="121">
          <cell r="H121">
            <v>0</v>
          </cell>
        </row>
        <row r="122">
          <cell r="H122">
            <v>3992.8096</v>
          </cell>
        </row>
        <row r="123">
          <cell r="H123">
            <v>2760.8775999999998</v>
          </cell>
        </row>
        <row r="124">
          <cell r="H124">
            <v>0</v>
          </cell>
        </row>
        <row r="125">
          <cell r="H125">
            <v>0</v>
          </cell>
        </row>
        <row r="126">
          <cell r="H126">
            <v>0</v>
          </cell>
        </row>
        <row r="127">
          <cell r="H127">
            <v>0</v>
          </cell>
        </row>
        <row r="128">
          <cell r="H128">
            <v>0</v>
          </cell>
        </row>
        <row r="129">
          <cell r="H129">
            <v>0</v>
          </cell>
        </row>
        <row r="130">
          <cell r="H130">
            <v>0</v>
          </cell>
        </row>
        <row r="131">
          <cell r="H131">
            <v>3237984.8215999999</v>
          </cell>
        </row>
        <row r="133">
          <cell r="H133">
            <v>232728.07999999996</v>
          </cell>
        </row>
        <row r="134">
          <cell r="H134">
            <v>0</v>
          </cell>
        </row>
        <row r="135">
          <cell r="H135">
            <v>0</v>
          </cell>
        </row>
        <row r="136">
          <cell r="H136">
            <v>380823.77840000001</v>
          </cell>
        </row>
        <row r="137">
          <cell r="H137">
            <v>7178.079999999999</v>
          </cell>
        </row>
        <row r="138">
          <cell r="H138">
            <v>34790.620800000012</v>
          </cell>
        </row>
        <row r="139">
          <cell r="H139">
            <v>1737.9751999999996</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15000</v>
          </cell>
        </row>
        <row r="165">
          <cell r="H165">
            <v>0</v>
          </cell>
        </row>
        <row r="166">
          <cell r="H166">
            <v>2727.8471999999997</v>
          </cell>
        </row>
        <row r="167">
          <cell r="H167">
            <v>0</v>
          </cell>
        </row>
        <row r="168">
          <cell r="H168">
            <v>0</v>
          </cell>
        </row>
        <row r="169">
          <cell r="H169">
            <v>0</v>
          </cell>
        </row>
        <row r="170">
          <cell r="H170">
            <v>0</v>
          </cell>
        </row>
        <row r="171">
          <cell r="H171">
            <v>0</v>
          </cell>
        </row>
        <row r="172">
          <cell r="H172">
            <v>0</v>
          </cell>
        </row>
        <row r="173">
          <cell r="H173">
            <v>0</v>
          </cell>
        </row>
        <row r="174">
          <cell r="H174">
            <v>399.99999999999994</v>
          </cell>
        </row>
        <row r="175">
          <cell r="H175">
            <v>0</v>
          </cell>
        </row>
        <row r="176">
          <cell r="H176">
            <v>0</v>
          </cell>
        </row>
        <row r="177">
          <cell r="H177">
            <v>0</v>
          </cell>
        </row>
        <row r="178">
          <cell r="H178">
            <v>22182.68</v>
          </cell>
        </row>
        <row r="179">
          <cell r="H179">
            <v>0</v>
          </cell>
        </row>
        <row r="180">
          <cell r="H180">
            <v>0</v>
          </cell>
        </row>
        <row r="181">
          <cell r="H181">
            <v>0</v>
          </cell>
        </row>
        <row r="182">
          <cell r="H182">
            <v>0</v>
          </cell>
        </row>
        <row r="183">
          <cell r="H183">
            <v>0</v>
          </cell>
        </row>
        <row r="184">
          <cell r="H184">
            <v>1000000.0000000001</v>
          </cell>
        </row>
        <row r="185">
          <cell r="H185">
            <v>4289.6672000000008</v>
          </cell>
        </row>
        <row r="186">
          <cell r="H186">
            <v>0</v>
          </cell>
        </row>
        <row r="187">
          <cell r="H187">
            <v>0</v>
          </cell>
        </row>
        <row r="188">
          <cell r="H188">
            <v>30760.371200000005</v>
          </cell>
        </row>
        <row r="189">
          <cell r="H189">
            <v>0</v>
          </cell>
        </row>
        <row r="190">
          <cell r="H190">
            <v>24446.604000000003</v>
          </cell>
        </row>
        <row r="191">
          <cell r="H191">
            <v>0</v>
          </cell>
        </row>
        <row r="192">
          <cell r="H192">
            <v>0</v>
          </cell>
        </row>
        <row r="193">
          <cell r="H193">
            <v>17467.590400000001</v>
          </cell>
        </row>
        <row r="194">
          <cell r="H194">
            <v>21715.199999999997</v>
          </cell>
        </row>
        <row r="195">
          <cell r="H195">
            <v>0</v>
          </cell>
        </row>
        <row r="196">
          <cell r="H196">
            <v>0</v>
          </cell>
        </row>
        <row r="197">
          <cell r="H197">
            <v>0</v>
          </cell>
        </row>
        <row r="198">
          <cell r="H198">
            <v>83.200000000000031</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15872.3032</v>
          </cell>
        </row>
        <row r="209">
          <cell r="H209">
            <v>0</v>
          </cell>
        </row>
        <row r="210">
          <cell r="H210">
            <v>0</v>
          </cell>
        </row>
        <row r="211">
          <cell r="H211">
            <v>0</v>
          </cell>
        </row>
        <row r="212">
          <cell r="H212">
            <v>0</v>
          </cell>
        </row>
        <row r="213">
          <cell r="H213">
            <v>11824.799999999997</v>
          </cell>
        </row>
        <row r="214">
          <cell r="H214">
            <v>834.08</v>
          </cell>
        </row>
        <row r="215">
          <cell r="H215">
            <v>0</v>
          </cell>
        </row>
        <row r="216">
          <cell r="H216">
            <v>0</v>
          </cell>
        </row>
        <row r="217">
          <cell r="H217">
            <v>125000.00000000001</v>
          </cell>
        </row>
        <row r="218">
          <cell r="H218">
            <v>131351.96879999997</v>
          </cell>
        </row>
        <row r="219">
          <cell r="H219">
            <v>0</v>
          </cell>
        </row>
        <row r="220">
          <cell r="H220">
            <v>1182.2719999999999</v>
          </cell>
        </row>
        <row r="221">
          <cell r="H221">
            <v>0</v>
          </cell>
        </row>
        <row r="222">
          <cell r="H222">
            <v>3412.2400000000011</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2085809.3584000003</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5">
          <cell r="H335">
            <v>0</v>
          </cell>
        </row>
        <row r="336">
          <cell r="H336">
            <v>0</v>
          </cell>
        </row>
        <row r="337">
          <cell r="H337">
            <v>0</v>
          </cell>
        </row>
        <row r="338">
          <cell r="H338">
            <v>86000</v>
          </cell>
        </row>
        <row r="339">
          <cell r="H339">
            <v>100000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400000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586000</v>
          </cell>
        </row>
        <row r="529">
          <cell r="H529">
            <v>20311779.626823306</v>
          </cell>
        </row>
      </sheetData>
      <sheetData sheetId="23">
        <row r="8">
          <cell r="H8">
            <v>4514492.0747999987</v>
          </cell>
        </row>
        <row r="9">
          <cell r="H9">
            <v>0</v>
          </cell>
        </row>
        <row r="10">
          <cell r="H10">
            <v>0</v>
          </cell>
        </row>
        <row r="11">
          <cell r="H11">
            <v>0</v>
          </cell>
        </row>
        <row r="12">
          <cell r="H12">
            <v>0</v>
          </cell>
        </row>
        <row r="13">
          <cell r="H13">
            <v>0</v>
          </cell>
        </row>
        <row r="14">
          <cell r="H14">
            <v>0</v>
          </cell>
        </row>
        <row r="15">
          <cell r="H15">
            <v>156013.44000000003</v>
          </cell>
        </row>
        <row r="16">
          <cell r="H16">
            <v>96291.618999999992</v>
          </cell>
        </row>
        <row r="17">
          <cell r="H17">
            <v>616733.8899999999</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1060556.2967234815</v>
          </cell>
        </row>
        <row r="30">
          <cell r="H30">
            <v>0</v>
          </cell>
        </row>
        <row r="31">
          <cell r="H31">
            <v>0</v>
          </cell>
        </row>
        <row r="32">
          <cell r="H32">
            <v>113222.86351992004</v>
          </cell>
        </row>
        <row r="33">
          <cell r="H33">
            <v>514649.37963599991</v>
          </cell>
        </row>
        <row r="34">
          <cell r="H34">
            <v>169225.80506718022</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613236.30497999978</v>
          </cell>
        </row>
        <row r="53">
          <cell r="H53">
            <v>0</v>
          </cell>
        </row>
        <row r="54">
          <cell r="H54">
            <v>0</v>
          </cell>
        </row>
        <row r="55">
          <cell r="H55">
            <v>0</v>
          </cell>
        </row>
        <row r="56">
          <cell r="H56">
            <v>0</v>
          </cell>
        </row>
        <row r="57">
          <cell r="H57">
            <v>1200834.7199999997</v>
          </cell>
        </row>
        <row r="58">
          <cell r="H58">
            <v>0</v>
          </cell>
        </row>
        <row r="59">
          <cell r="H59">
            <v>0</v>
          </cell>
        </row>
        <row r="60">
          <cell r="H60">
            <v>185020.16700000004</v>
          </cell>
        </row>
        <row r="61">
          <cell r="H61">
            <v>22000</v>
          </cell>
        </row>
        <row r="62">
          <cell r="H62">
            <v>0</v>
          </cell>
        </row>
        <row r="63">
          <cell r="H63">
            <v>0</v>
          </cell>
        </row>
        <row r="64">
          <cell r="H64">
            <v>22900</v>
          </cell>
        </row>
        <row r="65">
          <cell r="H65">
            <v>9285176.5607265793</v>
          </cell>
        </row>
        <row r="67">
          <cell r="H67">
            <v>23609.879280000001</v>
          </cell>
        </row>
        <row r="68">
          <cell r="H68">
            <v>0</v>
          </cell>
        </row>
        <row r="69">
          <cell r="H69">
            <v>0</v>
          </cell>
        </row>
        <row r="70">
          <cell r="H70">
            <v>7921.7049600000009</v>
          </cell>
        </row>
        <row r="71">
          <cell r="H71">
            <v>1682.0855999999999</v>
          </cell>
        </row>
        <row r="72">
          <cell r="H72">
            <v>39961.237680000006</v>
          </cell>
        </row>
        <row r="73">
          <cell r="H73">
            <v>0</v>
          </cell>
        </row>
        <row r="74">
          <cell r="H74">
            <v>0</v>
          </cell>
        </row>
        <row r="75">
          <cell r="H75">
            <v>0</v>
          </cell>
        </row>
        <row r="76">
          <cell r="H76">
            <v>4685.0544</v>
          </cell>
        </row>
        <row r="77">
          <cell r="H77">
            <v>0</v>
          </cell>
        </row>
        <row r="78">
          <cell r="H78">
            <v>0</v>
          </cell>
        </row>
        <row r="79">
          <cell r="H79">
            <v>0</v>
          </cell>
        </row>
        <row r="80">
          <cell r="H80">
            <v>9603.631440000001</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1073647.9375200002</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9856.8849600000012</v>
          </cell>
        </row>
        <row r="106">
          <cell r="H106">
            <v>10123.66368</v>
          </cell>
        </row>
        <row r="107">
          <cell r="H107">
            <v>0</v>
          </cell>
        </row>
        <row r="108">
          <cell r="H108">
            <v>0</v>
          </cell>
        </row>
        <row r="109">
          <cell r="H109">
            <v>0</v>
          </cell>
        </row>
        <row r="110">
          <cell r="H110">
            <v>215093.736</v>
          </cell>
        </row>
        <row r="111">
          <cell r="H111">
            <v>0</v>
          </cell>
        </row>
        <row r="112">
          <cell r="H112">
            <v>0</v>
          </cell>
        </row>
        <row r="113">
          <cell r="H113">
            <v>0</v>
          </cell>
        </row>
        <row r="114">
          <cell r="H114">
            <v>72900</v>
          </cell>
        </row>
        <row r="115">
          <cell r="H115">
            <v>0</v>
          </cell>
        </row>
        <row r="116">
          <cell r="H116">
            <v>0</v>
          </cell>
        </row>
        <row r="117">
          <cell r="H117">
            <v>0</v>
          </cell>
        </row>
        <row r="118">
          <cell r="H118">
            <v>0</v>
          </cell>
        </row>
        <row r="119">
          <cell r="H119">
            <v>0</v>
          </cell>
        </row>
        <row r="120">
          <cell r="H120">
            <v>0</v>
          </cell>
        </row>
        <row r="121">
          <cell r="H121">
            <v>0</v>
          </cell>
        </row>
        <row r="122">
          <cell r="H122">
            <v>313.09199999999998</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1469398.9075200001</v>
          </cell>
        </row>
        <row r="133">
          <cell r="H133">
            <v>66325.896000000008</v>
          </cell>
        </row>
        <row r="134">
          <cell r="H134">
            <v>0</v>
          </cell>
        </row>
        <row r="135">
          <cell r="H135">
            <v>0</v>
          </cell>
        </row>
        <row r="136">
          <cell r="H136">
            <v>0</v>
          </cell>
        </row>
        <row r="137">
          <cell r="H137">
            <v>6514.56</v>
          </cell>
        </row>
        <row r="138">
          <cell r="H138">
            <v>33762.961440000006</v>
          </cell>
        </row>
        <row r="139">
          <cell r="H139">
            <v>11121.46776</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4500</v>
          </cell>
        </row>
        <row r="165">
          <cell r="H165">
            <v>0</v>
          </cell>
        </row>
        <row r="166">
          <cell r="H166">
            <v>3574.7992800000002</v>
          </cell>
        </row>
        <row r="167">
          <cell r="H167">
            <v>0</v>
          </cell>
        </row>
        <row r="168">
          <cell r="H168">
            <v>0</v>
          </cell>
        </row>
        <row r="169">
          <cell r="H169">
            <v>0</v>
          </cell>
        </row>
        <row r="170">
          <cell r="H170">
            <v>0</v>
          </cell>
        </row>
        <row r="171">
          <cell r="H171">
            <v>0</v>
          </cell>
        </row>
        <row r="172">
          <cell r="H172">
            <v>0</v>
          </cell>
        </row>
        <row r="173">
          <cell r="H173">
            <v>0</v>
          </cell>
        </row>
        <row r="174">
          <cell r="H174">
            <v>18372.416400000002</v>
          </cell>
        </row>
        <row r="175">
          <cell r="H175">
            <v>0</v>
          </cell>
        </row>
        <row r="176">
          <cell r="H176">
            <v>0</v>
          </cell>
        </row>
        <row r="177">
          <cell r="H177">
            <v>0</v>
          </cell>
        </row>
        <row r="178">
          <cell r="H178">
            <v>45975.131280000001</v>
          </cell>
        </row>
        <row r="179">
          <cell r="H179">
            <v>0</v>
          </cell>
        </row>
        <row r="180">
          <cell r="H180">
            <v>0</v>
          </cell>
        </row>
        <row r="181">
          <cell r="H181">
            <v>0</v>
          </cell>
        </row>
        <row r="182">
          <cell r="H182">
            <v>0</v>
          </cell>
        </row>
        <row r="183">
          <cell r="H183">
            <v>0</v>
          </cell>
        </row>
        <row r="184">
          <cell r="H184">
            <v>132261.11064</v>
          </cell>
        </row>
        <row r="185">
          <cell r="H185">
            <v>0</v>
          </cell>
        </row>
        <row r="186">
          <cell r="H186">
            <v>0</v>
          </cell>
        </row>
        <row r="187">
          <cell r="H187">
            <v>0</v>
          </cell>
        </row>
        <row r="188">
          <cell r="H188">
            <v>123234.14056</v>
          </cell>
        </row>
        <row r="189">
          <cell r="H189">
            <v>0</v>
          </cell>
        </row>
        <row r="190">
          <cell r="H190">
            <v>2129.08176</v>
          </cell>
        </row>
        <row r="191">
          <cell r="H191">
            <v>0</v>
          </cell>
        </row>
        <row r="192">
          <cell r="H192">
            <v>0</v>
          </cell>
        </row>
        <row r="193">
          <cell r="H193">
            <v>0</v>
          </cell>
        </row>
        <row r="194">
          <cell r="H194">
            <v>11726.208000000001</v>
          </cell>
        </row>
        <row r="195">
          <cell r="H195">
            <v>31150.454400000002</v>
          </cell>
        </row>
        <row r="196">
          <cell r="H196">
            <v>0</v>
          </cell>
        </row>
        <row r="197">
          <cell r="H197">
            <v>0</v>
          </cell>
        </row>
        <row r="198">
          <cell r="H198">
            <v>42.120000000000005</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314.49599999999998</v>
          </cell>
        </row>
        <row r="215">
          <cell r="H215">
            <v>0</v>
          </cell>
        </row>
        <row r="216">
          <cell r="H216">
            <v>0</v>
          </cell>
        </row>
        <row r="217">
          <cell r="H217">
            <v>0</v>
          </cell>
        </row>
        <row r="218">
          <cell r="H218">
            <v>0</v>
          </cell>
        </row>
        <row r="219">
          <cell r="H219">
            <v>0</v>
          </cell>
        </row>
        <row r="220">
          <cell r="H220">
            <v>0</v>
          </cell>
        </row>
        <row r="221">
          <cell r="H221">
            <v>0</v>
          </cell>
        </row>
        <row r="222">
          <cell r="H222">
            <v>2124.7200000000003</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493129.56351999997</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5">
          <cell r="H335">
            <v>0</v>
          </cell>
        </row>
        <row r="336">
          <cell r="H336">
            <v>0</v>
          </cell>
        </row>
        <row r="337">
          <cell r="H337">
            <v>0</v>
          </cell>
        </row>
        <row r="338">
          <cell r="H338">
            <v>0</v>
          </cell>
        </row>
        <row r="339">
          <cell r="H339">
            <v>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200000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200000</v>
          </cell>
        </row>
        <row r="529">
          <cell r="H529">
            <v>11447705.031766579</v>
          </cell>
        </row>
      </sheetData>
      <sheetData sheetId="24">
        <row r="8">
          <cell r="H8">
            <v>10717381.091999996</v>
          </cell>
        </row>
        <row r="9">
          <cell r="H9">
            <v>0</v>
          </cell>
        </row>
        <row r="10">
          <cell r="H10">
            <v>0</v>
          </cell>
        </row>
        <row r="11">
          <cell r="H11">
            <v>0</v>
          </cell>
        </row>
        <row r="12">
          <cell r="H12">
            <v>0</v>
          </cell>
        </row>
        <row r="13">
          <cell r="H13">
            <v>0</v>
          </cell>
        </row>
        <row r="14">
          <cell r="H14">
            <v>0</v>
          </cell>
        </row>
        <row r="15">
          <cell r="H15">
            <v>159519.35999999999</v>
          </cell>
        </row>
        <row r="16">
          <cell r="H16">
            <v>146412.30999999994</v>
          </cell>
        </row>
        <row r="17">
          <cell r="H17">
            <v>1464123.0999999994</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1820787.7011977562</v>
          </cell>
        </row>
        <row r="30">
          <cell r="H30">
            <v>0</v>
          </cell>
        </row>
        <row r="31">
          <cell r="H31">
            <v>0</v>
          </cell>
        </row>
        <row r="32">
          <cell r="H32">
            <v>262344.67836785997</v>
          </cell>
        </row>
        <row r="33">
          <cell r="H33">
            <v>1192475.810763</v>
          </cell>
        </row>
        <row r="34">
          <cell r="H34">
            <v>310141.08827640139</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26173.426083749997</v>
          </cell>
        </row>
        <row r="53">
          <cell r="H53">
            <v>0</v>
          </cell>
        </row>
        <row r="54">
          <cell r="H54">
            <v>0</v>
          </cell>
        </row>
        <row r="55">
          <cell r="H55">
            <v>0</v>
          </cell>
        </row>
        <row r="56">
          <cell r="H56">
            <v>0</v>
          </cell>
        </row>
        <row r="57">
          <cell r="H57">
            <v>1658892.48</v>
          </cell>
        </row>
        <row r="58">
          <cell r="H58">
            <v>0</v>
          </cell>
        </row>
        <row r="59">
          <cell r="H59">
            <v>0</v>
          </cell>
        </row>
        <row r="60">
          <cell r="H60">
            <v>439236.92999999988</v>
          </cell>
        </row>
        <row r="61">
          <cell r="H61">
            <v>20000</v>
          </cell>
        </row>
        <row r="62">
          <cell r="H62">
            <v>0</v>
          </cell>
        </row>
        <row r="63">
          <cell r="H63">
            <v>0</v>
          </cell>
        </row>
        <row r="64">
          <cell r="H64">
            <v>128600</v>
          </cell>
        </row>
        <row r="65">
          <cell r="H65">
            <v>18346087.976688761</v>
          </cell>
        </row>
        <row r="67">
          <cell r="H67">
            <v>88343.87328</v>
          </cell>
        </row>
        <row r="68">
          <cell r="H68">
            <v>5437.4860800000006</v>
          </cell>
        </row>
        <row r="69">
          <cell r="H69">
            <v>0</v>
          </cell>
        </row>
        <row r="70">
          <cell r="H70">
            <v>65581.289280000012</v>
          </cell>
        </row>
        <row r="71">
          <cell r="H71">
            <v>13867.87896</v>
          </cell>
        </row>
        <row r="72">
          <cell r="H72">
            <v>390.70511999999997</v>
          </cell>
        </row>
        <row r="73">
          <cell r="H73">
            <v>399.55967999999996</v>
          </cell>
        </row>
        <row r="74">
          <cell r="H74">
            <v>0</v>
          </cell>
        </row>
        <row r="75">
          <cell r="H75">
            <v>0</v>
          </cell>
        </row>
        <row r="76">
          <cell r="H76">
            <v>0</v>
          </cell>
        </row>
        <row r="77">
          <cell r="H77">
            <v>0</v>
          </cell>
        </row>
        <row r="78">
          <cell r="H78">
            <v>0</v>
          </cell>
        </row>
        <row r="79">
          <cell r="H79">
            <v>0</v>
          </cell>
        </row>
        <row r="80">
          <cell r="H80">
            <v>11025.90216</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0</v>
          </cell>
        </row>
        <row r="106">
          <cell r="H106">
            <v>0</v>
          </cell>
        </row>
        <row r="107">
          <cell r="H107">
            <v>0</v>
          </cell>
        </row>
        <row r="108">
          <cell r="H108">
            <v>0</v>
          </cell>
        </row>
        <row r="109">
          <cell r="H109">
            <v>0</v>
          </cell>
        </row>
        <row r="110">
          <cell r="H110">
            <v>131730.28128</v>
          </cell>
        </row>
        <row r="111">
          <cell r="H111">
            <v>0</v>
          </cell>
        </row>
        <row r="112">
          <cell r="H112">
            <v>0</v>
          </cell>
        </row>
        <row r="113">
          <cell r="H113">
            <v>0</v>
          </cell>
        </row>
        <row r="114">
          <cell r="H114">
            <v>0</v>
          </cell>
        </row>
        <row r="115">
          <cell r="H115">
            <v>0</v>
          </cell>
        </row>
        <row r="116">
          <cell r="H116">
            <v>0</v>
          </cell>
        </row>
        <row r="117">
          <cell r="H117">
            <v>0</v>
          </cell>
        </row>
        <row r="118">
          <cell r="H118">
            <v>401.7312</v>
          </cell>
        </row>
        <row r="119">
          <cell r="H119">
            <v>0</v>
          </cell>
        </row>
        <row r="120">
          <cell r="H120">
            <v>0</v>
          </cell>
        </row>
        <row r="121">
          <cell r="H121">
            <v>0</v>
          </cell>
        </row>
        <row r="122">
          <cell r="H122">
            <v>1075.47336</v>
          </cell>
        </row>
        <row r="123">
          <cell r="H123">
            <v>494.61984000000007</v>
          </cell>
        </row>
        <row r="124">
          <cell r="H124">
            <v>0</v>
          </cell>
        </row>
        <row r="125">
          <cell r="H125">
            <v>0</v>
          </cell>
        </row>
        <row r="126">
          <cell r="H126">
            <v>0</v>
          </cell>
        </row>
        <row r="127">
          <cell r="H127">
            <v>0</v>
          </cell>
        </row>
        <row r="128">
          <cell r="H128">
            <v>0</v>
          </cell>
        </row>
        <row r="129">
          <cell r="H129">
            <v>0</v>
          </cell>
        </row>
        <row r="130">
          <cell r="H130">
            <v>0</v>
          </cell>
        </row>
        <row r="131">
          <cell r="H131">
            <v>318748.80024000001</v>
          </cell>
        </row>
        <row r="133">
          <cell r="H133">
            <v>0</v>
          </cell>
        </row>
        <row r="134">
          <cell r="H134">
            <v>0</v>
          </cell>
        </row>
        <row r="135">
          <cell r="H135">
            <v>0</v>
          </cell>
        </row>
        <row r="136">
          <cell r="H136">
            <v>0</v>
          </cell>
        </row>
        <row r="137">
          <cell r="H137">
            <v>0</v>
          </cell>
        </row>
        <row r="138">
          <cell r="H138">
            <v>0</v>
          </cell>
        </row>
        <row r="139">
          <cell r="H139">
            <v>17994.057119999998</v>
          </cell>
        </row>
        <row r="140">
          <cell r="H140">
            <v>6508.5696000000007</v>
          </cell>
        </row>
        <row r="141">
          <cell r="H141">
            <v>478.11815999999999</v>
          </cell>
        </row>
        <row r="142">
          <cell r="H142">
            <v>6598.11672</v>
          </cell>
        </row>
        <row r="143">
          <cell r="H143">
            <v>0</v>
          </cell>
        </row>
        <row r="144">
          <cell r="H144">
            <v>0</v>
          </cell>
        </row>
        <row r="145">
          <cell r="H145">
            <v>0</v>
          </cell>
        </row>
        <row r="146">
          <cell r="H146">
            <v>0</v>
          </cell>
        </row>
        <row r="147">
          <cell r="H147">
            <v>74520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271440</v>
          </cell>
        </row>
        <row r="163">
          <cell r="H163">
            <v>0</v>
          </cell>
        </row>
        <row r="164">
          <cell r="H164">
            <v>18000</v>
          </cell>
        </row>
        <row r="165">
          <cell r="H165">
            <v>0</v>
          </cell>
        </row>
        <row r="166">
          <cell r="H166">
            <v>11282.188320000001</v>
          </cell>
        </row>
        <row r="167">
          <cell r="H167">
            <v>0</v>
          </cell>
        </row>
        <row r="168">
          <cell r="H168">
            <v>0</v>
          </cell>
        </row>
        <row r="169">
          <cell r="H169">
            <v>0</v>
          </cell>
        </row>
        <row r="170">
          <cell r="H170">
            <v>0</v>
          </cell>
        </row>
        <row r="171">
          <cell r="H171">
            <v>0</v>
          </cell>
        </row>
        <row r="172">
          <cell r="H172">
            <v>0</v>
          </cell>
        </row>
        <row r="173">
          <cell r="H173">
            <v>0</v>
          </cell>
        </row>
        <row r="174">
          <cell r="H174">
            <v>0</v>
          </cell>
        </row>
        <row r="175">
          <cell r="H175">
            <v>0</v>
          </cell>
        </row>
        <row r="176">
          <cell r="H176">
            <v>0</v>
          </cell>
        </row>
        <row r="177">
          <cell r="H177">
            <v>0</v>
          </cell>
        </row>
        <row r="178">
          <cell r="H178">
            <v>69647.488559999998</v>
          </cell>
        </row>
        <row r="179">
          <cell r="H179">
            <v>0</v>
          </cell>
        </row>
        <row r="180">
          <cell r="H180">
            <v>62539.775999999998</v>
          </cell>
        </row>
        <row r="181">
          <cell r="H181">
            <v>0</v>
          </cell>
        </row>
        <row r="182">
          <cell r="H182">
            <v>0</v>
          </cell>
        </row>
        <row r="183">
          <cell r="H183">
            <v>0</v>
          </cell>
        </row>
        <row r="184">
          <cell r="H184">
            <v>1606.9248000000002</v>
          </cell>
        </row>
        <row r="185">
          <cell r="H185">
            <v>1009.7568</v>
          </cell>
        </row>
        <row r="186">
          <cell r="H186">
            <v>0</v>
          </cell>
        </row>
        <row r="187">
          <cell r="H187">
            <v>0</v>
          </cell>
        </row>
        <row r="188">
          <cell r="H188">
            <v>800000</v>
          </cell>
        </row>
        <row r="189">
          <cell r="H189">
            <v>0</v>
          </cell>
        </row>
        <row r="190">
          <cell r="H190">
            <v>6184.152</v>
          </cell>
        </row>
        <row r="191">
          <cell r="H191">
            <v>0</v>
          </cell>
        </row>
        <row r="192">
          <cell r="H192">
            <v>0</v>
          </cell>
        </row>
        <row r="193">
          <cell r="H193">
            <v>0</v>
          </cell>
        </row>
        <row r="194">
          <cell r="H194">
            <v>868.60799999999995</v>
          </cell>
        </row>
        <row r="195">
          <cell r="H195">
            <v>45000</v>
          </cell>
        </row>
        <row r="196">
          <cell r="H196">
            <v>0</v>
          </cell>
        </row>
        <row r="197">
          <cell r="H197">
            <v>0</v>
          </cell>
        </row>
        <row r="198">
          <cell r="H198">
            <v>0</v>
          </cell>
        </row>
        <row r="199">
          <cell r="H199">
            <v>0</v>
          </cell>
        </row>
        <row r="200">
          <cell r="H200">
            <v>0</v>
          </cell>
        </row>
        <row r="201">
          <cell r="H201">
            <v>0</v>
          </cell>
        </row>
        <row r="202">
          <cell r="H202">
            <v>101028.05856000002</v>
          </cell>
        </row>
        <row r="203">
          <cell r="H203">
            <v>0</v>
          </cell>
        </row>
        <row r="204">
          <cell r="H204">
            <v>3692.52</v>
          </cell>
        </row>
        <row r="205">
          <cell r="H205">
            <v>0</v>
          </cell>
        </row>
        <row r="206">
          <cell r="H206">
            <v>0</v>
          </cell>
        </row>
        <row r="207">
          <cell r="H207">
            <v>0</v>
          </cell>
        </row>
        <row r="208">
          <cell r="H208">
            <v>56703.202880000004</v>
          </cell>
        </row>
        <row r="209">
          <cell r="H209">
            <v>0</v>
          </cell>
        </row>
        <row r="210">
          <cell r="H210">
            <v>0</v>
          </cell>
        </row>
        <row r="211">
          <cell r="H211">
            <v>0</v>
          </cell>
        </row>
        <row r="212">
          <cell r="H212">
            <v>0</v>
          </cell>
        </row>
        <row r="213">
          <cell r="H213">
            <v>20820.16</v>
          </cell>
        </row>
        <row r="214">
          <cell r="H214">
            <v>12102.48</v>
          </cell>
        </row>
        <row r="215">
          <cell r="H215">
            <v>0</v>
          </cell>
        </row>
        <row r="216">
          <cell r="H216">
            <v>0</v>
          </cell>
        </row>
        <row r="217">
          <cell r="H217">
            <v>0</v>
          </cell>
        </row>
        <row r="218">
          <cell r="H218">
            <v>0</v>
          </cell>
        </row>
        <row r="219">
          <cell r="H219">
            <v>0</v>
          </cell>
        </row>
        <row r="220">
          <cell r="H220">
            <v>49490.241840000002</v>
          </cell>
        </row>
        <row r="221">
          <cell r="H221">
            <v>0</v>
          </cell>
        </row>
        <row r="222">
          <cell r="H222">
            <v>28792.286639999998</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1666306.706</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20002900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20002900</v>
          </cell>
        </row>
        <row r="335">
          <cell r="H335">
            <v>0</v>
          </cell>
        </row>
        <row r="336">
          <cell r="H336">
            <v>0</v>
          </cell>
        </row>
        <row r="337">
          <cell r="H337">
            <v>0</v>
          </cell>
        </row>
        <row r="338">
          <cell r="H338">
            <v>0</v>
          </cell>
        </row>
        <row r="339">
          <cell r="H339">
            <v>29000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29000</v>
          </cell>
        </row>
        <row r="529">
          <cell r="H529">
            <v>40363043.48292876</v>
          </cell>
        </row>
      </sheetData>
      <sheetData sheetId="25">
        <row r="8">
          <cell r="H8">
            <v>10099427.962019993</v>
          </cell>
        </row>
      </sheetData>
      <sheetData sheetId="26">
        <row r="8">
          <cell r="H8">
            <v>11621743.609439991</v>
          </cell>
        </row>
      </sheetData>
      <sheetData sheetId="27">
        <row r="65">
          <cell r="J65">
            <v>99298212.458408549</v>
          </cell>
        </row>
      </sheetData>
      <sheetData sheetId="28"/>
      <sheetData sheetId="29">
        <row r="7">
          <cell r="H7">
            <v>14336892.789999999</v>
          </cell>
        </row>
        <row r="25">
          <cell r="H25">
            <v>29852000</v>
          </cell>
        </row>
        <row r="26">
          <cell r="H26">
            <v>5700000</v>
          </cell>
        </row>
        <row r="27">
          <cell r="H27">
            <v>12000000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FINANZAS 1999"/>
      <sheetName val="ESTRUCT 1998"/>
    </sheetNames>
    <sheetDataSet>
      <sheetData sheetId="0">
        <row r="15">
          <cell r="A15">
            <v>1</v>
          </cell>
          <cell r="B15">
            <v>1</v>
          </cell>
          <cell r="E15" t="str">
            <v>001</v>
          </cell>
          <cell r="I15" t="str">
            <v>ATENCION  A LAS ASOCIACIONES DE PADRES DE FAMILIA</v>
          </cell>
        </row>
        <row r="18">
          <cell r="C18" t="str">
            <v>8</v>
          </cell>
          <cell r="G18" t="str">
            <v>COMUNICACION SOCIAL Y DIFUSION INSTITUCIONAL</v>
          </cell>
        </row>
        <row r="19">
          <cell r="D19" t="str">
            <v>006</v>
          </cell>
          <cell r="H19" t="str">
            <v>COBERTURA Y EQUIDAD A LA DEMANDA EDUCATIVA</v>
          </cell>
        </row>
        <row r="20">
          <cell r="A20">
            <v>2</v>
          </cell>
          <cell r="B20">
            <v>1</v>
          </cell>
          <cell r="E20" t="str">
            <v>001</v>
          </cell>
          <cell r="I20" t="str">
            <v>DIFUSION DEL PROGRAMA DE EDUCACION PREESCOLAR</v>
          </cell>
        </row>
        <row r="21">
          <cell r="A21">
            <v>3</v>
          </cell>
          <cell r="B21">
            <v>1</v>
          </cell>
          <cell r="E21" t="str">
            <v>002</v>
          </cell>
          <cell r="I21" t="str">
            <v>DIFUSION DEL PROGRAMA DE EDUCACION INICIAL</v>
          </cell>
        </row>
        <row r="22">
          <cell r="A22">
            <v>4</v>
          </cell>
          <cell r="B22">
            <v>1</v>
          </cell>
          <cell r="E22" t="str">
            <v>003</v>
          </cell>
          <cell r="I22" t="str">
            <v>DIFUSION DEL PROGRAMA DE EDUCACION ESPECIAL</v>
          </cell>
        </row>
        <row r="25">
          <cell r="C25" t="str">
            <v>12</v>
          </cell>
          <cell r="G25" t="str">
            <v>CAPACITACION Y APOYO TECNICO A MUNICIPIOS</v>
          </cell>
        </row>
        <row r="27">
          <cell r="C27" t="str">
            <v>18</v>
          </cell>
          <cell r="G27" t="str">
            <v>INFRAESTRUCTURA Y EQUIPAMIENTO EDUCATIVO</v>
          </cell>
        </row>
        <row r="28">
          <cell r="D28" t="str">
            <v>006</v>
          </cell>
          <cell r="H28" t="str">
            <v>COBERTURA Y EQUIDAD A LA DEMANDA EDUCATIVA</v>
          </cell>
        </row>
        <row r="29">
          <cell r="A29">
            <v>5</v>
          </cell>
          <cell r="B29">
            <v>1</v>
          </cell>
          <cell r="E29" t="str">
            <v>001</v>
          </cell>
          <cell r="I29" t="str">
            <v>EQUIPAMIENTO ESCOLAR PARA LA EDUCACION BASICA</v>
          </cell>
        </row>
        <row r="30">
          <cell r="A30">
            <v>6</v>
          </cell>
          <cell r="B30">
            <v>1</v>
          </cell>
          <cell r="E30" t="str">
            <v>002</v>
          </cell>
          <cell r="I30" t="str">
            <v>MANTENIMIENTO PREVENTIVO</v>
          </cell>
        </row>
        <row r="33">
          <cell r="C33" t="str">
            <v>25</v>
          </cell>
          <cell r="G33" t="str">
            <v>PROGRAMA DE DESARROLLO REGIONAL</v>
          </cell>
        </row>
        <row r="34">
          <cell r="D34" t="str">
            <v>001</v>
          </cell>
          <cell r="H34" t="str">
            <v>CONSOLIDAR LA REORGANIZACION DEL SISTEMA EDUCATIVO ESTATAL</v>
          </cell>
        </row>
        <row r="35">
          <cell r="A35">
            <v>8</v>
          </cell>
          <cell r="B35">
            <v>1</v>
          </cell>
          <cell r="E35" t="str">
            <v>001</v>
          </cell>
          <cell r="I35" t="str">
            <v>ADMINISTRACION REGIONAL</v>
          </cell>
        </row>
        <row r="38">
          <cell r="C38" t="str">
            <v>27</v>
          </cell>
          <cell r="G38" t="str">
            <v>DIFUSION Y PROMOCION CULTURAL Y DEL DEPORTE</v>
          </cell>
        </row>
        <row r="39">
          <cell r="D39" t="str">
            <v>004</v>
          </cell>
          <cell r="H39" t="str">
            <v>ELEVAR SUSTANTIVAMENTE LA CALIDAD DE LA EDUCACION</v>
          </cell>
        </row>
        <row r="40">
          <cell r="A40">
            <v>9</v>
          </cell>
          <cell r="B40">
            <v>1</v>
          </cell>
          <cell r="E40" t="str">
            <v>001</v>
          </cell>
          <cell r="I40" t="str">
            <v>EDUCACION FISICA PARA LA EDUCACION BASICA</v>
          </cell>
        </row>
        <row r="43">
          <cell r="C43" t="str">
            <v>28</v>
          </cell>
          <cell r="G43" t="str">
            <v>POLITICA, PLANEACION Y DESARROLLO DE LA EDUCACION</v>
          </cell>
        </row>
        <row r="44">
          <cell r="D44" t="str">
            <v>006</v>
          </cell>
          <cell r="H44" t="str">
            <v>COBERTURA Y EQUIDAD A LA DEMANDA EDUCATIVA</v>
          </cell>
        </row>
        <row r="45">
          <cell r="A45">
            <v>10</v>
          </cell>
          <cell r="B45">
            <v>1</v>
          </cell>
          <cell r="E45" t="str">
            <v>001</v>
          </cell>
          <cell r="I45" t="str">
            <v>MICROPLANEACION</v>
          </cell>
        </row>
        <row r="46">
          <cell r="A46">
            <v>11</v>
          </cell>
          <cell r="B46">
            <v>1</v>
          </cell>
          <cell r="E46" t="str">
            <v>002</v>
          </cell>
          <cell r="I46" t="str">
            <v>INSCRIPCIONES EN FEBRERO</v>
          </cell>
        </row>
        <row r="47">
          <cell r="A47">
            <v>12</v>
          </cell>
          <cell r="B47">
            <v>1</v>
          </cell>
          <cell r="E47" t="str">
            <v>003</v>
          </cell>
          <cell r="I47" t="str">
            <v>SISTEMA ESTATAL DE EVALUACION EDUCATIVA</v>
          </cell>
        </row>
        <row r="49">
          <cell r="C49" t="str">
            <v>29</v>
          </cell>
          <cell r="G49" t="str">
            <v>FORTALECIMIENTO A LA EDUCACION BASICA</v>
          </cell>
        </row>
        <row r="50">
          <cell r="D50" t="str">
            <v>006</v>
          </cell>
          <cell r="H50" t="str">
            <v>COBERTURA Y EQUIDAD A LA DEMANDA EDUCATIVA</v>
          </cell>
        </row>
        <row r="51">
          <cell r="A51">
            <v>13</v>
          </cell>
          <cell r="B51">
            <v>1</v>
          </cell>
          <cell r="E51" t="str">
            <v>001</v>
          </cell>
          <cell r="I51" t="str">
            <v>SUPERVISION Y ASESORIA EN EDUCACION INICIAL</v>
          </cell>
        </row>
        <row r="52">
          <cell r="A52">
            <v>14</v>
          </cell>
          <cell r="B52">
            <v>1</v>
          </cell>
          <cell r="E52" t="str">
            <v>002</v>
          </cell>
          <cell r="I52" t="str">
            <v>CENTRO DE DESARROLLO INFANTIL</v>
          </cell>
        </row>
        <row r="53">
          <cell r="A53">
            <v>15</v>
          </cell>
          <cell r="B53">
            <v>1</v>
          </cell>
          <cell r="E53" t="str">
            <v>003</v>
          </cell>
          <cell r="I53" t="str">
            <v>ORIENTACION A PADRES DE FAMILIA</v>
          </cell>
        </row>
        <row r="54">
          <cell r="A54">
            <v>16</v>
          </cell>
          <cell r="B54">
            <v>1</v>
          </cell>
          <cell r="E54" t="str">
            <v>004</v>
          </cell>
          <cell r="I54" t="str">
            <v>ORIENTACION A PADRES DE FAMILIA INDIGENA</v>
          </cell>
        </row>
        <row r="55">
          <cell r="A55">
            <v>17</v>
          </cell>
          <cell r="B55">
            <v>1</v>
          </cell>
          <cell r="E55" t="str">
            <v>005</v>
          </cell>
          <cell r="I55" t="str">
            <v>PREESCOLAR GENERAL</v>
          </cell>
        </row>
        <row r="56">
          <cell r="A56">
            <v>18</v>
          </cell>
          <cell r="B56">
            <v>1</v>
          </cell>
          <cell r="E56" t="str">
            <v>006</v>
          </cell>
          <cell r="I56" t="str">
            <v>SUPERVISION Y ASESORIA EN EDUCACION PREESCOLAR</v>
          </cell>
        </row>
        <row r="57">
          <cell r="A57">
            <v>19</v>
          </cell>
          <cell r="B57">
            <v>1</v>
          </cell>
          <cell r="E57" t="str">
            <v>007</v>
          </cell>
          <cell r="I57" t="str">
            <v>ALTERNATIVAS PARA LA EDUCACION PREESCOLAR RURAL</v>
          </cell>
        </row>
        <row r="58">
          <cell r="A58">
            <v>20</v>
          </cell>
          <cell r="B58">
            <v>1</v>
          </cell>
          <cell r="E58" t="str">
            <v>008</v>
          </cell>
          <cell r="I58" t="str">
            <v>PREESCOLAR INDIGENA</v>
          </cell>
        </row>
        <row r="59">
          <cell r="A59">
            <v>21</v>
          </cell>
          <cell r="B59">
            <v>1</v>
          </cell>
          <cell r="E59" t="str">
            <v>009</v>
          </cell>
          <cell r="I59" t="str">
            <v>RECONOCIMIENTOS Y ESTIMULOS PARA ALUMNOS</v>
          </cell>
        </row>
        <row r="60">
          <cell r="A60">
            <v>22</v>
          </cell>
          <cell r="B60">
            <v>1</v>
          </cell>
          <cell r="E60" t="str">
            <v>010</v>
          </cell>
          <cell r="I60" t="str">
            <v>SUPERVISION Y ASESORIA EN EDUC. PRIMARIA</v>
          </cell>
        </row>
        <row r="61">
          <cell r="A61">
            <v>23</v>
          </cell>
          <cell r="B61">
            <v>1</v>
          </cell>
          <cell r="E61" t="str">
            <v>011</v>
          </cell>
          <cell r="I61" t="str">
            <v>P R O N A L E E S   ( PALEM )</v>
          </cell>
        </row>
        <row r="62">
          <cell r="A62">
            <v>24</v>
          </cell>
          <cell r="B62">
            <v>1</v>
          </cell>
          <cell r="E62" t="str">
            <v>012</v>
          </cell>
          <cell r="I62" t="str">
            <v>RINCONES DE LECTURA</v>
          </cell>
        </row>
        <row r="63">
          <cell r="A63">
            <v>25</v>
          </cell>
          <cell r="B63">
            <v>1</v>
          </cell>
          <cell r="E63" t="str">
            <v>013</v>
          </cell>
          <cell r="I63" t="str">
            <v>PRIMARIA GENERAL</v>
          </cell>
        </row>
        <row r="64">
          <cell r="A64">
            <v>26</v>
          </cell>
          <cell r="B64">
            <v>1</v>
          </cell>
          <cell r="E64" t="str">
            <v>014</v>
          </cell>
          <cell r="I64" t="str">
            <v>ATENCION PREVENTIVA Y COMPENSATORIA</v>
          </cell>
        </row>
        <row r="65">
          <cell r="A65">
            <v>27</v>
          </cell>
          <cell r="B65">
            <v>1</v>
          </cell>
          <cell r="E65" t="str">
            <v>015</v>
          </cell>
          <cell r="I65" t="str">
            <v>CARRERA MAGISTERIAL</v>
          </cell>
        </row>
        <row r="66">
          <cell r="A66">
            <v>28</v>
          </cell>
          <cell r="B66">
            <v>1</v>
          </cell>
          <cell r="E66" t="str">
            <v>016</v>
          </cell>
          <cell r="I66" t="str">
            <v>PRIMARIA PARA NIÑOS MIGRANTES</v>
          </cell>
        </row>
        <row r="67">
          <cell r="A67">
            <v>29</v>
          </cell>
          <cell r="B67">
            <v>1</v>
          </cell>
          <cell r="E67" t="str">
            <v>017</v>
          </cell>
          <cell r="I67" t="str">
            <v>PRIMARIA INDIGENA</v>
          </cell>
        </row>
        <row r="68">
          <cell r="A68">
            <v>30</v>
          </cell>
          <cell r="B68">
            <v>1</v>
          </cell>
          <cell r="E68" t="str">
            <v>018</v>
          </cell>
          <cell r="I68" t="str">
            <v>SUPERVISION Y ASESORIA EN PRIMARIA INDIGENA</v>
          </cell>
        </row>
        <row r="69">
          <cell r="A69">
            <v>31</v>
          </cell>
          <cell r="B69">
            <v>1</v>
          </cell>
          <cell r="E69" t="str">
            <v>019</v>
          </cell>
          <cell r="I69" t="str">
            <v>SUPERVISION Y ASESORIA  EN EDUC. SEC. GENERAL.</v>
          </cell>
        </row>
        <row r="70">
          <cell r="A70">
            <v>32</v>
          </cell>
          <cell r="B70">
            <v>1</v>
          </cell>
          <cell r="E70" t="str">
            <v>020</v>
          </cell>
          <cell r="I70" t="str">
            <v>SECUNDARIA GENERAL</v>
          </cell>
        </row>
        <row r="71">
          <cell r="A71">
            <v>33</v>
          </cell>
          <cell r="B71">
            <v>1</v>
          </cell>
          <cell r="E71" t="str">
            <v>021</v>
          </cell>
          <cell r="I71" t="str">
            <v>SUPERVISION Y ASESORIA EN EDUC. SEC. TECNICA</v>
          </cell>
        </row>
        <row r="72">
          <cell r="A72">
            <v>34</v>
          </cell>
          <cell r="B72">
            <v>1</v>
          </cell>
          <cell r="E72" t="str">
            <v>022</v>
          </cell>
          <cell r="I72" t="str">
            <v>SECUNDARIA TECNICA</v>
          </cell>
        </row>
        <row r="73">
          <cell r="A73">
            <v>35</v>
          </cell>
          <cell r="B73">
            <v>1</v>
          </cell>
          <cell r="E73" t="str">
            <v>023</v>
          </cell>
          <cell r="I73" t="str">
            <v>SUPERVISION Y ASESORIA EN EDUC. TELESECUNDARIA</v>
          </cell>
        </row>
        <row r="74">
          <cell r="A74">
            <v>36</v>
          </cell>
          <cell r="B74">
            <v>1</v>
          </cell>
          <cell r="E74" t="str">
            <v>024</v>
          </cell>
          <cell r="I74" t="str">
            <v>TELESECUNDARIA</v>
          </cell>
        </row>
        <row r="75">
          <cell r="A75">
            <v>37</v>
          </cell>
          <cell r="B75">
            <v>1</v>
          </cell>
          <cell r="E75" t="str">
            <v>025</v>
          </cell>
          <cell r="I75" t="str">
            <v>BECAS PARA PRIMARIA</v>
          </cell>
        </row>
        <row r="76">
          <cell r="A76">
            <v>38</v>
          </cell>
          <cell r="B76">
            <v>1</v>
          </cell>
          <cell r="E76" t="str">
            <v>026</v>
          </cell>
          <cell r="I76" t="str">
            <v>BECAS PARA SECUNDARIA GENERAL</v>
          </cell>
        </row>
        <row r="77">
          <cell r="A77">
            <v>39</v>
          </cell>
          <cell r="B77">
            <v>1</v>
          </cell>
          <cell r="E77" t="str">
            <v>027</v>
          </cell>
          <cell r="I77" t="str">
            <v>BECAS PARA SECUNDARIA TECNICA</v>
          </cell>
        </row>
        <row r="78">
          <cell r="A78">
            <v>40</v>
          </cell>
          <cell r="B78">
            <v>1</v>
          </cell>
          <cell r="E78" t="str">
            <v>028</v>
          </cell>
          <cell r="I78" t="str">
            <v>APOYO TECNICO PEDAG. PARA  LA EDUCACION BASICA</v>
          </cell>
        </row>
        <row r="79">
          <cell r="A79">
            <v>41</v>
          </cell>
          <cell r="B79">
            <v>1</v>
          </cell>
          <cell r="E79" t="str">
            <v>029</v>
          </cell>
          <cell r="I79" t="str">
            <v>DISTRIBUCION DE LIBROS DE TEXTO GRATUITOS</v>
          </cell>
        </row>
        <row r="80">
          <cell r="A80">
            <v>42</v>
          </cell>
          <cell r="B80">
            <v>1</v>
          </cell>
          <cell r="E80" t="str">
            <v>030</v>
          </cell>
          <cell r="I80" t="str">
            <v>INTERNADOS EN EDUCACION PRIMARIA</v>
          </cell>
        </row>
        <row r="82">
          <cell r="C82" t="str">
            <v>30</v>
          </cell>
          <cell r="G82" t="str">
            <v>EDUCACION EXTRAESCOLAR</v>
          </cell>
        </row>
        <row r="83">
          <cell r="D83" t="str">
            <v>006</v>
          </cell>
          <cell r="H83" t="str">
            <v>COBERTURA Y EQUIDAD A LA DEMANDA EDUCATIVA</v>
          </cell>
        </row>
        <row r="84">
          <cell r="A84">
            <v>43</v>
          </cell>
          <cell r="B84">
            <v>1</v>
          </cell>
          <cell r="E84" t="str">
            <v>001</v>
          </cell>
          <cell r="I84" t="str">
            <v>CENTRO DE ATENCION  PSICOPEDAGOGICA  EN EDUC. PREESCOLAR</v>
          </cell>
        </row>
        <row r="85">
          <cell r="A85">
            <v>44</v>
          </cell>
          <cell r="B85">
            <v>1</v>
          </cell>
          <cell r="E85" t="str">
            <v>002</v>
          </cell>
          <cell r="I85" t="str">
            <v>EDUCACION ESPECIAL EN ZONAS RURALES</v>
          </cell>
        </row>
        <row r="86">
          <cell r="A86">
            <v>45</v>
          </cell>
          <cell r="B86">
            <v>1</v>
          </cell>
          <cell r="E86" t="str">
            <v>003</v>
          </cell>
          <cell r="I86" t="str">
            <v>CENTROS ORIENTACION EVALUACION Y CANALIZACION</v>
          </cell>
        </row>
        <row r="87">
          <cell r="A87">
            <v>46</v>
          </cell>
          <cell r="B87">
            <v>1</v>
          </cell>
          <cell r="E87" t="str">
            <v>004</v>
          </cell>
          <cell r="I87" t="str">
            <v>INVESTIGACION Y ACTUALIZACION DE PERSONAL EN EDUC. ESP.</v>
          </cell>
        </row>
        <row r="88">
          <cell r="A88">
            <v>47</v>
          </cell>
          <cell r="B88">
            <v>1</v>
          </cell>
          <cell r="E88" t="str">
            <v>005</v>
          </cell>
          <cell r="I88" t="str">
            <v>ESCUELA DE EDUCACION ESPECIAL</v>
          </cell>
        </row>
        <row r="89">
          <cell r="A89">
            <v>48</v>
          </cell>
          <cell r="B89">
            <v>1</v>
          </cell>
          <cell r="E89" t="str">
            <v>006</v>
          </cell>
          <cell r="I89" t="str">
            <v>CENTROS PSICOPEDAGOGICOS</v>
          </cell>
        </row>
        <row r="90">
          <cell r="A90">
            <v>49</v>
          </cell>
          <cell r="B90">
            <v>1</v>
          </cell>
          <cell r="E90" t="str">
            <v>007</v>
          </cell>
          <cell r="I90" t="str">
            <v>UNIDAD DE GRUPOS INTEGRADOS</v>
          </cell>
        </row>
        <row r="91">
          <cell r="A91">
            <v>50</v>
          </cell>
          <cell r="B91">
            <v>1</v>
          </cell>
          <cell r="E91" t="str">
            <v>008</v>
          </cell>
          <cell r="I91" t="str">
            <v>CENTROS DE CAPACITACION EDUC. ESPECIAL</v>
          </cell>
        </row>
        <row r="92">
          <cell r="A92">
            <v>51</v>
          </cell>
          <cell r="B92">
            <v>1</v>
          </cell>
          <cell r="E92" t="str">
            <v>009</v>
          </cell>
          <cell r="I92" t="str">
            <v>ATENCION A NIÑOS Y JOVENES CON CAPACIDADES SOBRESALIENTES</v>
          </cell>
        </row>
        <row r="93">
          <cell r="A93">
            <v>52</v>
          </cell>
          <cell r="B93">
            <v>1</v>
          </cell>
          <cell r="E93" t="str">
            <v>010</v>
          </cell>
          <cell r="I93" t="str">
            <v>ATENCION A NIÑOS Y JOVENES AUTISTAS</v>
          </cell>
        </row>
        <row r="96">
          <cell r="C96" t="str">
            <v>31</v>
          </cell>
          <cell r="G96" t="str">
            <v>EDUCACION DE POSGRADO</v>
          </cell>
        </row>
        <row r="97">
          <cell r="D97" t="str">
            <v>003</v>
          </cell>
          <cell r="H97" t="str">
            <v>REVALORAR LA FUNCION SOCIAL DE LOS DOCENTES</v>
          </cell>
        </row>
        <row r="98">
          <cell r="A98">
            <v>53</v>
          </cell>
          <cell r="B98">
            <v>1</v>
          </cell>
          <cell r="E98" t="str">
            <v>001</v>
          </cell>
          <cell r="I98" t="str">
            <v>EDUCACION DE POSGRADO PEDAGOGICO</v>
          </cell>
        </row>
        <row r="101">
          <cell r="C101" t="str">
            <v>32</v>
          </cell>
          <cell r="G101" t="str">
            <v>EDUCACION MEDIA SUPERIOR</v>
          </cell>
        </row>
        <row r="103">
          <cell r="C103" t="str">
            <v>33</v>
          </cell>
          <cell r="G103" t="str">
            <v>EDUCACION PARA ADULTOS</v>
          </cell>
        </row>
        <row r="104">
          <cell r="D104" t="str">
            <v>006</v>
          </cell>
          <cell r="H104" t="str">
            <v>COBERTURA Y EQUIDAD A LA DEMANDA EDUCATIVA</v>
          </cell>
        </row>
        <row r="105">
          <cell r="A105">
            <v>54</v>
          </cell>
          <cell r="B105">
            <v>1</v>
          </cell>
          <cell r="E105" t="str">
            <v>001</v>
          </cell>
          <cell r="I105" t="str">
            <v>CENTROS DE EDUCACION EXTRAESCOLAR</v>
          </cell>
        </row>
        <row r="106">
          <cell r="A106">
            <v>56</v>
          </cell>
          <cell r="B106">
            <v>1</v>
          </cell>
          <cell r="E106" t="str">
            <v>002</v>
          </cell>
          <cell r="I106" t="str">
            <v>MISIONES CULTURALES</v>
          </cell>
        </row>
        <row r="109">
          <cell r="C109" t="str">
            <v>34</v>
          </cell>
          <cell r="G109" t="str">
            <v>EDUCACION SUPERIOR</v>
          </cell>
        </row>
        <row r="110">
          <cell r="D110" t="str">
            <v>004</v>
          </cell>
          <cell r="H110" t="str">
            <v>ELEVAR SUSTANTIVAMENTE LA CALIDAD DE LA EDUCACION</v>
          </cell>
        </row>
        <row r="111">
          <cell r="A111">
            <v>57</v>
          </cell>
          <cell r="B111">
            <v>1</v>
          </cell>
          <cell r="E111" t="str">
            <v>001</v>
          </cell>
          <cell r="I111" t="str">
            <v>DIFUSION Y EXTENSION UNIVERSITARIA</v>
          </cell>
        </row>
        <row r="112">
          <cell r="A112">
            <v>58</v>
          </cell>
          <cell r="B112">
            <v>1</v>
          </cell>
          <cell r="E112" t="str">
            <v>002</v>
          </cell>
          <cell r="I112" t="str">
            <v>MEJORAMIENTO DE BIBLIOTECAS</v>
          </cell>
        </row>
        <row r="113">
          <cell r="A113">
            <v>59</v>
          </cell>
          <cell r="B113">
            <v>1</v>
          </cell>
          <cell r="E113" t="str">
            <v>003</v>
          </cell>
          <cell r="I113" t="str">
            <v>INVESTIGACION DE CIENCIAS DE LA EDUCACION  UPN</v>
          </cell>
        </row>
        <row r="114">
          <cell r="A114">
            <v>60</v>
          </cell>
          <cell r="B114">
            <v>1</v>
          </cell>
          <cell r="E114" t="str">
            <v>004</v>
          </cell>
          <cell r="I114" t="str">
            <v>NORMAL DE EDUCACION PREESCOLAR</v>
          </cell>
        </row>
        <row r="115">
          <cell r="A115">
            <v>61</v>
          </cell>
          <cell r="B115">
            <v>1</v>
          </cell>
          <cell r="E115" t="str">
            <v>005</v>
          </cell>
          <cell r="I115" t="str">
            <v>NORMAL DE EDUCACION PRIMARIA</v>
          </cell>
        </row>
        <row r="116">
          <cell r="A116">
            <v>62</v>
          </cell>
          <cell r="B116">
            <v>1</v>
          </cell>
          <cell r="E116" t="str">
            <v>006</v>
          </cell>
          <cell r="I116" t="str">
            <v>NORMAL RURAL</v>
          </cell>
        </row>
        <row r="117">
          <cell r="A117">
            <v>63</v>
          </cell>
          <cell r="B117">
            <v>1</v>
          </cell>
          <cell r="E117" t="str">
            <v>007</v>
          </cell>
          <cell r="I117" t="str">
            <v>EDUCACION SUPERIOR PEDAGOGICA  (UPN)</v>
          </cell>
        </row>
        <row r="118">
          <cell r="A118">
            <v>64</v>
          </cell>
          <cell r="B118">
            <v>1</v>
          </cell>
          <cell r="E118" t="str">
            <v>008</v>
          </cell>
          <cell r="I118" t="str">
            <v>NORMAL DE  ESPECIALIZACION</v>
          </cell>
        </row>
        <row r="119">
          <cell r="A119">
            <v>65</v>
          </cell>
          <cell r="B119">
            <v>1</v>
          </cell>
          <cell r="E119" t="str">
            <v>009</v>
          </cell>
          <cell r="I119" t="str">
            <v>BECAS PARA NORMAL EXPERIMENTAL</v>
          </cell>
        </row>
        <row r="120">
          <cell r="A120">
            <v>66</v>
          </cell>
          <cell r="B120">
            <v>1</v>
          </cell>
          <cell r="E120" t="str">
            <v>010</v>
          </cell>
          <cell r="I120" t="str">
            <v>BECAS EN CENTROS REGIONALES DE EDUC. NORMAL</v>
          </cell>
        </row>
        <row r="122">
          <cell r="C122" t="str">
            <v>39</v>
          </cell>
          <cell r="G122" t="str">
            <v>PROGRAMA JALISCO DE ABASTO Y ASISTENCIA SOCIAL</v>
          </cell>
        </row>
        <row r="124">
          <cell r="C124" t="str">
            <v>41</v>
          </cell>
          <cell r="G124" t="str">
            <v>CAPACITACION Y DESARROLLO DEL SERVIDOR PUBLICO</v>
          </cell>
        </row>
        <row r="127">
          <cell r="C127" t="str">
            <v>039</v>
          </cell>
          <cell r="G127" t="str">
            <v>PROGRAMA JALISCO DE ABASTO Y ASISTENCIA SOCIAL</v>
          </cell>
        </row>
        <row r="128">
          <cell r="D128" t="str">
            <v>004</v>
          </cell>
          <cell r="H128" t="str">
            <v>ELEVAR SUSTANTIVAMENTE LA CALIDAD DE LA EDUCACION</v>
          </cell>
        </row>
        <row r="129">
          <cell r="A129">
            <v>67</v>
          </cell>
          <cell r="B129">
            <v>1</v>
          </cell>
          <cell r="E129" t="str">
            <v>001</v>
          </cell>
          <cell r="I129" t="str">
            <v>EDUCACION PARA LA HIGIENE</v>
          </cell>
        </row>
        <row r="130">
          <cell r="A130">
            <v>68</v>
          </cell>
          <cell r="B130">
            <v>1</v>
          </cell>
          <cell r="E130" t="str">
            <v>002</v>
          </cell>
          <cell r="I130" t="str">
            <v>SEGURIDAD Y EMERGENCIA ESCOLAR</v>
          </cell>
        </row>
        <row r="133">
          <cell r="C133" t="str">
            <v>041</v>
          </cell>
          <cell r="G133" t="str">
            <v>CAPACITACIÓN Y DESARROLLO DEL SERVIDOR PUBLICO</v>
          </cell>
        </row>
        <row r="134">
          <cell r="D134" t="str">
            <v>003</v>
          </cell>
          <cell r="H134" t="str">
            <v>REVALORAR LA FUNCION SOCIAL DE LOS DOCENTES</v>
          </cell>
        </row>
        <row r="135">
          <cell r="A135">
            <v>69</v>
          </cell>
          <cell r="B135">
            <v>1</v>
          </cell>
          <cell r="E135" t="str">
            <v>001</v>
          </cell>
          <cell r="I135" t="str">
            <v>ACTUALIZACION DEL MAGISTERIO</v>
          </cell>
        </row>
        <row r="136">
          <cell r="A136">
            <v>70</v>
          </cell>
          <cell r="B136">
            <v>1</v>
          </cell>
          <cell r="E136" t="str">
            <v>002</v>
          </cell>
          <cell r="I136" t="str">
            <v>CENTROS DE MAESTROS</v>
          </cell>
        </row>
        <row r="137">
          <cell r="A137">
            <v>71</v>
          </cell>
          <cell r="B137">
            <v>1</v>
          </cell>
          <cell r="E137" t="str">
            <v>003</v>
          </cell>
          <cell r="I137" t="str">
            <v>CEDERHTEJ</v>
          </cell>
        </row>
        <row r="138">
          <cell r="A138">
            <v>72</v>
          </cell>
          <cell r="B138">
            <v>1</v>
          </cell>
          <cell r="E138" t="str">
            <v>004</v>
          </cell>
          <cell r="I138" t="str">
            <v>EN LA COMUNIDAD ENCUENTROS (ENLACE)</v>
          </cell>
        </row>
        <row r="141">
          <cell r="C141" t="str">
            <v>42</v>
          </cell>
          <cell r="G141" t="str">
            <v>MODERNIZACION TECNOLOGICA Y DE SISTEMAS DE INFORMACION</v>
          </cell>
        </row>
        <row r="142">
          <cell r="D142" t="str">
            <v>001</v>
          </cell>
          <cell r="H142" t="str">
            <v>CONSOLIDAR LA REORGANIZACION DEL SISTEMA EDUCATIVO ESTATAL</v>
          </cell>
        </row>
        <row r="143">
          <cell r="A143">
            <v>73</v>
          </cell>
          <cell r="B143">
            <v>1</v>
          </cell>
          <cell r="E143" t="str">
            <v>001</v>
          </cell>
          <cell r="I143" t="str">
            <v>REDES DE COMPUTACION INSTITUCIONAL</v>
          </cell>
        </row>
        <row r="144">
          <cell r="A144">
            <v>74</v>
          </cell>
          <cell r="B144">
            <v>1</v>
          </cell>
          <cell r="E144" t="str">
            <v>002</v>
          </cell>
          <cell r="I144" t="str">
            <v>SISTEMA INTEGRAL DE ADMINISTRACION DE PERSONAL</v>
          </cell>
        </row>
        <row r="147">
          <cell r="C147" t="str">
            <v>44</v>
          </cell>
          <cell r="G147" t="str">
            <v>ADMINISTRACION GUBERNAMENTAL</v>
          </cell>
        </row>
        <row r="148">
          <cell r="D148" t="str">
            <v>001</v>
          </cell>
          <cell r="H148" t="str">
            <v>CONSOLIDAR LA REORGANIZACION DEL SISTEMA EDUCATIVO ESTATAL</v>
          </cell>
        </row>
        <row r="149">
          <cell r="A149">
            <v>75</v>
          </cell>
          <cell r="B149">
            <v>1</v>
          </cell>
          <cell r="E149" t="str">
            <v>001</v>
          </cell>
          <cell r="I149" t="str">
            <v>DESARROLLO ADMINISTRATIVO</v>
          </cell>
        </row>
        <row r="150">
          <cell r="A150">
            <v>76</v>
          </cell>
          <cell r="B150">
            <v>1</v>
          </cell>
          <cell r="E150" t="str">
            <v>002</v>
          </cell>
          <cell r="I150" t="str">
            <v>ADMINISTRACION DE LAS UNIDADES UPN</v>
          </cell>
        </row>
        <row r="151">
          <cell r="A151">
            <v>77</v>
          </cell>
          <cell r="B151">
            <v>1</v>
          </cell>
          <cell r="E151" t="str">
            <v>003</v>
          </cell>
          <cell r="I151" t="str">
            <v>APOYO A PROGRAMAS EDUCATIVOS</v>
          </cell>
        </row>
        <row r="153">
          <cell r="C153" t="str">
            <v>45</v>
          </cell>
          <cell r="G153" t="str">
            <v>SERVICIOS GUBERNAMENTALES DE ATENCION A LA CIUDADANIA.</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
  <sheetViews>
    <sheetView tabSelected="1" zoomScale="80" zoomScaleNormal="80" workbookViewId="0">
      <pane xSplit="14" ySplit="1" topLeftCell="AE2" activePane="bottomRight" state="frozen"/>
      <selection pane="topRight" activeCell="O1" sqref="O1"/>
      <selection pane="bottomLeft" activeCell="A2" sqref="A2"/>
      <selection pane="bottomRight" activeCell="AF3" sqref="AF3"/>
    </sheetView>
  </sheetViews>
  <sheetFormatPr baseColWidth="10" defaultRowHeight="15" x14ac:dyDescent="0.25"/>
  <cols>
    <col min="1" max="1" width="8.85546875" customWidth="1"/>
    <col min="2" max="2" width="7" customWidth="1"/>
    <col min="3" max="3" width="0" hidden="1" customWidth="1"/>
    <col min="4" max="4" width="40.28515625" hidden="1" customWidth="1"/>
    <col min="5" max="5" width="0" hidden="1" customWidth="1"/>
    <col min="6" max="6" width="32.5703125" hidden="1" customWidth="1"/>
    <col min="7" max="7" width="0" hidden="1" customWidth="1"/>
    <col min="8" max="8" width="6.42578125" customWidth="1"/>
    <col min="9" max="9" width="0" hidden="1" customWidth="1"/>
    <col min="10" max="10" width="46.7109375" hidden="1" customWidth="1"/>
    <col min="12" max="12" width="16.42578125" style="78" customWidth="1"/>
    <col min="13" max="13" width="12.5703125" bestFit="1" customWidth="1"/>
    <col min="14" max="14" width="45.42578125" style="78" customWidth="1"/>
    <col min="15" max="18" width="11.42578125" customWidth="1"/>
    <col min="19" max="19" width="7.7109375" customWidth="1"/>
    <col min="20" max="20" width="41.28515625" style="78" customWidth="1"/>
    <col min="21" max="21" width="19.5703125" customWidth="1"/>
    <col min="24" max="24" width="15.5703125" customWidth="1"/>
  </cols>
  <sheetData>
    <row r="1" spans="1:49" s="69" customFormat="1" x14ac:dyDescent="0.25">
      <c r="A1" s="66" t="s">
        <v>406</v>
      </c>
      <c r="B1" s="66" t="s">
        <v>407</v>
      </c>
      <c r="C1" s="66" t="s">
        <v>408</v>
      </c>
      <c r="D1" s="66" t="s">
        <v>409</v>
      </c>
      <c r="E1" s="66" t="s">
        <v>410</v>
      </c>
      <c r="F1" s="66" t="s">
        <v>411</v>
      </c>
      <c r="G1" s="66" t="s">
        <v>412</v>
      </c>
      <c r="H1" s="66" t="s">
        <v>413</v>
      </c>
      <c r="I1" s="66" t="s">
        <v>414</v>
      </c>
      <c r="J1" s="66" t="s">
        <v>415</v>
      </c>
      <c r="K1" s="66" t="s">
        <v>416</v>
      </c>
      <c r="L1" s="67" t="s">
        <v>417</v>
      </c>
      <c r="M1" s="66" t="s">
        <v>418</v>
      </c>
      <c r="N1" s="67" t="s">
        <v>419</v>
      </c>
      <c r="O1" s="66" t="s">
        <v>420</v>
      </c>
      <c r="P1" s="66" t="s">
        <v>421</v>
      </c>
      <c r="Q1" s="66" t="s">
        <v>422</v>
      </c>
      <c r="R1" s="66" t="s">
        <v>423</v>
      </c>
      <c r="S1" s="66" t="s">
        <v>424</v>
      </c>
      <c r="T1" s="67" t="s">
        <v>425</v>
      </c>
      <c r="U1" s="66" t="s">
        <v>426</v>
      </c>
      <c r="V1" s="66" t="s">
        <v>427</v>
      </c>
      <c r="W1" s="66" t="s">
        <v>428</v>
      </c>
      <c r="X1" s="66" t="s">
        <v>429</v>
      </c>
      <c r="Y1" s="66" t="s">
        <v>430</v>
      </c>
      <c r="Z1" s="66" t="s">
        <v>431</v>
      </c>
      <c r="AA1" s="66" t="s">
        <v>432</v>
      </c>
      <c r="AB1" s="66" t="s">
        <v>433</v>
      </c>
      <c r="AC1" s="66" t="s">
        <v>434</v>
      </c>
      <c r="AD1" s="66" t="s">
        <v>435</v>
      </c>
      <c r="AE1" s="66" t="s">
        <v>436</v>
      </c>
      <c r="AF1" s="66" t="s">
        <v>437</v>
      </c>
      <c r="AG1" s="66" t="s">
        <v>438</v>
      </c>
      <c r="AH1" s="66" t="s">
        <v>439</v>
      </c>
      <c r="AI1" s="66" t="s">
        <v>440</v>
      </c>
      <c r="AJ1" s="66" t="s">
        <v>441</v>
      </c>
      <c r="AK1" s="66" t="s">
        <v>442</v>
      </c>
      <c r="AL1" s="66" t="s">
        <v>443</v>
      </c>
      <c r="AM1" s="66" t="s">
        <v>444</v>
      </c>
      <c r="AN1" s="66" t="s">
        <v>445</v>
      </c>
      <c r="AO1" s="66" t="s">
        <v>446</v>
      </c>
      <c r="AP1" s="66" t="s">
        <v>447</v>
      </c>
      <c r="AQ1" s="66" t="s">
        <v>448</v>
      </c>
      <c r="AR1" s="66" t="s">
        <v>449</v>
      </c>
      <c r="AS1" s="66" t="s">
        <v>450</v>
      </c>
      <c r="AT1" s="66" t="s">
        <v>451</v>
      </c>
      <c r="AU1" s="66" t="s">
        <v>452</v>
      </c>
      <c r="AV1" s="68" t="s">
        <v>453</v>
      </c>
      <c r="AW1" s="68"/>
    </row>
    <row r="2" spans="1:49" s="73" customFormat="1" ht="123.75" customHeight="1" x14ac:dyDescent="0.25">
      <c r="A2" s="70" t="s">
        <v>454</v>
      </c>
      <c r="B2" s="70">
        <v>8806</v>
      </c>
      <c r="C2" s="70">
        <v>11</v>
      </c>
      <c r="D2" s="70" t="s">
        <v>455</v>
      </c>
      <c r="E2" s="70">
        <v>47</v>
      </c>
      <c r="F2" s="70" t="s">
        <v>456</v>
      </c>
      <c r="G2" s="70">
        <v>252</v>
      </c>
      <c r="H2" s="70" t="s">
        <v>456</v>
      </c>
      <c r="I2" s="70">
        <v>378</v>
      </c>
      <c r="J2" s="70" t="s">
        <v>457</v>
      </c>
      <c r="K2" s="70" t="s">
        <v>458</v>
      </c>
      <c r="L2" s="71" t="s">
        <v>458</v>
      </c>
      <c r="M2" s="70" t="s">
        <v>459</v>
      </c>
      <c r="N2" s="71" t="s">
        <v>460</v>
      </c>
      <c r="O2" s="70" t="s">
        <v>461</v>
      </c>
      <c r="P2" s="70" t="s">
        <v>462</v>
      </c>
      <c r="Q2" s="70" t="s">
        <v>463</v>
      </c>
      <c r="R2" s="70" t="s">
        <v>464</v>
      </c>
      <c r="S2" s="70">
        <v>10397</v>
      </c>
      <c r="T2" s="71" t="s">
        <v>465</v>
      </c>
      <c r="U2" s="70" t="s">
        <v>466</v>
      </c>
      <c r="V2" s="70" t="s">
        <v>467</v>
      </c>
      <c r="W2" s="70" t="s">
        <v>468</v>
      </c>
      <c r="X2" s="70">
        <f>+X3</f>
        <v>17257</v>
      </c>
      <c r="Y2" s="70">
        <v>0</v>
      </c>
      <c r="Z2" s="70" t="s">
        <v>469</v>
      </c>
      <c r="AA2" s="70" t="s">
        <v>470</v>
      </c>
      <c r="AB2" s="70" t="s">
        <v>471</v>
      </c>
      <c r="AC2" s="70">
        <v>0</v>
      </c>
      <c r="AD2" s="70">
        <v>60</v>
      </c>
      <c r="AE2" s="70">
        <v>60.01</v>
      </c>
      <c r="AF2" s="70">
        <v>80</v>
      </c>
      <c r="AG2" s="70">
        <v>80.010000000000005</v>
      </c>
      <c r="AH2" s="70">
        <v>130</v>
      </c>
      <c r="AI2" s="70">
        <f>+AI3</f>
        <v>2515</v>
      </c>
      <c r="AJ2" s="70">
        <f t="shared" ref="AJ2:AT2" si="0">+AJ3</f>
        <v>1488</v>
      </c>
      <c r="AK2" s="70">
        <f t="shared" si="0"/>
        <v>1440</v>
      </c>
      <c r="AL2" s="70">
        <f t="shared" si="0"/>
        <v>816</v>
      </c>
      <c r="AM2" s="70">
        <f t="shared" si="0"/>
        <v>1460</v>
      </c>
      <c r="AN2" s="70">
        <f t="shared" si="0"/>
        <v>1456</v>
      </c>
      <c r="AO2" s="70">
        <f t="shared" si="0"/>
        <v>1449</v>
      </c>
      <c r="AP2" s="70">
        <f t="shared" si="0"/>
        <v>1434</v>
      </c>
      <c r="AQ2" s="70">
        <f t="shared" si="0"/>
        <v>1452</v>
      </c>
      <c r="AR2" s="70">
        <f t="shared" si="0"/>
        <v>1445</v>
      </c>
      <c r="AS2" s="70">
        <f t="shared" si="0"/>
        <v>1458</v>
      </c>
      <c r="AT2" s="70">
        <f t="shared" si="0"/>
        <v>844</v>
      </c>
      <c r="AU2" s="72"/>
      <c r="AV2" s="70" t="s">
        <v>472</v>
      </c>
      <c r="AW2" s="70"/>
    </row>
    <row r="3" spans="1:49" s="73" customFormat="1" ht="90" x14ac:dyDescent="0.25">
      <c r="A3" s="70" t="s">
        <v>454</v>
      </c>
      <c r="B3" s="70">
        <v>8985</v>
      </c>
      <c r="C3" s="70">
        <v>11</v>
      </c>
      <c r="D3" s="70" t="s">
        <v>455</v>
      </c>
      <c r="E3" s="70">
        <v>47</v>
      </c>
      <c r="F3" s="70" t="s">
        <v>456</v>
      </c>
      <c r="G3" s="70">
        <v>252</v>
      </c>
      <c r="H3" s="70" t="s">
        <v>456</v>
      </c>
      <c r="I3" s="70">
        <v>378</v>
      </c>
      <c r="J3" s="70" t="s">
        <v>457</v>
      </c>
      <c r="K3" s="70" t="s">
        <v>458</v>
      </c>
      <c r="L3" s="71" t="s">
        <v>458</v>
      </c>
      <c r="M3" s="70" t="s">
        <v>473</v>
      </c>
      <c r="N3" s="71" t="s">
        <v>474</v>
      </c>
      <c r="O3" s="70" t="s">
        <v>475</v>
      </c>
      <c r="P3" s="70" t="s">
        <v>476</v>
      </c>
      <c r="Q3" s="70" t="s">
        <v>477</v>
      </c>
      <c r="R3" s="70" t="s">
        <v>464</v>
      </c>
      <c r="S3" s="70">
        <v>10508</v>
      </c>
      <c r="T3" s="71" t="s">
        <v>478</v>
      </c>
      <c r="U3" s="70" t="s">
        <v>479</v>
      </c>
      <c r="V3" s="70" t="s">
        <v>467</v>
      </c>
      <c r="W3" s="70" t="s">
        <v>468</v>
      </c>
      <c r="X3" s="70">
        <f>+X4+X10+X12+X14+X16+X18</f>
        <v>17257</v>
      </c>
      <c r="Y3" s="70">
        <v>0</v>
      </c>
      <c r="Z3" s="70" t="s">
        <v>469</v>
      </c>
      <c r="AA3" s="70" t="s">
        <v>470</v>
      </c>
      <c r="AB3" s="70" t="s">
        <v>471</v>
      </c>
      <c r="AC3" s="70">
        <v>0</v>
      </c>
      <c r="AD3" s="70">
        <v>60</v>
      </c>
      <c r="AE3" s="70">
        <v>60.01</v>
      </c>
      <c r="AF3" s="70">
        <v>80</v>
      </c>
      <c r="AG3" s="70">
        <v>80.010000000000005</v>
      </c>
      <c r="AH3" s="70">
        <v>130</v>
      </c>
      <c r="AI3" s="74">
        <f>+AI4+AI10+AI12+AI14+AI16+AI18</f>
        <v>2515</v>
      </c>
      <c r="AJ3" s="74">
        <f t="shared" ref="AJ3:AT3" si="1">+AJ4+AJ10+AJ12+AJ14+AJ16+AJ18</f>
        <v>1488</v>
      </c>
      <c r="AK3" s="74">
        <f t="shared" si="1"/>
        <v>1440</v>
      </c>
      <c r="AL3" s="74">
        <f t="shared" si="1"/>
        <v>816</v>
      </c>
      <c r="AM3" s="74">
        <f t="shared" si="1"/>
        <v>1460</v>
      </c>
      <c r="AN3" s="74">
        <f t="shared" si="1"/>
        <v>1456</v>
      </c>
      <c r="AO3" s="74">
        <f t="shared" si="1"/>
        <v>1449</v>
      </c>
      <c r="AP3" s="74">
        <f t="shared" si="1"/>
        <v>1434</v>
      </c>
      <c r="AQ3" s="74">
        <f t="shared" si="1"/>
        <v>1452</v>
      </c>
      <c r="AR3" s="74">
        <f t="shared" si="1"/>
        <v>1445</v>
      </c>
      <c r="AS3" s="74">
        <f t="shared" si="1"/>
        <v>1458</v>
      </c>
      <c r="AT3" s="74">
        <f t="shared" si="1"/>
        <v>844</v>
      </c>
      <c r="AU3" s="72"/>
      <c r="AV3" s="70"/>
      <c r="AW3" s="70"/>
    </row>
    <row r="4" spans="1:49" s="73" customFormat="1" ht="105" x14ac:dyDescent="0.25">
      <c r="A4" s="70" t="s">
        <v>454</v>
      </c>
      <c r="B4" s="70">
        <v>8866</v>
      </c>
      <c r="C4" s="70">
        <v>11</v>
      </c>
      <c r="D4" s="70" t="s">
        <v>455</v>
      </c>
      <c r="E4" s="70">
        <v>47</v>
      </c>
      <c r="F4" s="70" t="s">
        <v>456</v>
      </c>
      <c r="G4" s="70">
        <v>252</v>
      </c>
      <c r="H4" s="70" t="s">
        <v>456</v>
      </c>
      <c r="I4" s="70">
        <v>378</v>
      </c>
      <c r="J4" s="70" t="s">
        <v>457</v>
      </c>
      <c r="K4" s="70">
        <v>2</v>
      </c>
      <c r="L4" s="71" t="s">
        <v>480</v>
      </c>
      <c r="M4" s="70" t="s">
        <v>481</v>
      </c>
      <c r="N4" s="71" t="s">
        <v>482</v>
      </c>
      <c r="O4" s="70" t="s">
        <v>483</v>
      </c>
      <c r="P4" s="70" t="s">
        <v>484</v>
      </c>
      <c r="Q4" s="70" t="s">
        <v>477</v>
      </c>
      <c r="R4" s="70" t="s">
        <v>464</v>
      </c>
      <c r="S4" s="70">
        <v>10522</v>
      </c>
      <c r="T4" s="71" t="s">
        <v>485</v>
      </c>
      <c r="U4" s="70" t="s">
        <v>480</v>
      </c>
      <c r="V4" s="70" t="s">
        <v>486</v>
      </c>
      <c r="W4" s="70" t="s">
        <v>487</v>
      </c>
      <c r="X4" s="70">
        <f>+X5+X6+X7</f>
        <v>1131</v>
      </c>
      <c r="Y4" s="70">
        <v>0</v>
      </c>
      <c r="Z4" s="70" t="s">
        <v>469</v>
      </c>
      <c r="AA4" s="70" t="s">
        <v>470</v>
      </c>
      <c r="AB4" s="70" t="s">
        <v>471</v>
      </c>
      <c r="AC4" s="70">
        <v>0</v>
      </c>
      <c r="AD4" s="70">
        <v>60</v>
      </c>
      <c r="AE4" s="70">
        <v>60.01</v>
      </c>
      <c r="AF4" s="70">
        <v>80</v>
      </c>
      <c r="AG4" s="70">
        <v>80.010000000000005</v>
      </c>
      <c r="AH4" s="70">
        <v>130</v>
      </c>
      <c r="AI4" s="70">
        <f>+AI5+AI6+AI7</f>
        <v>97</v>
      </c>
      <c r="AJ4" s="70">
        <f t="shared" ref="AJ4:AT4" si="2">+AJ5+AJ6+AJ7</f>
        <v>97</v>
      </c>
      <c r="AK4" s="70">
        <f t="shared" si="2"/>
        <v>78</v>
      </c>
      <c r="AL4" s="70">
        <f t="shared" si="2"/>
        <v>97</v>
      </c>
      <c r="AM4" s="70">
        <f t="shared" si="2"/>
        <v>97</v>
      </c>
      <c r="AN4" s="70">
        <f t="shared" si="2"/>
        <v>97</v>
      </c>
      <c r="AO4" s="70">
        <f t="shared" si="2"/>
        <v>97</v>
      </c>
      <c r="AP4" s="70">
        <f t="shared" si="2"/>
        <v>97</v>
      </c>
      <c r="AQ4" s="70">
        <f t="shared" si="2"/>
        <v>97</v>
      </c>
      <c r="AR4" s="70">
        <f t="shared" si="2"/>
        <v>97</v>
      </c>
      <c r="AS4" s="70">
        <f t="shared" si="2"/>
        <v>97</v>
      </c>
      <c r="AT4" s="70">
        <f t="shared" si="2"/>
        <v>83</v>
      </c>
      <c r="AU4" s="72"/>
      <c r="AV4" s="70"/>
      <c r="AW4" s="70"/>
    </row>
    <row r="5" spans="1:49" s="73" customFormat="1" ht="60" x14ac:dyDescent="0.25">
      <c r="A5" s="70" t="s">
        <v>454</v>
      </c>
      <c r="B5" s="70">
        <v>9185</v>
      </c>
      <c r="C5" s="70">
        <v>11</v>
      </c>
      <c r="D5" s="70" t="s">
        <v>455</v>
      </c>
      <c r="E5" s="70">
        <v>47</v>
      </c>
      <c r="F5" s="70" t="s">
        <v>456</v>
      </c>
      <c r="G5" s="70">
        <v>252</v>
      </c>
      <c r="H5" s="70" t="s">
        <v>456</v>
      </c>
      <c r="I5" s="70">
        <v>378</v>
      </c>
      <c r="J5" s="70" t="s">
        <v>457</v>
      </c>
      <c r="K5" s="70" t="s">
        <v>458</v>
      </c>
      <c r="L5" s="71" t="s">
        <v>458</v>
      </c>
      <c r="M5" s="70" t="s">
        <v>488</v>
      </c>
      <c r="N5" s="71" t="s">
        <v>489</v>
      </c>
      <c r="O5" s="70" t="s">
        <v>490</v>
      </c>
      <c r="P5" s="70" t="s">
        <v>491</v>
      </c>
      <c r="Q5" s="70" t="s">
        <v>492</v>
      </c>
      <c r="R5" s="70" t="s">
        <v>464</v>
      </c>
      <c r="S5" s="70">
        <v>10585</v>
      </c>
      <c r="T5" s="71" t="s">
        <v>493</v>
      </c>
      <c r="U5" s="70" t="s">
        <v>494</v>
      </c>
      <c r="V5" s="70" t="s">
        <v>495</v>
      </c>
      <c r="W5" s="70" t="s">
        <v>496</v>
      </c>
      <c r="X5" s="70">
        <f>223+48+123+56+57</f>
        <v>507</v>
      </c>
      <c r="Y5" s="70">
        <v>0</v>
      </c>
      <c r="Z5" s="70" t="s">
        <v>469</v>
      </c>
      <c r="AA5" s="70" t="s">
        <v>470</v>
      </c>
      <c r="AB5" s="70" t="s">
        <v>471</v>
      </c>
      <c r="AC5" s="70">
        <v>0</v>
      </c>
      <c r="AD5" s="70">
        <v>60</v>
      </c>
      <c r="AE5" s="70">
        <v>60.01</v>
      </c>
      <c r="AF5" s="70">
        <v>80</v>
      </c>
      <c r="AG5" s="70">
        <v>80.010000000000005</v>
      </c>
      <c r="AH5" s="70">
        <v>130</v>
      </c>
      <c r="AI5" s="70">
        <f>+TRUNC($X$5/12)</f>
        <v>42</v>
      </c>
      <c r="AJ5" s="70">
        <f t="shared" ref="AJ5:AS5" si="3">+TRUNC($X$5/12)</f>
        <v>42</v>
      </c>
      <c r="AK5" s="70">
        <f t="shared" si="3"/>
        <v>42</v>
      </c>
      <c r="AL5" s="70">
        <f t="shared" si="3"/>
        <v>42</v>
      </c>
      <c r="AM5" s="70">
        <f t="shared" si="3"/>
        <v>42</v>
      </c>
      <c r="AN5" s="70">
        <f t="shared" si="3"/>
        <v>42</v>
      </c>
      <c r="AO5" s="70">
        <f t="shared" si="3"/>
        <v>42</v>
      </c>
      <c r="AP5" s="70">
        <f t="shared" si="3"/>
        <v>42</v>
      </c>
      <c r="AQ5" s="70">
        <f t="shared" si="3"/>
        <v>42</v>
      </c>
      <c r="AR5" s="70">
        <f t="shared" si="3"/>
        <v>42</v>
      </c>
      <c r="AS5" s="70">
        <f t="shared" si="3"/>
        <v>42</v>
      </c>
      <c r="AT5" s="70">
        <f>+TRUNC($X$5/12)+3</f>
        <v>45</v>
      </c>
      <c r="AU5" s="72"/>
      <c r="AV5" s="70"/>
      <c r="AW5" s="70"/>
    </row>
    <row r="6" spans="1:49" s="73" customFormat="1" ht="30" x14ac:dyDescent="0.25">
      <c r="A6" s="70" t="s">
        <v>454</v>
      </c>
      <c r="B6" s="70">
        <v>9187</v>
      </c>
      <c r="C6" s="70">
        <v>11</v>
      </c>
      <c r="D6" s="70" t="s">
        <v>455</v>
      </c>
      <c r="E6" s="70">
        <v>47</v>
      </c>
      <c r="F6" s="70" t="s">
        <v>456</v>
      </c>
      <c r="G6" s="70">
        <v>252</v>
      </c>
      <c r="H6" s="70" t="s">
        <v>456</v>
      </c>
      <c r="I6" s="70">
        <v>378</v>
      </c>
      <c r="J6" s="70" t="s">
        <v>457</v>
      </c>
      <c r="K6" s="70">
        <v>2</v>
      </c>
      <c r="L6" s="71"/>
      <c r="M6" s="70" t="s">
        <v>488</v>
      </c>
      <c r="N6" s="71" t="s">
        <v>497</v>
      </c>
      <c r="O6" s="70" t="s">
        <v>498</v>
      </c>
      <c r="P6" s="70" t="s">
        <v>484</v>
      </c>
      <c r="Q6" s="70" t="s">
        <v>477</v>
      </c>
      <c r="R6" s="70" t="s">
        <v>464</v>
      </c>
      <c r="S6" s="70">
        <v>10594</v>
      </c>
      <c r="T6" s="71" t="s">
        <v>499</v>
      </c>
      <c r="U6" s="70" t="s">
        <v>500</v>
      </c>
      <c r="V6" s="70" t="s">
        <v>501</v>
      </c>
      <c r="W6" s="70" t="s">
        <v>496</v>
      </c>
      <c r="X6" s="70">
        <f>32+3+106+54+9</f>
        <v>204</v>
      </c>
      <c r="Y6" s="70">
        <v>0</v>
      </c>
      <c r="Z6" s="70" t="s">
        <v>469</v>
      </c>
      <c r="AA6" s="70" t="s">
        <v>470</v>
      </c>
      <c r="AB6" s="70" t="s">
        <v>471</v>
      </c>
      <c r="AC6" s="70">
        <v>0</v>
      </c>
      <c r="AD6" s="70">
        <v>60</v>
      </c>
      <c r="AE6" s="70">
        <v>60.01</v>
      </c>
      <c r="AF6" s="70">
        <v>80</v>
      </c>
      <c r="AG6" s="70">
        <v>80.010000000000005</v>
      </c>
      <c r="AH6" s="70">
        <v>130</v>
      </c>
      <c r="AI6" s="70">
        <f>+$X$6/12</f>
        <v>17</v>
      </c>
      <c r="AJ6" s="70">
        <f t="shared" ref="AJ6:AT6" si="4">+$X$6/12</f>
        <v>17</v>
      </c>
      <c r="AK6" s="70">
        <f t="shared" si="4"/>
        <v>17</v>
      </c>
      <c r="AL6" s="70">
        <f t="shared" si="4"/>
        <v>17</v>
      </c>
      <c r="AM6" s="70">
        <f t="shared" si="4"/>
        <v>17</v>
      </c>
      <c r="AN6" s="70">
        <f t="shared" si="4"/>
        <v>17</v>
      </c>
      <c r="AO6" s="70">
        <f t="shared" si="4"/>
        <v>17</v>
      </c>
      <c r="AP6" s="70">
        <f t="shared" si="4"/>
        <v>17</v>
      </c>
      <c r="AQ6" s="70">
        <f t="shared" si="4"/>
        <v>17</v>
      </c>
      <c r="AR6" s="70">
        <f t="shared" si="4"/>
        <v>17</v>
      </c>
      <c r="AS6" s="70">
        <f t="shared" si="4"/>
        <v>17</v>
      </c>
      <c r="AT6" s="70">
        <f t="shared" si="4"/>
        <v>17</v>
      </c>
      <c r="AU6" s="72"/>
      <c r="AV6" s="70"/>
      <c r="AW6" s="70"/>
    </row>
    <row r="7" spans="1:49" s="73" customFormat="1" ht="45" x14ac:dyDescent="0.25">
      <c r="A7" s="70" t="s">
        <v>454</v>
      </c>
      <c r="B7" s="70">
        <v>9000</v>
      </c>
      <c r="C7" s="70">
        <v>11</v>
      </c>
      <c r="D7" s="70" t="s">
        <v>455</v>
      </c>
      <c r="E7" s="70">
        <v>47</v>
      </c>
      <c r="F7" s="70" t="s">
        <v>456</v>
      </c>
      <c r="G7" s="70">
        <v>252</v>
      </c>
      <c r="H7" s="70" t="s">
        <v>456</v>
      </c>
      <c r="I7" s="70">
        <v>378</v>
      </c>
      <c r="J7" s="70" t="s">
        <v>457</v>
      </c>
      <c r="K7" s="70">
        <v>2</v>
      </c>
      <c r="L7" s="71"/>
      <c r="M7" s="70" t="s">
        <v>488</v>
      </c>
      <c r="N7" s="71" t="s">
        <v>502</v>
      </c>
      <c r="O7" s="70" t="s">
        <v>490</v>
      </c>
      <c r="P7" s="70" t="s">
        <v>503</v>
      </c>
      <c r="Q7" s="70" t="s">
        <v>477</v>
      </c>
      <c r="R7" s="70" t="s">
        <v>464</v>
      </c>
      <c r="S7" s="70">
        <v>10591</v>
      </c>
      <c r="T7" s="71" t="s">
        <v>504</v>
      </c>
      <c r="U7" s="70" t="s">
        <v>505</v>
      </c>
      <c r="V7" s="70" t="s">
        <v>506</v>
      </c>
      <c r="W7" s="70" t="s">
        <v>507</v>
      </c>
      <c r="X7" s="70">
        <v>420</v>
      </c>
      <c r="Y7" s="70">
        <v>0</v>
      </c>
      <c r="Z7" s="70" t="s">
        <v>469</v>
      </c>
      <c r="AA7" s="70" t="s">
        <v>470</v>
      </c>
      <c r="AB7" s="70" t="s">
        <v>471</v>
      </c>
      <c r="AC7" s="70">
        <v>0</v>
      </c>
      <c r="AD7" s="70">
        <v>60</v>
      </c>
      <c r="AE7" s="70">
        <v>60.01</v>
      </c>
      <c r="AF7" s="70">
        <v>80</v>
      </c>
      <c r="AG7" s="70">
        <v>80.010000000000005</v>
      </c>
      <c r="AH7" s="70">
        <v>130</v>
      </c>
      <c r="AI7" s="70">
        <f>+TRUNC($X$7/11)</f>
        <v>38</v>
      </c>
      <c r="AJ7" s="70">
        <f t="shared" ref="AJ7:AS7" si="5">+TRUNC($X$7/11)</f>
        <v>38</v>
      </c>
      <c r="AK7" s="70">
        <f>+TRUNC($X$7/11)/2</f>
        <v>19</v>
      </c>
      <c r="AL7" s="70">
        <f t="shared" si="5"/>
        <v>38</v>
      </c>
      <c r="AM7" s="70">
        <f t="shared" si="5"/>
        <v>38</v>
      </c>
      <c r="AN7" s="70">
        <f t="shared" si="5"/>
        <v>38</v>
      </c>
      <c r="AO7" s="70">
        <f t="shared" si="5"/>
        <v>38</v>
      </c>
      <c r="AP7" s="70">
        <f t="shared" si="5"/>
        <v>38</v>
      </c>
      <c r="AQ7" s="70">
        <f t="shared" si="5"/>
        <v>38</v>
      </c>
      <c r="AR7" s="70">
        <f t="shared" si="5"/>
        <v>38</v>
      </c>
      <c r="AS7" s="70">
        <f t="shared" si="5"/>
        <v>38</v>
      </c>
      <c r="AT7" s="70">
        <f>+TRUNC($X$7/11)/2+2</f>
        <v>21</v>
      </c>
      <c r="AU7" s="72"/>
      <c r="AV7" s="70"/>
      <c r="AW7" s="70"/>
    </row>
    <row r="8" spans="1:49" s="73" customFormat="1" x14ac:dyDescent="0.25">
      <c r="A8" s="70" t="s">
        <v>508</v>
      </c>
      <c r="B8" s="70">
        <v>9150</v>
      </c>
      <c r="C8" s="70">
        <v>11</v>
      </c>
      <c r="D8" s="70" t="s">
        <v>455</v>
      </c>
      <c r="E8" s="70">
        <v>47</v>
      </c>
      <c r="F8" s="70" t="s">
        <v>456</v>
      </c>
      <c r="G8" s="70">
        <v>252</v>
      </c>
      <c r="H8" s="70" t="s">
        <v>456</v>
      </c>
      <c r="I8" s="70">
        <v>378</v>
      </c>
      <c r="J8" s="70" t="s">
        <v>457</v>
      </c>
      <c r="K8" s="70">
        <v>1</v>
      </c>
      <c r="L8" s="71"/>
      <c r="M8" s="70"/>
      <c r="N8" s="71"/>
      <c r="O8" s="70"/>
      <c r="P8" s="70"/>
      <c r="Q8" s="70"/>
      <c r="R8" s="70"/>
      <c r="S8" s="70">
        <v>10391</v>
      </c>
      <c r="T8" s="71"/>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2"/>
      <c r="AV8" s="70"/>
      <c r="AW8" s="70"/>
    </row>
    <row r="9" spans="1:49" s="73" customFormat="1" x14ac:dyDescent="0.25">
      <c r="A9" s="70" t="s">
        <v>508</v>
      </c>
      <c r="B9" s="70">
        <v>9182</v>
      </c>
      <c r="C9" s="70">
        <v>11</v>
      </c>
      <c r="D9" s="70" t="s">
        <v>455</v>
      </c>
      <c r="E9" s="70">
        <v>47</v>
      </c>
      <c r="F9" s="70" t="s">
        <v>456</v>
      </c>
      <c r="G9" s="70">
        <v>252</v>
      </c>
      <c r="H9" s="70" t="s">
        <v>456</v>
      </c>
      <c r="I9" s="70">
        <v>378</v>
      </c>
      <c r="J9" s="70" t="s">
        <v>457</v>
      </c>
      <c r="K9" s="70">
        <v>1</v>
      </c>
      <c r="L9" s="71"/>
      <c r="M9" s="70"/>
      <c r="N9" s="71"/>
      <c r="O9" s="70"/>
      <c r="P9" s="70"/>
      <c r="Q9" s="70"/>
      <c r="R9" s="70"/>
      <c r="S9" s="70">
        <v>10546</v>
      </c>
      <c r="T9" s="71"/>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2"/>
      <c r="AV9" s="70"/>
      <c r="AW9" s="70"/>
    </row>
    <row r="10" spans="1:49" s="73" customFormat="1" ht="90" x14ac:dyDescent="0.25">
      <c r="A10" s="70" t="s">
        <v>454</v>
      </c>
      <c r="B10" s="70">
        <v>9154</v>
      </c>
      <c r="C10" s="70">
        <v>11</v>
      </c>
      <c r="D10" s="70" t="s">
        <v>455</v>
      </c>
      <c r="E10" s="70">
        <v>47</v>
      </c>
      <c r="F10" s="70" t="s">
        <v>456</v>
      </c>
      <c r="G10" s="70">
        <v>252</v>
      </c>
      <c r="H10" s="70" t="s">
        <v>456</v>
      </c>
      <c r="I10" s="70">
        <v>378</v>
      </c>
      <c r="J10" s="70" t="s">
        <v>457</v>
      </c>
      <c r="K10" s="70">
        <v>3</v>
      </c>
      <c r="L10" s="71" t="s">
        <v>509</v>
      </c>
      <c r="M10" s="70" t="s">
        <v>481</v>
      </c>
      <c r="N10" s="71" t="s">
        <v>509</v>
      </c>
      <c r="O10" s="70" t="s">
        <v>510</v>
      </c>
      <c r="P10" s="70" t="s">
        <v>511</v>
      </c>
      <c r="Q10" s="70" t="s">
        <v>477</v>
      </c>
      <c r="R10" s="70" t="s">
        <v>464</v>
      </c>
      <c r="S10" s="70">
        <v>10404</v>
      </c>
      <c r="T10" s="71" t="s">
        <v>512</v>
      </c>
      <c r="U10" s="70" t="s">
        <v>513</v>
      </c>
      <c r="V10" s="70" t="s">
        <v>514</v>
      </c>
      <c r="W10" s="70" t="s">
        <v>515</v>
      </c>
      <c r="X10" s="70">
        <v>1100</v>
      </c>
      <c r="Y10" s="70">
        <v>0</v>
      </c>
      <c r="Z10" s="70" t="s">
        <v>469</v>
      </c>
      <c r="AA10" s="70" t="s">
        <v>470</v>
      </c>
      <c r="AB10" s="70" t="s">
        <v>471</v>
      </c>
      <c r="AC10" s="70">
        <v>0</v>
      </c>
      <c r="AD10" s="70">
        <v>60</v>
      </c>
      <c r="AE10" s="70">
        <v>60.01</v>
      </c>
      <c r="AF10" s="70">
        <v>80</v>
      </c>
      <c r="AG10" s="70">
        <v>80.010000000000005</v>
      </c>
      <c r="AH10" s="70">
        <v>130</v>
      </c>
      <c r="AI10" s="75">
        <f>84+10+40</f>
        <v>134</v>
      </c>
      <c r="AJ10" s="75">
        <f>94+4+19</f>
        <v>117</v>
      </c>
      <c r="AK10" s="75">
        <f>76+12</f>
        <v>88</v>
      </c>
      <c r="AL10" s="75">
        <f>79+3</f>
        <v>82</v>
      </c>
      <c r="AM10" s="75">
        <f>79+10</f>
        <v>89</v>
      </c>
      <c r="AN10" s="75">
        <f>71+14</f>
        <v>85</v>
      </c>
      <c r="AO10" s="75">
        <f>71+7</f>
        <v>78</v>
      </c>
      <c r="AP10" s="75">
        <f>52+11</f>
        <v>63</v>
      </c>
      <c r="AQ10" s="75">
        <f>68+13</f>
        <v>81</v>
      </c>
      <c r="AR10" s="76">
        <f>64+10</f>
        <v>74</v>
      </c>
      <c r="AS10" s="76">
        <f>70+7+10</f>
        <v>87</v>
      </c>
      <c r="AT10" s="76">
        <f>70+22+30</f>
        <v>122</v>
      </c>
      <c r="AU10" s="72"/>
      <c r="AV10" s="70"/>
      <c r="AW10" s="70"/>
    </row>
    <row r="11" spans="1:49" s="73" customFormat="1" ht="90" x14ac:dyDescent="0.25">
      <c r="A11" s="70" t="s">
        <v>454</v>
      </c>
      <c r="B11" s="70">
        <v>9200</v>
      </c>
      <c r="C11" s="70">
        <v>11</v>
      </c>
      <c r="D11" s="70" t="s">
        <v>455</v>
      </c>
      <c r="E11" s="70">
        <v>47</v>
      </c>
      <c r="F11" s="70" t="s">
        <v>456</v>
      </c>
      <c r="G11" s="70">
        <v>252</v>
      </c>
      <c r="H11" s="70" t="s">
        <v>456</v>
      </c>
      <c r="I11" s="70">
        <v>378</v>
      </c>
      <c r="J11" s="70" t="s">
        <v>457</v>
      </c>
      <c r="K11" s="70">
        <v>3</v>
      </c>
      <c r="L11" s="71" t="s">
        <v>509</v>
      </c>
      <c r="M11" s="70" t="s">
        <v>488</v>
      </c>
      <c r="N11" s="71" t="s">
        <v>516</v>
      </c>
      <c r="O11" s="70" t="s">
        <v>517</v>
      </c>
      <c r="P11" s="70" t="s">
        <v>518</v>
      </c>
      <c r="Q11" s="70" t="s">
        <v>492</v>
      </c>
      <c r="R11" s="70" t="s">
        <v>464</v>
      </c>
      <c r="S11" s="70">
        <v>10404</v>
      </c>
      <c r="T11" s="71" t="s">
        <v>512</v>
      </c>
      <c r="U11" s="70" t="s">
        <v>513</v>
      </c>
      <c r="V11" s="70" t="s">
        <v>514</v>
      </c>
      <c r="W11" s="70" t="s">
        <v>507</v>
      </c>
      <c r="X11" s="70">
        <v>1100</v>
      </c>
      <c r="Y11" s="70">
        <v>0</v>
      </c>
      <c r="Z11" s="70" t="s">
        <v>469</v>
      </c>
      <c r="AA11" s="70" t="s">
        <v>470</v>
      </c>
      <c r="AB11" s="70" t="s">
        <v>471</v>
      </c>
      <c r="AC11" s="70">
        <v>0</v>
      </c>
      <c r="AD11" s="70">
        <v>60</v>
      </c>
      <c r="AE11" s="70">
        <v>60.01</v>
      </c>
      <c r="AF11" s="70">
        <v>80</v>
      </c>
      <c r="AG11" s="70">
        <v>80.010000000000005</v>
      </c>
      <c r="AH11" s="70">
        <v>130</v>
      </c>
      <c r="AI11" s="75">
        <f>84+10+40</f>
        <v>134</v>
      </c>
      <c r="AJ11" s="75">
        <f>94+4+19</f>
        <v>117</v>
      </c>
      <c r="AK11" s="75">
        <f>76+12</f>
        <v>88</v>
      </c>
      <c r="AL11" s="75">
        <f>79+3</f>
        <v>82</v>
      </c>
      <c r="AM11" s="75">
        <f>79+10</f>
        <v>89</v>
      </c>
      <c r="AN11" s="75">
        <f>71+14</f>
        <v>85</v>
      </c>
      <c r="AO11" s="75">
        <f>71+7</f>
        <v>78</v>
      </c>
      <c r="AP11" s="75">
        <f>52+11</f>
        <v>63</v>
      </c>
      <c r="AQ11" s="75">
        <f>68+13</f>
        <v>81</v>
      </c>
      <c r="AR11" s="76">
        <f>64+10</f>
        <v>74</v>
      </c>
      <c r="AS11" s="76">
        <f>70+7+10</f>
        <v>87</v>
      </c>
      <c r="AT11" s="76">
        <f>70+22+30</f>
        <v>122</v>
      </c>
      <c r="AU11" s="72"/>
      <c r="AV11" s="70"/>
      <c r="AW11" s="70"/>
    </row>
    <row r="12" spans="1:49" s="73" customFormat="1" ht="75" x14ac:dyDescent="0.25">
      <c r="A12" s="70" t="s">
        <v>454</v>
      </c>
      <c r="B12" s="70">
        <v>9159</v>
      </c>
      <c r="C12" s="70">
        <v>11</v>
      </c>
      <c r="D12" s="70" t="s">
        <v>455</v>
      </c>
      <c r="E12" s="70">
        <v>47</v>
      </c>
      <c r="F12" s="70" t="s">
        <v>456</v>
      </c>
      <c r="G12" s="70">
        <v>252</v>
      </c>
      <c r="H12" s="70" t="s">
        <v>456</v>
      </c>
      <c r="I12" s="70">
        <v>378</v>
      </c>
      <c r="J12" s="70" t="s">
        <v>457</v>
      </c>
      <c r="K12" s="70">
        <v>4</v>
      </c>
      <c r="L12" s="71" t="s">
        <v>519</v>
      </c>
      <c r="M12" s="70" t="s">
        <v>481</v>
      </c>
      <c r="N12" s="71" t="s">
        <v>519</v>
      </c>
      <c r="O12" s="70" t="s">
        <v>520</v>
      </c>
      <c r="P12" s="70" t="s">
        <v>521</v>
      </c>
      <c r="Q12" s="70" t="s">
        <v>522</v>
      </c>
      <c r="R12" s="70" t="s">
        <v>464</v>
      </c>
      <c r="S12" s="70">
        <v>10415</v>
      </c>
      <c r="T12" s="71" t="s">
        <v>523</v>
      </c>
      <c r="U12" s="70" t="s">
        <v>524</v>
      </c>
      <c r="V12" s="70" t="s">
        <v>525</v>
      </c>
      <c r="W12" s="70" t="s">
        <v>526</v>
      </c>
      <c r="X12" s="70">
        <v>250</v>
      </c>
      <c r="Y12" s="70">
        <v>0</v>
      </c>
      <c r="Z12" s="70" t="s">
        <v>469</v>
      </c>
      <c r="AA12" s="70" t="s">
        <v>470</v>
      </c>
      <c r="AB12" s="70" t="s">
        <v>471</v>
      </c>
      <c r="AC12" s="70">
        <v>0</v>
      </c>
      <c r="AD12" s="70">
        <v>60</v>
      </c>
      <c r="AE12" s="70">
        <v>60.01</v>
      </c>
      <c r="AF12" s="70">
        <v>80</v>
      </c>
      <c r="AG12" s="70">
        <v>80.010000000000005</v>
      </c>
      <c r="AH12" s="70">
        <v>130</v>
      </c>
      <c r="AI12" s="70">
        <v>250</v>
      </c>
      <c r="AJ12" s="70">
        <v>0</v>
      </c>
      <c r="AK12" s="70">
        <v>0</v>
      </c>
      <c r="AL12" s="70">
        <v>0</v>
      </c>
      <c r="AM12" s="70">
        <v>0</v>
      </c>
      <c r="AN12" s="70">
        <v>0</v>
      </c>
      <c r="AO12" s="70">
        <v>0</v>
      </c>
      <c r="AP12" s="70">
        <v>0</v>
      </c>
      <c r="AQ12" s="70">
        <v>0</v>
      </c>
      <c r="AR12" s="70">
        <v>0</v>
      </c>
      <c r="AS12" s="70">
        <v>0</v>
      </c>
      <c r="AT12" s="70">
        <v>0</v>
      </c>
      <c r="AU12" s="72"/>
      <c r="AV12" s="70" t="s">
        <v>527</v>
      </c>
      <c r="AW12" s="70"/>
    </row>
    <row r="13" spans="1:49" s="73" customFormat="1" ht="75" x14ac:dyDescent="0.25">
      <c r="A13" s="70" t="s">
        <v>454</v>
      </c>
      <c r="B13" s="70">
        <v>9208</v>
      </c>
      <c r="C13" s="70">
        <v>11</v>
      </c>
      <c r="D13" s="70" t="s">
        <v>455</v>
      </c>
      <c r="E13" s="70">
        <v>47</v>
      </c>
      <c r="F13" s="70" t="s">
        <v>456</v>
      </c>
      <c r="G13" s="70">
        <v>252</v>
      </c>
      <c r="H13" s="70" t="s">
        <v>456</v>
      </c>
      <c r="I13" s="70">
        <v>378</v>
      </c>
      <c r="J13" s="70" t="s">
        <v>457</v>
      </c>
      <c r="K13" s="70">
        <v>4</v>
      </c>
      <c r="L13" s="71" t="s">
        <v>519</v>
      </c>
      <c r="M13" s="70" t="s">
        <v>488</v>
      </c>
      <c r="N13" s="71" t="s">
        <v>528</v>
      </c>
      <c r="O13" s="70" t="s">
        <v>529</v>
      </c>
      <c r="P13" s="70" t="s">
        <v>530</v>
      </c>
      <c r="Q13" s="70" t="s">
        <v>492</v>
      </c>
      <c r="R13" s="70" t="s">
        <v>464</v>
      </c>
      <c r="S13" s="70">
        <v>10415</v>
      </c>
      <c r="T13" s="71" t="s">
        <v>523</v>
      </c>
      <c r="U13" s="70" t="s">
        <v>524</v>
      </c>
      <c r="V13" s="70" t="s">
        <v>525</v>
      </c>
      <c r="W13" s="70" t="s">
        <v>526</v>
      </c>
      <c r="X13" s="70">
        <v>250</v>
      </c>
      <c r="Y13" s="70">
        <v>0</v>
      </c>
      <c r="Z13" s="70" t="s">
        <v>469</v>
      </c>
      <c r="AA13" s="70" t="s">
        <v>470</v>
      </c>
      <c r="AB13" s="70" t="s">
        <v>471</v>
      </c>
      <c r="AC13" s="70">
        <v>0</v>
      </c>
      <c r="AD13" s="70">
        <v>60</v>
      </c>
      <c r="AE13" s="70">
        <v>60.01</v>
      </c>
      <c r="AF13" s="70">
        <v>80</v>
      </c>
      <c r="AG13" s="70">
        <v>80.010000000000005</v>
      </c>
      <c r="AH13" s="70">
        <v>130</v>
      </c>
      <c r="AI13" s="70">
        <v>250</v>
      </c>
      <c r="AJ13" s="70">
        <v>0</v>
      </c>
      <c r="AK13" s="70">
        <v>0</v>
      </c>
      <c r="AL13" s="70">
        <v>0</v>
      </c>
      <c r="AM13" s="70">
        <v>0</v>
      </c>
      <c r="AN13" s="70">
        <v>0</v>
      </c>
      <c r="AO13" s="70">
        <v>0</v>
      </c>
      <c r="AP13" s="70">
        <v>0</v>
      </c>
      <c r="AQ13" s="70">
        <v>0</v>
      </c>
      <c r="AR13" s="70">
        <v>0</v>
      </c>
      <c r="AS13" s="70">
        <v>0</v>
      </c>
      <c r="AT13" s="70">
        <v>0</v>
      </c>
      <c r="AU13" s="72"/>
      <c r="AV13" s="70" t="s">
        <v>527</v>
      </c>
      <c r="AW13" s="70"/>
    </row>
    <row r="14" spans="1:49" s="73" customFormat="1" ht="135" x14ac:dyDescent="0.25">
      <c r="A14" s="70" t="s">
        <v>454</v>
      </c>
      <c r="B14" s="70">
        <v>9162</v>
      </c>
      <c r="C14" s="70">
        <v>11</v>
      </c>
      <c r="D14" s="70" t="s">
        <v>455</v>
      </c>
      <c r="E14" s="70">
        <v>47</v>
      </c>
      <c r="F14" s="70" t="s">
        <v>456</v>
      </c>
      <c r="G14" s="70">
        <v>252</v>
      </c>
      <c r="H14" s="70" t="s">
        <v>456</v>
      </c>
      <c r="I14" s="70">
        <v>378</v>
      </c>
      <c r="J14" s="70" t="s">
        <v>457</v>
      </c>
      <c r="K14" s="70">
        <v>5</v>
      </c>
      <c r="L14" s="71" t="s">
        <v>531</v>
      </c>
      <c r="M14" s="70" t="s">
        <v>481</v>
      </c>
      <c r="N14" s="71" t="s">
        <v>532</v>
      </c>
      <c r="O14" s="70" t="s">
        <v>533</v>
      </c>
      <c r="P14" s="70" t="s">
        <v>534</v>
      </c>
      <c r="Q14" s="70" t="s">
        <v>522</v>
      </c>
      <c r="R14" s="70" t="s">
        <v>464</v>
      </c>
      <c r="S14" s="70">
        <v>10423</v>
      </c>
      <c r="T14" s="71" t="s">
        <v>535</v>
      </c>
      <c r="U14" s="70" t="s">
        <v>536</v>
      </c>
      <c r="V14" s="70" t="s">
        <v>537</v>
      </c>
      <c r="W14" s="70" t="s">
        <v>526</v>
      </c>
      <c r="X14" s="70">
        <v>55</v>
      </c>
      <c r="Y14" s="70">
        <v>0</v>
      </c>
      <c r="Z14" s="70" t="s">
        <v>469</v>
      </c>
      <c r="AA14" s="70" t="s">
        <v>470</v>
      </c>
      <c r="AB14" s="70" t="s">
        <v>471</v>
      </c>
      <c r="AC14" s="70">
        <v>0</v>
      </c>
      <c r="AD14" s="70">
        <v>60</v>
      </c>
      <c r="AE14" s="70">
        <v>60.01</v>
      </c>
      <c r="AF14" s="70">
        <v>80</v>
      </c>
      <c r="AG14" s="70">
        <v>80.010000000000005</v>
      </c>
      <c r="AH14" s="70">
        <v>130</v>
      </c>
      <c r="AI14" s="70">
        <v>55</v>
      </c>
      <c r="AJ14" s="70">
        <v>0</v>
      </c>
      <c r="AK14" s="70">
        <v>0</v>
      </c>
      <c r="AL14" s="70">
        <v>0</v>
      </c>
      <c r="AM14" s="70">
        <v>0</v>
      </c>
      <c r="AN14" s="70">
        <v>0</v>
      </c>
      <c r="AO14" s="70">
        <v>0</v>
      </c>
      <c r="AP14" s="70">
        <v>0</v>
      </c>
      <c r="AQ14" s="70">
        <v>0</v>
      </c>
      <c r="AR14" s="70">
        <v>0</v>
      </c>
      <c r="AS14" s="70">
        <v>0</v>
      </c>
      <c r="AT14" s="70">
        <v>0</v>
      </c>
      <c r="AU14" s="72"/>
      <c r="AV14" s="70" t="s">
        <v>538</v>
      </c>
      <c r="AW14" s="70"/>
    </row>
    <row r="15" spans="1:49" s="73" customFormat="1" ht="135" x14ac:dyDescent="0.25">
      <c r="A15" s="70" t="s">
        <v>454</v>
      </c>
      <c r="B15" s="70">
        <v>9213</v>
      </c>
      <c r="C15" s="70">
        <v>11</v>
      </c>
      <c r="D15" s="70" t="s">
        <v>455</v>
      </c>
      <c r="E15" s="70">
        <v>47</v>
      </c>
      <c r="F15" s="70" t="s">
        <v>456</v>
      </c>
      <c r="G15" s="70">
        <v>252</v>
      </c>
      <c r="H15" s="70" t="s">
        <v>456</v>
      </c>
      <c r="I15" s="70">
        <v>378</v>
      </c>
      <c r="J15" s="70" t="s">
        <v>457</v>
      </c>
      <c r="K15" s="70">
        <v>5</v>
      </c>
      <c r="L15" s="71" t="s">
        <v>531</v>
      </c>
      <c r="M15" s="70" t="s">
        <v>488</v>
      </c>
      <c r="N15" s="71" t="s">
        <v>539</v>
      </c>
      <c r="O15" s="70" t="s">
        <v>540</v>
      </c>
      <c r="P15" s="70" t="s">
        <v>541</v>
      </c>
      <c r="Q15" s="70" t="s">
        <v>492</v>
      </c>
      <c r="R15" s="70" t="s">
        <v>464</v>
      </c>
      <c r="S15" s="70">
        <v>10423</v>
      </c>
      <c r="T15" s="71" t="s">
        <v>535</v>
      </c>
      <c r="U15" s="70" t="s">
        <v>536</v>
      </c>
      <c r="V15" s="70" t="s">
        <v>537</v>
      </c>
      <c r="W15" s="70" t="s">
        <v>526</v>
      </c>
      <c r="X15" s="70">
        <v>55</v>
      </c>
      <c r="Y15" s="70">
        <v>0</v>
      </c>
      <c r="Z15" s="70" t="s">
        <v>469</v>
      </c>
      <c r="AA15" s="70" t="s">
        <v>470</v>
      </c>
      <c r="AB15" s="70" t="s">
        <v>471</v>
      </c>
      <c r="AC15" s="70">
        <v>0</v>
      </c>
      <c r="AD15" s="70">
        <v>60</v>
      </c>
      <c r="AE15" s="70">
        <v>60.01</v>
      </c>
      <c r="AF15" s="70">
        <v>80</v>
      </c>
      <c r="AG15" s="70">
        <v>80.010000000000005</v>
      </c>
      <c r="AH15" s="70">
        <v>130</v>
      </c>
      <c r="AI15" s="70">
        <v>55</v>
      </c>
      <c r="AJ15" s="70">
        <v>0</v>
      </c>
      <c r="AK15" s="70">
        <v>0</v>
      </c>
      <c r="AL15" s="70">
        <v>0</v>
      </c>
      <c r="AM15" s="70">
        <v>0</v>
      </c>
      <c r="AN15" s="70">
        <v>0</v>
      </c>
      <c r="AO15" s="70">
        <v>0</v>
      </c>
      <c r="AP15" s="70">
        <v>0</v>
      </c>
      <c r="AQ15" s="70">
        <v>0</v>
      </c>
      <c r="AR15" s="70">
        <v>0</v>
      </c>
      <c r="AS15" s="70">
        <v>0</v>
      </c>
      <c r="AT15" s="70">
        <v>0</v>
      </c>
      <c r="AU15" s="72"/>
      <c r="AV15" s="70" t="s">
        <v>538</v>
      </c>
      <c r="AW15" s="70"/>
    </row>
    <row r="16" spans="1:49" s="73" customFormat="1" ht="60" x14ac:dyDescent="0.25">
      <c r="A16" s="70" t="s">
        <v>454</v>
      </c>
      <c r="B16" s="70">
        <v>9164</v>
      </c>
      <c r="C16" s="70">
        <v>11</v>
      </c>
      <c r="D16" s="70" t="s">
        <v>455</v>
      </c>
      <c r="E16" s="70">
        <v>47</v>
      </c>
      <c r="F16" s="70" t="s">
        <v>456</v>
      </c>
      <c r="G16" s="70">
        <v>252</v>
      </c>
      <c r="H16" s="70" t="s">
        <v>456</v>
      </c>
      <c r="I16" s="70">
        <v>378</v>
      </c>
      <c r="J16" s="70" t="s">
        <v>457</v>
      </c>
      <c r="K16" s="70">
        <v>6</v>
      </c>
      <c r="L16" s="71" t="s">
        <v>542</v>
      </c>
      <c r="M16" s="70" t="s">
        <v>481</v>
      </c>
      <c r="N16" s="71" t="s">
        <v>543</v>
      </c>
      <c r="O16" s="70" t="s">
        <v>533</v>
      </c>
      <c r="P16" s="70" t="s">
        <v>544</v>
      </c>
      <c r="Q16" s="70" t="s">
        <v>522</v>
      </c>
      <c r="R16" s="70" t="s">
        <v>464</v>
      </c>
      <c r="S16" s="70">
        <v>10430</v>
      </c>
      <c r="T16" s="71" t="s">
        <v>545</v>
      </c>
      <c r="U16" s="70" t="s">
        <v>546</v>
      </c>
      <c r="V16" s="70" t="s">
        <v>547</v>
      </c>
      <c r="W16" s="70" t="s">
        <v>548</v>
      </c>
      <c r="X16" s="70">
        <v>14016</v>
      </c>
      <c r="Y16" s="70">
        <v>0</v>
      </c>
      <c r="Z16" s="70" t="s">
        <v>469</v>
      </c>
      <c r="AA16" s="70" t="s">
        <v>470</v>
      </c>
      <c r="AB16" s="70" t="s">
        <v>471</v>
      </c>
      <c r="AC16" s="70">
        <v>0</v>
      </c>
      <c r="AD16" s="70">
        <v>60</v>
      </c>
      <c r="AE16" s="70">
        <v>60.01</v>
      </c>
      <c r="AF16" s="70">
        <v>80</v>
      </c>
      <c r="AG16" s="70">
        <v>80.010000000000005</v>
      </c>
      <c r="AH16" s="70">
        <v>130</v>
      </c>
      <c r="AI16" s="70">
        <f t="shared" ref="AI16:AK17" si="6">+TRUNC($X$17/11)</f>
        <v>1274</v>
      </c>
      <c r="AJ16" s="70">
        <f t="shared" si="6"/>
        <v>1274</v>
      </c>
      <c r="AK16" s="70">
        <f t="shared" si="6"/>
        <v>1274</v>
      </c>
      <c r="AL16" s="70">
        <f>+TRUNC($X$17/11)/2</f>
        <v>637</v>
      </c>
      <c r="AM16" s="70">
        <f t="shared" ref="AM16:AS17" si="7">+TRUNC($X$17/11)</f>
        <v>1274</v>
      </c>
      <c r="AN16" s="70">
        <f t="shared" si="7"/>
        <v>1274</v>
      </c>
      <c r="AO16" s="70">
        <f t="shared" si="7"/>
        <v>1274</v>
      </c>
      <c r="AP16" s="70">
        <f t="shared" si="7"/>
        <v>1274</v>
      </c>
      <c r="AQ16" s="70">
        <f t="shared" si="7"/>
        <v>1274</v>
      </c>
      <c r="AR16" s="70">
        <f t="shared" si="7"/>
        <v>1274</v>
      </c>
      <c r="AS16" s="70">
        <f t="shared" si="7"/>
        <v>1274</v>
      </c>
      <c r="AT16" s="70">
        <f>+TRUNC($X$17/11)/2+2</f>
        <v>639</v>
      </c>
      <c r="AU16" s="72"/>
      <c r="AV16" s="70"/>
      <c r="AW16" s="70"/>
    </row>
    <row r="17" spans="1:49" s="73" customFormat="1" ht="60" x14ac:dyDescent="0.25">
      <c r="A17" s="70" t="s">
        <v>454</v>
      </c>
      <c r="B17" s="70">
        <v>9218</v>
      </c>
      <c r="C17" s="70">
        <v>11</v>
      </c>
      <c r="D17" s="70" t="s">
        <v>455</v>
      </c>
      <c r="E17" s="70">
        <v>47</v>
      </c>
      <c r="F17" s="70" t="s">
        <v>456</v>
      </c>
      <c r="G17" s="70">
        <v>252</v>
      </c>
      <c r="H17" s="70" t="s">
        <v>456</v>
      </c>
      <c r="I17" s="70">
        <v>378</v>
      </c>
      <c r="J17" s="70" t="s">
        <v>457</v>
      </c>
      <c r="K17" s="70">
        <v>6</v>
      </c>
      <c r="L17" s="71" t="s">
        <v>542</v>
      </c>
      <c r="M17" s="70" t="s">
        <v>488</v>
      </c>
      <c r="N17" s="71" t="s">
        <v>549</v>
      </c>
      <c r="O17" s="70" t="s">
        <v>540</v>
      </c>
      <c r="P17" s="70" t="s">
        <v>541</v>
      </c>
      <c r="Q17" s="70" t="s">
        <v>492</v>
      </c>
      <c r="R17" s="70" t="s">
        <v>464</v>
      </c>
      <c r="S17" s="70">
        <v>10430</v>
      </c>
      <c r="T17" s="71" t="s">
        <v>545</v>
      </c>
      <c r="U17" s="70" t="s">
        <v>546</v>
      </c>
      <c r="V17" s="70" t="s">
        <v>547</v>
      </c>
      <c r="W17" s="70" t="s">
        <v>548</v>
      </c>
      <c r="X17" s="70">
        <v>14016</v>
      </c>
      <c r="Y17" s="70">
        <v>0</v>
      </c>
      <c r="Z17" s="70" t="s">
        <v>469</v>
      </c>
      <c r="AA17" s="70" t="s">
        <v>470</v>
      </c>
      <c r="AB17" s="70" t="s">
        <v>471</v>
      </c>
      <c r="AC17" s="70">
        <v>0</v>
      </c>
      <c r="AD17" s="70">
        <v>60</v>
      </c>
      <c r="AE17" s="70">
        <v>60.01</v>
      </c>
      <c r="AF17" s="70">
        <v>80</v>
      </c>
      <c r="AG17" s="70">
        <v>80.010000000000005</v>
      </c>
      <c r="AH17" s="70">
        <v>130</v>
      </c>
      <c r="AI17" s="70">
        <f t="shared" si="6"/>
        <v>1274</v>
      </c>
      <c r="AJ17" s="70">
        <f t="shared" si="6"/>
        <v>1274</v>
      </c>
      <c r="AK17" s="70">
        <f t="shared" si="6"/>
        <v>1274</v>
      </c>
      <c r="AL17" s="70">
        <f>+TRUNC($X$17/11)/2</f>
        <v>637</v>
      </c>
      <c r="AM17" s="70">
        <f t="shared" si="7"/>
        <v>1274</v>
      </c>
      <c r="AN17" s="70">
        <f t="shared" si="7"/>
        <v>1274</v>
      </c>
      <c r="AO17" s="70">
        <f t="shared" si="7"/>
        <v>1274</v>
      </c>
      <c r="AP17" s="70">
        <f t="shared" si="7"/>
        <v>1274</v>
      </c>
      <c r="AQ17" s="70">
        <f t="shared" si="7"/>
        <v>1274</v>
      </c>
      <c r="AR17" s="70">
        <f t="shared" si="7"/>
        <v>1274</v>
      </c>
      <c r="AS17" s="70">
        <f t="shared" si="7"/>
        <v>1274</v>
      </c>
      <c r="AT17" s="70">
        <f>+TRUNC($X$17/11)/2+2</f>
        <v>639</v>
      </c>
      <c r="AU17" s="72"/>
      <c r="AV17" s="70"/>
      <c r="AW17" s="70"/>
    </row>
    <row r="18" spans="1:49" s="73" customFormat="1" ht="30" x14ac:dyDescent="0.25">
      <c r="A18" s="70" t="s">
        <v>454</v>
      </c>
      <c r="B18" s="70">
        <v>9205</v>
      </c>
      <c r="C18" s="70">
        <v>11</v>
      </c>
      <c r="D18" s="70" t="s">
        <v>455</v>
      </c>
      <c r="E18" s="70">
        <v>47</v>
      </c>
      <c r="F18" s="70" t="s">
        <v>456</v>
      </c>
      <c r="G18" s="70">
        <v>252</v>
      </c>
      <c r="H18" s="70" t="s">
        <v>456</v>
      </c>
      <c r="I18" s="70">
        <v>378</v>
      </c>
      <c r="J18" s="70" t="s">
        <v>457</v>
      </c>
      <c r="K18" s="70">
        <v>7</v>
      </c>
      <c r="L18" s="71"/>
      <c r="M18" s="70" t="s">
        <v>481</v>
      </c>
      <c r="N18" s="71" t="s">
        <v>550</v>
      </c>
      <c r="O18" s="70" t="s">
        <v>551</v>
      </c>
      <c r="P18" s="70" t="s">
        <v>552</v>
      </c>
      <c r="Q18" s="70" t="s">
        <v>553</v>
      </c>
      <c r="R18" s="70" t="s">
        <v>464</v>
      </c>
      <c r="S18" s="70">
        <v>10391</v>
      </c>
      <c r="T18" s="71" t="s">
        <v>554</v>
      </c>
      <c r="U18" s="70" t="s">
        <v>555</v>
      </c>
      <c r="V18" s="70" t="s">
        <v>556</v>
      </c>
      <c r="W18" s="70" t="s">
        <v>526</v>
      </c>
      <c r="X18" s="70">
        <v>705</v>
      </c>
      <c r="Y18" s="70">
        <v>0</v>
      </c>
      <c r="Z18" s="70" t="s">
        <v>469</v>
      </c>
      <c r="AA18" s="70" t="s">
        <v>470</v>
      </c>
      <c r="AB18" s="70" t="s">
        <v>471</v>
      </c>
      <c r="AC18" s="70">
        <v>0</v>
      </c>
      <c r="AD18" s="70">
        <v>60</v>
      </c>
      <c r="AE18" s="70">
        <v>60.01</v>
      </c>
      <c r="AF18" s="70">
        <v>80</v>
      </c>
      <c r="AG18" s="70">
        <v>80.010000000000005</v>
      </c>
      <c r="AH18" s="70">
        <v>130</v>
      </c>
      <c r="AI18" s="70">
        <v>705</v>
      </c>
      <c r="AJ18" s="70">
        <v>0</v>
      </c>
      <c r="AK18" s="70">
        <v>0</v>
      </c>
      <c r="AL18" s="70">
        <v>0</v>
      </c>
      <c r="AM18" s="70">
        <v>0</v>
      </c>
      <c r="AN18" s="70">
        <v>0</v>
      </c>
      <c r="AO18" s="70">
        <v>0</v>
      </c>
      <c r="AP18" s="70">
        <v>0</v>
      </c>
      <c r="AQ18" s="70">
        <v>0</v>
      </c>
      <c r="AR18" s="70">
        <v>0</v>
      </c>
      <c r="AS18" s="70">
        <v>0</v>
      </c>
      <c r="AT18" s="70">
        <v>0</v>
      </c>
      <c r="AU18" s="72"/>
      <c r="AV18" s="70" t="s">
        <v>557</v>
      </c>
      <c r="AW18" s="70"/>
    </row>
    <row r="19" spans="1:49" s="73" customFormat="1" ht="90" x14ac:dyDescent="0.25">
      <c r="A19" s="70" t="s">
        <v>454</v>
      </c>
      <c r="B19" s="70">
        <v>9205</v>
      </c>
      <c r="C19" s="70">
        <v>11</v>
      </c>
      <c r="D19" s="70" t="s">
        <v>455</v>
      </c>
      <c r="E19" s="70">
        <v>47</v>
      </c>
      <c r="F19" s="70" t="s">
        <v>456</v>
      </c>
      <c r="G19" s="70">
        <v>252</v>
      </c>
      <c r="H19" s="70" t="s">
        <v>456</v>
      </c>
      <c r="I19" s="70">
        <v>378</v>
      </c>
      <c r="J19" s="70" t="s">
        <v>457</v>
      </c>
      <c r="K19" s="70">
        <v>7</v>
      </c>
      <c r="L19" s="71" t="s">
        <v>509</v>
      </c>
      <c r="M19" s="70" t="s">
        <v>488</v>
      </c>
      <c r="N19" s="71" t="s">
        <v>558</v>
      </c>
      <c r="O19" s="70" t="s">
        <v>559</v>
      </c>
      <c r="P19" s="70" t="s">
        <v>560</v>
      </c>
      <c r="Q19" s="70" t="s">
        <v>553</v>
      </c>
      <c r="R19" s="70" t="s">
        <v>464</v>
      </c>
      <c r="S19" s="70">
        <v>10546</v>
      </c>
      <c r="T19" s="71" t="s">
        <v>554</v>
      </c>
      <c r="U19" s="70" t="s">
        <v>555</v>
      </c>
      <c r="V19" s="70" t="s">
        <v>556</v>
      </c>
      <c r="W19" s="70" t="s">
        <v>526</v>
      </c>
      <c r="X19" s="70">
        <v>705</v>
      </c>
      <c r="Y19" s="70">
        <v>0</v>
      </c>
      <c r="Z19" s="70" t="s">
        <v>469</v>
      </c>
      <c r="AA19" s="70" t="s">
        <v>470</v>
      </c>
      <c r="AB19" s="70" t="s">
        <v>471</v>
      </c>
      <c r="AC19" s="70">
        <v>0</v>
      </c>
      <c r="AD19" s="70">
        <v>60</v>
      </c>
      <c r="AE19" s="70">
        <v>60.01</v>
      </c>
      <c r="AF19" s="70">
        <v>80</v>
      </c>
      <c r="AG19" s="70">
        <v>80.010000000000005</v>
      </c>
      <c r="AH19" s="70">
        <v>130</v>
      </c>
      <c r="AI19" s="70">
        <v>705</v>
      </c>
      <c r="AJ19" s="70">
        <v>0</v>
      </c>
      <c r="AK19" s="70">
        <v>0</v>
      </c>
      <c r="AL19" s="70">
        <v>0</v>
      </c>
      <c r="AM19" s="70">
        <v>0</v>
      </c>
      <c r="AN19" s="70">
        <v>0</v>
      </c>
      <c r="AO19" s="70">
        <v>0</v>
      </c>
      <c r="AP19" s="70">
        <v>0</v>
      </c>
      <c r="AQ19" s="70">
        <v>0</v>
      </c>
      <c r="AR19" s="70">
        <v>0</v>
      </c>
      <c r="AS19" s="70">
        <v>0</v>
      </c>
      <c r="AT19" s="70">
        <v>0</v>
      </c>
      <c r="AU19" s="72"/>
      <c r="AV19" s="70" t="s">
        <v>557</v>
      </c>
      <c r="AW19" s="70"/>
    </row>
    <row r="20" spans="1:49" s="73" customFormat="1" x14ac:dyDescent="0.25">
      <c r="L20" s="77"/>
      <c r="N20" s="77"/>
      <c r="T20" s="77"/>
    </row>
    <row r="21" spans="1:49" s="73" customFormat="1" x14ac:dyDescent="0.25">
      <c r="L21" s="77"/>
      <c r="N21" s="77"/>
      <c r="T21" s="77"/>
    </row>
  </sheetData>
  <printOptions horizontalCentered="1"/>
  <pageMargins left="0" right="0"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46"/>
  <sheetViews>
    <sheetView showGridLines="0" zoomScale="120" zoomScaleNormal="120" workbookViewId="0">
      <pane xSplit="3" ySplit="3" topLeftCell="D4" activePane="bottomRight" state="frozen"/>
      <selection activeCell="F49" sqref="F49"/>
      <selection pane="topRight" activeCell="F49" sqref="F49"/>
      <selection pane="bottomLeft" activeCell="F49" sqref="F49"/>
      <selection pane="bottomRight" activeCell="F81" sqref="F81"/>
    </sheetView>
  </sheetViews>
  <sheetFormatPr baseColWidth="10" defaultRowHeight="18" x14ac:dyDescent="0.25"/>
  <cols>
    <col min="1" max="1" width="1.7109375" style="2" customWidth="1"/>
    <col min="2" max="2" width="7.5703125" style="2" bestFit="1" customWidth="1"/>
    <col min="3" max="3" width="66.7109375" style="15" customWidth="1"/>
    <col min="4" max="4" width="21.28515625" style="6" bestFit="1" customWidth="1"/>
    <col min="5" max="5" width="17.28515625" style="3" customWidth="1"/>
    <col min="6" max="16384" width="11.42578125" style="2"/>
  </cols>
  <sheetData>
    <row r="1" spans="3:4" ht="21" thickBot="1" x14ac:dyDescent="0.35">
      <c r="C1" s="1"/>
      <c r="D1" s="60" t="s">
        <v>0</v>
      </c>
    </row>
    <row r="2" spans="3:4" ht="17.25" customHeight="1" thickBot="1" x14ac:dyDescent="0.25">
      <c r="C2" s="2"/>
      <c r="D2" s="61" t="str">
        <f>+IAP´s!$D$2</f>
        <v>Presupuesto</v>
      </c>
    </row>
    <row r="3" spans="3:4" ht="17.25" customHeight="1" thickBot="1" x14ac:dyDescent="0.25">
      <c r="C3" s="2"/>
      <c r="D3" s="4" t="str">
        <f>+IAP´s!$D$3</f>
        <v>2016</v>
      </c>
    </row>
    <row r="4" spans="3:4" ht="6.75" hidden="1" customHeight="1" x14ac:dyDescent="0.25">
      <c r="C4" s="79" t="s">
        <v>2</v>
      </c>
      <c r="D4" s="5"/>
    </row>
    <row r="5" spans="3:4" ht="20.25" hidden="1" customHeight="1" thickBot="1" x14ac:dyDescent="0.3">
      <c r="C5" s="80"/>
    </row>
    <row r="6" spans="3:4" ht="20.25" hidden="1" customHeight="1" x14ac:dyDescent="0.25">
      <c r="C6" s="8" t="s">
        <v>3</v>
      </c>
      <c r="D6" s="9">
        <f>SUM([13]CTE!$H$9:$S$9)*1000</f>
        <v>0</v>
      </c>
    </row>
    <row r="7" spans="3:4" ht="20.25" hidden="1" customHeight="1" x14ac:dyDescent="0.25">
      <c r="C7" s="10" t="str">
        <f>+[14]Acumulados!B8</f>
        <v>Arrendamientos</v>
      </c>
      <c r="D7" s="11">
        <f>SUM([13]CTE!$H$10:$S$10)*1000</f>
        <v>0</v>
      </c>
    </row>
    <row r="8" spans="3:4" ht="20.25" hidden="1" customHeight="1" x14ac:dyDescent="0.25">
      <c r="C8" s="12" t="str">
        <f>+[14]Acumulados!B9</f>
        <v>Programa de Compactacion</v>
      </c>
      <c r="D8" s="9">
        <f>SUM([13]CTE!$H$11:$S$11)*1000</f>
        <v>0</v>
      </c>
    </row>
    <row r="9" spans="3:4" ht="20.25" hidden="1" customHeight="1" x14ac:dyDescent="0.25">
      <c r="C9" s="10" t="str">
        <f>+[14]Acumulados!B10</f>
        <v>Pensiones Normales</v>
      </c>
      <c r="D9" s="11">
        <f>SUM([13]CTE!$H$12:$S$16)*1000</f>
        <v>0</v>
      </c>
    </row>
    <row r="10" spans="3:4" ht="20.25" hidden="1" customHeight="1" x14ac:dyDescent="0.25">
      <c r="C10" s="12" t="s">
        <v>4</v>
      </c>
      <c r="D10" s="9">
        <f>SUM([13]CTE!$H$17:$S$17)*1000</f>
        <v>0</v>
      </c>
    </row>
    <row r="11" spans="3:4" ht="20.25" hidden="1" customHeight="1" x14ac:dyDescent="0.25">
      <c r="C11" s="10" t="s">
        <v>5</v>
      </c>
      <c r="D11" s="11">
        <f>SUM([13]CTE!$H$18:$S$18)*1000</f>
        <v>0</v>
      </c>
    </row>
    <row r="12" spans="3:4" ht="20.25" hidden="1" customHeight="1" x14ac:dyDescent="0.25">
      <c r="C12" s="12" t="str">
        <f>+[14]Acumulados!B12</f>
        <v>Remates de Vehículos</v>
      </c>
      <c r="D12" s="9">
        <f>SUM([13]CTE!$H$19:$S$19)*1000</f>
        <v>0</v>
      </c>
    </row>
    <row r="13" spans="3:4" ht="20.25" hidden="1" customHeight="1" x14ac:dyDescent="0.25">
      <c r="C13" s="10" t="str">
        <f>+[14]Acumulados!B14</f>
        <v>Cuotas de Recuperación</v>
      </c>
      <c r="D13" s="11">
        <f>+'[15]Ingresos CTE'!$E$8</f>
        <v>240000</v>
      </c>
    </row>
    <row r="14" spans="3:4" ht="20.25" hidden="1" customHeight="1" x14ac:dyDescent="0.25">
      <c r="C14" s="12" t="str">
        <f>+[14]Acumulados!B17</f>
        <v>Venta de Inmuebles</v>
      </c>
      <c r="D14" s="9">
        <v>0</v>
      </c>
    </row>
    <row r="15" spans="3:4" ht="20.25" hidden="1" customHeight="1" x14ac:dyDescent="0.25">
      <c r="C15" s="10" t="str">
        <f>+[14]Acumulados!B15</f>
        <v>Subsidio Estatal</v>
      </c>
      <c r="D15" s="11"/>
    </row>
    <row r="16" spans="3:4" ht="20.25" hidden="1" customHeight="1" x14ac:dyDescent="0.25">
      <c r="C16" s="12" t="str">
        <f>+[14]Acumulados!B16</f>
        <v>Subsidio ONI y Casa Hogar El Buen Pastor</v>
      </c>
      <c r="D16" s="9"/>
    </row>
    <row r="17" spans="2:5" ht="18" hidden="1" customHeight="1" x14ac:dyDescent="0.25">
      <c r="C17" s="10" t="str">
        <f>+[14]Acumulados!B19</f>
        <v xml:space="preserve"> Otros Ingresos</v>
      </c>
      <c r="D17" s="11"/>
    </row>
    <row r="18" spans="2:5" ht="18" hidden="1" customHeight="1" x14ac:dyDescent="0.25">
      <c r="C18" s="12" t="str">
        <f>+[14]Acumulados!B20</f>
        <v>Productos Financieros</v>
      </c>
      <c r="D18" s="9"/>
    </row>
    <row r="19" spans="2:5" ht="18.75" hidden="1" thickBot="1" x14ac:dyDescent="0.3">
      <c r="C19" s="13"/>
      <c r="D19" s="14"/>
    </row>
    <row r="20" spans="2:5" s="15" customFormat="1" ht="19.5" hidden="1" thickTop="1" thickBot="1" x14ac:dyDescent="0.3">
      <c r="C20" s="16" t="s">
        <v>6</v>
      </c>
      <c r="D20" s="17">
        <f>SUM(D6:D18)</f>
        <v>240000</v>
      </c>
      <c r="E20" s="3"/>
    </row>
    <row r="21" spans="2:5" ht="15.75" hidden="1" customHeight="1" thickTop="1" thickBot="1" x14ac:dyDescent="0.3">
      <c r="C21" s="18"/>
      <c r="D21" s="19"/>
    </row>
    <row r="22" spans="2:5" ht="17.25" customHeight="1" thickBot="1" x14ac:dyDescent="0.25">
      <c r="C22" s="20" t="s">
        <v>7</v>
      </c>
      <c r="D22" s="62" t="str">
        <f>+D2</f>
        <v>Presupuesto</v>
      </c>
    </row>
    <row r="23" spans="2:5" ht="17.25" customHeight="1" thickBot="1" x14ac:dyDescent="0.25">
      <c r="C23" s="21" t="s">
        <v>8</v>
      </c>
      <c r="D23" s="22" t="str">
        <f>+D3</f>
        <v>2016</v>
      </c>
    </row>
    <row r="24" spans="2:5" s="26" customFormat="1" x14ac:dyDescent="0.25">
      <c r="B24" s="23">
        <v>1131</v>
      </c>
      <c r="C24" s="24" t="s">
        <v>9</v>
      </c>
      <c r="D24" s="25">
        <f>+[15]CTE!H8</f>
        <v>1678351.9918799999</v>
      </c>
      <c r="E24" s="27"/>
    </row>
    <row r="25" spans="2:5" s="26" customFormat="1" ht="18" hidden="1" customHeight="1" x14ac:dyDescent="0.25">
      <c r="B25" s="23">
        <v>1141</v>
      </c>
      <c r="C25" s="23" t="s">
        <v>10</v>
      </c>
      <c r="D25" s="28">
        <f>+[15]CTE!H9</f>
        <v>0</v>
      </c>
      <c r="E25" s="27"/>
    </row>
    <row r="26" spans="2:5" s="26" customFormat="1" ht="18" hidden="1" customHeight="1" x14ac:dyDescent="0.25">
      <c r="B26" s="23">
        <v>1211</v>
      </c>
      <c r="C26" s="23" t="s">
        <v>11</v>
      </c>
      <c r="D26" s="28">
        <f>+[15]CTE!H10</f>
        <v>0</v>
      </c>
      <c r="E26" s="27"/>
    </row>
    <row r="27" spans="2:5" s="26" customFormat="1" ht="18" hidden="1" customHeight="1" x14ac:dyDescent="0.25">
      <c r="B27" s="23">
        <v>1221</v>
      </c>
      <c r="C27" s="23" t="s">
        <v>12</v>
      </c>
      <c r="D27" s="28">
        <f>+[15]CTE!H11</f>
        <v>0</v>
      </c>
      <c r="E27" s="27"/>
    </row>
    <row r="28" spans="2:5" s="26" customFormat="1" ht="18" hidden="1" customHeight="1" x14ac:dyDescent="0.25">
      <c r="B28" s="23">
        <v>1231</v>
      </c>
      <c r="C28" s="23" t="s">
        <v>13</v>
      </c>
      <c r="D28" s="28">
        <f>+[15]CTE!H12</f>
        <v>0</v>
      </c>
      <c r="E28" s="27"/>
    </row>
    <row r="29" spans="2:5" s="26" customFormat="1" ht="18" hidden="1" customHeight="1" x14ac:dyDescent="0.25">
      <c r="B29" s="23">
        <v>1232</v>
      </c>
      <c r="C29" s="23" t="s">
        <v>14</v>
      </c>
      <c r="D29" s="28">
        <f>+[15]CTE!H13</f>
        <v>0</v>
      </c>
      <c r="E29" s="27"/>
    </row>
    <row r="30" spans="2:5" s="26" customFormat="1" ht="18" hidden="1" customHeight="1" x14ac:dyDescent="0.25">
      <c r="B30" s="23">
        <v>1241</v>
      </c>
      <c r="C30" s="23" t="s">
        <v>15</v>
      </c>
      <c r="D30" s="28">
        <f>+[15]CTE!H14</f>
        <v>0</v>
      </c>
      <c r="E30" s="27"/>
    </row>
    <row r="31" spans="2:5" s="26" customFormat="1" x14ac:dyDescent="0.25">
      <c r="B31" s="23">
        <v>1311</v>
      </c>
      <c r="C31" s="23" t="s">
        <v>16</v>
      </c>
      <c r="D31" s="28">
        <f>+[15]CTE!H15</f>
        <v>40318.080000000002</v>
      </c>
      <c r="E31" s="27"/>
    </row>
    <row r="32" spans="2:5" s="26" customFormat="1" x14ac:dyDescent="0.25">
      <c r="B32" s="23">
        <v>1321</v>
      </c>
      <c r="C32" s="23" t="s">
        <v>17</v>
      </c>
      <c r="D32" s="28">
        <f>+[15]CTE!H16</f>
        <v>22928.305899999996</v>
      </c>
      <c r="E32" s="27"/>
    </row>
    <row r="33" spans="2:5" s="26" customFormat="1" x14ac:dyDescent="0.25">
      <c r="B33" s="23">
        <v>1322</v>
      </c>
      <c r="C33" s="23" t="s">
        <v>18</v>
      </c>
      <c r="D33" s="28">
        <f>+[15]CTE!H17</f>
        <v>229283.05899999995</v>
      </c>
      <c r="E33" s="27"/>
    </row>
    <row r="34" spans="2:5" s="26" customFormat="1" ht="18" hidden="1" customHeight="1" x14ac:dyDescent="0.25">
      <c r="B34" s="23">
        <v>1331</v>
      </c>
      <c r="C34" s="23" t="s">
        <v>19</v>
      </c>
      <c r="D34" s="28">
        <f>+[15]CTE!H18</f>
        <v>0</v>
      </c>
      <c r="E34" s="27"/>
    </row>
    <row r="35" spans="2:5" s="26" customFormat="1" ht="18" hidden="1" customHeight="1" x14ac:dyDescent="0.25">
      <c r="B35" s="23">
        <v>1332</v>
      </c>
      <c r="C35" s="23" t="s">
        <v>20</v>
      </c>
      <c r="D35" s="28">
        <f>+[15]CTE!H19</f>
        <v>0</v>
      </c>
      <c r="E35" s="27"/>
    </row>
    <row r="36" spans="2:5" s="26" customFormat="1" ht="18" hidden="1" customHeight="1" x14ac:dyDescent="0.25">
      <c r="B36" s="23">
        <v>1341</v>
      </c>
      <c r="C36" s="23" t="s">
        <v>21</v>
      </c>
      <c r="D36" s="28">
        <f>+[15]CTE!H20</f>
        <v>0</v>
      </c>
      <c r="E36" s="27"/>
    </row>
    <row r="37" spans="2:5" s="26" customFormat="1" ht="18" hidden="1" customHeight="1" x14ac:dyDescent="0.25">
      <c r="B37" s="23">
        <v>1342</v>
      </c>
      <c r="C37" s="23" t="s">
        <v>22</v>
      </c>
      <c r="D37" s="28">
        <f>+[15]CTE!H21</f>
        <v>0</v>
      </c>
      <c r="E37" s="27"/>
    </row>
    <row r="38" spans="2:5" s="26" customFormat="1" ht="18" hidden="1" customHeight="1" x14ac:dyDescent="0.25">
      <c r="B38" s="23">
        <v>1343</v>
      </c>
      <c r="C38" s="23" t="s">
        <v>23</v>
      </c>
      <c r="D38" s="28">
        <f>+[15]CTE!H22</f>
        <v>0</v>
      </c>
      <c r="E38" s="27"/>
    </row>
    <row r="39" spans="2:5" s="26" customFormat="1" ht="18" hidden="1" customHeight="1" x14ac:dyDescent="0.25">
      <c r="B39" s="23">
        <v>1344</v>
      </c>
      <c r="C39" s="23" t="s">
        <v>24</v>
      </c>
      <c r="D39" s="28">
        <f>+[15]CTE!H23</f>
        <v>0</v>
      </c>
      <c r="E39" s="27"/>
    </row>
    <row r="40" spans="2:5" s="26" customFormat="1" ht="18" hidden="1" customHeight="1" x14ac:dyDescent="0.25">
      <c r="B40" s="23">
        <v>1345</v>
      </c>
      <c r="C40" s="23" t="s">
        <v>25</v>
      </c>
      <c r="D40" s="28">
        <f>+[15]CTE!H24</f>
        <v>0</v>
      </c>
      <c r="E40" s="27"/>
    </row>
    <row r="41" spans="2:5" s="26" customFormat="1" ht="18" hidden="1" customHeight="1" x14ac:dyDescent="0.25">
      <c r="B41" s="23">
        <v>1346</v>
      </c>
      <c r="C41" s="23" t="s">
        <v>26</v>
      </c>
      <c r="D41" s="28">
        <f>+[15]CTE!H25</f>
        <v>0</v>
      </c>
      <c r="E41" s="27"/>
    </row>
    <row r="42" spans="2:5" s="26" customFormat="1" ht="18" hidden="1" customHeight="1" x14ac:dyDescent="0.25">
      <c r="B42" s="23">
        <v>1347</v>
      </c>
      <c r="C42" s="23" t="s">
        <v>27</v>
      </c>
      <c r="D42" s="28">
        <f>+[15]CTE!H26</f>
        <v>0</v>
      </c>
      <c r="E42" s="27"/>
    </row>
    <row r="43" spans="2:5" s="26" customFormat="1" ht="18" hidden="1" customHeight="1" x14ac:dyDescent="0.25">
      <c r="B43" s="23">
        <v>1348</v>
      </c>
      <c r="C43" s="23" t="s">
        <v>28</v>
      </c>
      <c r="D43" s="28">
        <f>+[15]CTE!H27</f>
        <v>0</v>
      </c>
      <c r="E43" s="27"/>
    </row>
    <row r="44" spans="2:5" s="26" customFormat="1" ht="18" hidden="1" customHeight="1" x14ac:dyDescent="0.25">
      <c r="B44" s="23">
        <v>1371</v>
      </c>
      <c r="C44" s="23" t="s">
        <v>29</v>
      </c>
      <c r="D44" s="28">
        <f>+[15]CTE!H28</f>
        <v>0</v>
      </c>
      <c r="E44" s="27"/>
    </row>
    <row r="45" spans="2:5" s="26" customFormat="1" x14ac:dyDescent="0.25">
      <c r="B45" s="23">
        <v>1412</v>
      </c>
      <c r="C45" s="23" t="s">
        <v>30</v>
      </c>
      <c r="D45" s="28">
        <f>+[15]CTE!H29</f>
        <v>320470.58310809464</v>
      </c>
      <c r="E45" s="27"/>
    </row>
    <row r="46" spans="2:5" s="26" customFormat="1" ht="18" hidden="1" customHeight="1" x14ac:dyDescent="0.25">
      <c r="B46" s="23">
        <v>1412</v>
      </c>
      <c r="C46" s="23" t="s">
        <v>31</v>
      </c>
      <c r="D46" s="28">
        <f>+[15]CTE!H30</f>
        <v>0</v>
      </c>
      <c r="E46" s="27"/>
    </row>
    <row r="47" spans="2:5" s="26" customFormat="1" ht="18" hidden="1" customHeight="1" x14ac:dyDescent="0.25">
      <c r="B47" s="23">
        <v>1413</v>
      </c>
      <c r="C47" s="23" t="s">
        <v>32</v>
      </c>
      <c r="D47" s="28">
        <f>+[15]CTE!H31</f>
        <v>0</v>
      </c>
      <c r="E47" s="27"/>
    </row>
    <row r="48" spans="2:5" s="26" customFormat="1" x14ac:dyDescent="0.25">
      <c r="B48" s="23">
        <v>1421</v>
      </c>
      <c r="C48" s="23" t="s">
        <v>33</v>
      </c>
      <c r="D48" s="28">
        <f>+[15]CTE!H32</f>
        <v>36674.48792105999</v>
      </c>
      <c r="E48" s="27"/>
    </row>
    <row r="49" spans="2:5" s="26" customFormat="1" x14ac:dyDescent="0.25">
      <c r="B49" s="23">
        <v>1431</v>
      </c>
      <c r="C49" s="23" t="s">
        <v>34</v>
      </c>
      <c r="D49" s="28">
        <f>+[15]CTE!H33</f>
        <v>166702.21782299998</v>
      </c>
      <c r="E49" s="27"/>
    </row>
    <row r="50" spans="2:5" s="26" customFormat="1" x14ac:dyDescent="0.25">
      <c r="B50" s="23">
        <v>1432</v>
      </c>
      <c r="C50" s="23" t="s">
        <v>35</v>
      </c>
      <c r="D50" s="28">
        <f>+[15]CTE!H34</f>
        <v>52635.582557450492</v>
      </c>
      <c r="E50" s="27"/>
    </row>
    <row r="51" spans="2:5" s="26" customFormat="1" ht="18" hidden="1" customHeight="1" x14ac:dyDescent="0.25">
      <c r="B51" s="23">
        <v>1441</v>
      </c>
      <c r="C51" s="23" t="s">
        <v>36</v>
      </c>
      <c r="D51" s="28">
        <f>+[15]CTE!H35</f>
        <v>0</v>
      </c>
      <c r="E51" s="27"/>
    </row>
    <row r="52" spans="2:5" s="26" customFormat="1" ht="18" hidden="1" customHeight="1" x14ac:dyDescent="0.25">
      <c r="B52" s="23">
        <v>1442</v>
      </c>
      <c r="C52" s="23" t="s">
        <v>37</v>
      </c>
      <c r="D52" s="28">
        <f>+[15]CTE!H36</f>
        <v>0</v>
      </c>
      <c r="E52" s="27"/>
    </row>
    <row r="53" spans="2:5" s="26" customFormat="1" ht="18" hidden="1" customHeight="1" x14ac:dyDescent="0.25">
      <c r="B53" s="23">
        <v>1521</v>
      </c>
      <c r="C53" s="23" t="s">
        <v>38</v>
      </c>
      <c r="D53" s="28">
        <f>+[15]CTE!H37</f>
        <v>0</v>
      </c>
      <c r="E53" s="27"/>
    </row>
    <row r="54" spans="2:5" s="26" customFormat="1" ht="18" hidden="1" customHeight="1" x14ac:dyDescent="0.25">
      <c r="B54" s="23">
        <v>1522</v>
      </c>
      <c r="C54" s="23" t="s">
        <v>39</v>
      </c>
      <c r="D54" s="28">
        <f>+[15]CTE!H38</f>
        <v>0</v>
      </c>
      <c r="E54" s="27"/>
    </row>
    <row r="55" spans="2:5" s="26" customFormat="1" ht="18" hidden="1" customHeight="1" x14ac:dyDescent="0.25">
      <c r="B55" s="23">
        <v>1523</v>
      </c>
      <c r="C55" s="23" t="s">
        <v>40</v>
      </c>
      <c r="D55" s="28">
        <f>+[15]CTE!H39</f>
        <v>0</v>
      </c>
      <c r="E55" s="27"/>
    </row>
    <row r="56" spans="2:5" s="26" customFormat="1" ht="18" hidden="1" customHeight="1" x14ac:dyDescent="0.25">
      <c r="B56" s="23">
        <v>1524</v>
      </c>
      <c r="C56" s="23" t="s">
        <v>41</v>
      </c>
      <c r="D56" s="28">
        <f>+[15]CTE!H40</f>
        <v>0</v>
      </c>
      <c r="E56" s="27"/>
    </row>
    <row r="57" spans="2:5" s="26" customFormat="1" ht="18" hidden="1" customHeight="1" x14ac:dyDescent="0.25">
      <c r="B57" s="23">
        <v>1531</v>
      </c>
      <c r="C57" s="23" t="s">
        <v>42</v>
      </c>
      <c r="D57" s="28">
        <f>+[15]CTE!H41</f>
        <v>0</v>
      </c>
      <c r="E57" s="27"/>
    </row>
    <row r="58" spans="2:5" s="26" customFormat="1" ht="18" hidden="1" customHeight="1" x14ac:dyDescent="0.25">
      <c r="B58" s="23">
        <v>1541</v>
      </c>
      <c r="C58" s="23" t="s">
        <v>43</v>
      </c>
      <c r="D58" s="28">
        <f>+[15]CTE!H42</f>
        <v>0</v>
      </c>
      <c r="E58" s="27"/>
    </row>
    <row r="59" spans="2:5" s="26" customFormat="1" ht="18" hidden="1" customHeight="1" x14ac:dyDescent="0.25">
      <c r="B59" s="23">
        <v>1542</v>
      </c>
      <c r="C59" s="23" t="s">
        <v>44</v>
      </c>
      <c r="D59" s="28">
        <f>+[15]CTE!H43</f>
        <v>0</v>
      </c>
      <c r="E59" s="27"/>
    </row>
    <row r="60" spans="2:5" s="26" customFormat="1" ht="18" hidden="1" customHeight="1" x14ac:dyDescent="0.25">
      <c r="B60" s="23">
        <v>1543</v>
      </c>
      <c r="C60" s="23" t="s">
        <v>45</v>
      </c>
      <c r="D60" s="28">
        <f>+[15]CTE!H44</f>
        <v>0</v>
      </c>
      <c r="E60" s="27"/>
    </row>
    <row r="61" spans="2:5" s="26" customFormat="1" ht="18" hidden="1" customHeight="1" x14ac:dyDescent="0.25">
      <c r="B61" s="23">
        <v>1544</v>
      </c>
      <c r="C61" s="23" t="s">
        <v>46</v>
      </c>
      <c r="D61" s="28">
        <f>+[15]CTE!H45</f>
        <v>0</v>
      </c>
      <c r="E61" s="27"/>
    </row>
    <row r="62" spans="2:5" s="26" customFormat="1" ht="18" hidden="1" customHeight="1" x14ac:dyDescent="0.25">
      <c r="B62" s="23">
        <v>1545</v>
      </c>
      <c r="C62" s="23" t="s">
        <v>47</v>
      </c>
      <c r="D62" s="28">
        <f>+[15]CTE!H46</f>
        <v>0</v>
      </c>
      <c r="E62" s="27"/>
    </row>
    <row r="63" spans="2:5" s="26" customFormat="1" ht="18" hidden="1" customHeight="1" x14ac:dyDescent="0.25">
      <c r="B63" s="23">
        <v>1546</v>
      </c>
      <c r="C63" s="23" t="s">
        <v>48</v>
      </c>
      <c r="D63" s="28">
        <f>+[15]CTE!H47</f>
        <v>0</v>
      </c>
      <c r="E63" s="27"/>
    </row>
    <row r="64" spans="2:5" s="26" customFormat="1" ht="18" hidden="1" customHeight="1" x14ac:dyDescent="0.25">
      <c r="B64" s="23">
        <v>1547</v>
      </c>
      <c r="C64" s="23" t="s">
        <v>49</v>
      </c>
      <c r="D64" s="28">
        <f>+[15]CTE!H48</f>
        <v>0</v>
      </c>
      <c r="E64" s="27"/>
    </row>
    <row r="65" spans="2:5" s="26" customFormat="1" ht="18" hidden="1" customHeight="1" x14ac:dyDescent="0.25">
      <c r="B65" s="23">
        <v>1548</v>
      </c>
      <c r="C65" s="23" t="s">
        <v>50</v>
      </c>
      <c r="D65" s="28">
        <f>+[15]CTE!H49</f>
        <v>0</v>
      </c>
      <c r="E65" s="27"/>
    </row>
    <row r="66" spans="2:5" s="26" customFormat="1" ht="18" hidden="1" customHeight="1" x14ac:dyDescent="0.25">
      <c r="B66" s="23">
        <v>1551</v>
      </c>
      <c r="C66" s="23" t="s">
        <v>51</v>
      </c>
      <c r="D66" s="28">
        <f>+[15]CTE!H50</f>
        <v>0</v>
      </c>
      <c r="E66" s="27"/>
    </row>
    <row r="67" spans="2:5" s="26" customFormat="1" ht="18" hidden="1" customHeight="1" x14ac:dyDescent="0.25">
      <c r="B67" s="23">
        <v>1591</v>
      </c>
      <c r="C67" s="23" t="s">
        <v>52</v>
      </c>
      <c r="D67" s="28">
        <f>+[15]CTE!H51</f>
        <v>0</v>
      </c>
      <c r="E67" s="27"/>
    </row>
    <row r="68" spans="2:5" s="26" customFormat="1" x14ac:dyDescent="0.25">
      <c r="B68" s="23">
        <v>1592</v>
      </c>
      <c r="C68" s="23" t="s">
        <v>53</v>
      </c>
      <c r="D68" s="28">
        <f>+[15]CTE!H52</f>
        <v>0</v>
      </c>
      <c r="E68" s="27"/>
    </row>
    <row r="69" spans="2:5" s="26" customFormat="1" ht="18" hidden="1" customHeight="1" x14ac:dyDescent="0.25">
      <c r="B69" s="23">
        <v>1593</v>
      </c>
      <c r="C69" s="23" t="s">
        <v>54</v>
      </c>
      <c r="D69" s="28">
        <f>+[15]CTE!H53</f>
        <v>0</v>
      </c>
      <c r="E69" s="27"/>
    </row>
    <row r="70" spans="2:5" s="26" customFormat="1" ht="18" hidden="1" customHeight="1" x14ac:dyDescent="0.25">
      <c r="B70" s="23">
        <v>1611</v>
      </c>
      <c r="C70" s="23" t="s">
        <v>55</v>
      </c>
      <c r="D70" s="28">
        <f>+[15]CTE!H54</f>
        <v>0</v>
      </c>
      <c r="E70" s="27"/>
    </row>
    <row r="71" spans="2:5" s="26" customFormat="1" ht="18" hidden="1" customHeight="1" x14ac:dyDescent="0.25">
      <c r="B71" s="23">
        <v>1612</v>
      </c>
      <c r="C71" s="23" t="s">
        <v>56</v>
      </c>
      <c r="D71" s="28">
        <f>+[15]CTE!H55</f>
        <v>0</v>
      </c>
      <c r="E71" s="27"/>
    </row>
    <row r="72" spans="2:5" s="26" customFormat="1" ht="18" hidden="1" customHeight="1" x14ac:dyDescent="0.25">
      <c r="B72" s="23">
        <v>1711</v>
      </c>
      <c r="C72" s="23" t="s">
        <v>57</v>
      </c>
      <c r="D72" s="28">
        <f>+[15]CTE!H56</f>
        <v>0</v>
      </c>
      <c r="E72" s="27"/>
    </row>
    <row r="73" spans="2:5" s="26" customFormat="1" x14ac:dyDescent="0.25">
      <c r="B73" s="23">
        <v>1712</v>
      </c>
      <c r="C73" s="23" t="s">
        <v>58</v>
      </c>
      <c r="D73" s="28">
        <f>+[15]CTE!H57</f>
        <v>324652.56</v>
      </c>
      <c r="E73" s="27"/>
    </row>
    <row r="74" spans="2:5" s="26" customFormat="1" ht="18" hidden="1" customHeight="1" x14ac:dyDescent="0.25">
      <c r="B74" s="23">
        <v>1713</v>
      </c>
      <c r="C74" s="23" t="s">
        <v>59</v>
      </c>
      <c r="D74" s="28">
        <f>+[15]CTE!H58</f>
        <v>0</v>
      </c>
      <c r="E74" s="27"/>
    </row>
    <row r="75" spans="2:5" s="26" customFormat="1" ht="18" hidden="1" customHeight="1" x14ac:dyDescent="0.25">
      <c r="B75" s="23">
        <v>1714</v>
      </c>
      <c r="C75" s="23" t="s">
        <v>60</v>
      </c>
      <c r="D75" s="28">
        <f>+[15]CTE!H59</f>
        <v>0</v>
      </c>
      <c r="E75" s="27"/>
    </row>
    <row r="76" spans="2:5" s="26" customFormat="1" x14ac:dyDescent="0.25">
      <c r="B76" s="23">
        <v>1715</v>
      </c>
      <c r="C76" s="23" t="s">
        <v>61</v>
      </c>
      <c r="D76" s="28">
        <f>+[15]CTE!H60</f>
        <v>68784.917699999991</v>
      </c>
      <c r="E76" s="27"/>
    </row>
    <row r="77" spans="2:5" s="26" customFormat="1" x14ac:dyDescent="0.25">
      <c r="B77" s="23">
        <v>1716</v>
      </c>
      <c r="C77" s="23" t="s">
        <v>62</v>
      </c>
      <c r="D77" s="28">
        <f>+[15]CTE!H61</f>
        <v>10000</v>
      </c>
      <c r="E77" s="27"/>
    </row>
    <row r="78" spans="2:5" s="26" customFormat="1" ht="18" hidden="1" customHeight="1" x14ac:dyDescent="0.25">
      <c r="B78" s="23">
        <v>1717</v>
      </c>
      <c r="C78" s="23" t="s">
        <v>63</v>
      </c>
      <c r="D78" s="28">
        <f>+[15]CTE!H62</f>
        <v>0</v>
      </c>
      <c r="E78" s="27"/>
    </row>
    <row r="79" spans="2:5" s="26" customFormat="1" ht="18" hidden="1" customHeight="1" x14ac:dyDescent="0.25">
      <c r="B79" s="23">
        <v>1718</v>
      </c>
      <c r="C79" s="23" t="s">
        <v>64</v>
      </c>
      <c r="D79" s="28">
        <f>+[15]CTE!H63</f>
        <v>0</v>
      </c>
      <c r="E79" s="27"/>
    </row>
    <row r="80" spans="2:5" s="26" customFormat="1" x14ac:dyDescent="0.25">
      <c r="B80" s="23">
        <v>1719</v>
      </c>
      <c r="C80" s="23" t="s">
        <v>65</v>
      </c>
      <c r="D80" s="28">
        <f>+[15]CTE!H64</f>
        <v>5600</v>
      </c>
      <c r="E80" s="27"/>
    </row>
    <row r="81" spans="2:5" s="26" customFormat="1" x14ac:dyDescent="0.25">
      <c r="B81" s="2"/>
      <c r="C81" s="30"/>
      <c r="D81" s="31"/>
      <c r="E81" s="29"/>
    </row>
    <row r="82" spans="2:5" s="26" customFormat="1" ht="18.75" thickBot="1" x14ac:dyDescent="0.3">
      <c r="B82" s="2"/>
      <c r="C82" s="18" t="s">
        <v>66</v>
      </c>
      <c r="D82" s="32">
        <f>SUM(D24:D80)</f>
        <v>2956401.7858896055</v>
      </c>
      <c r="E82" s="29"/>
    </row>
    <row r="83" spans="2:5" s="26" customFormat="1" ht="19.5" thickTop="1" thickBot="1" x14ac:dyDescent="0.3">
      <c r="B83" s="2"/>
      <c r="C83" s="18"/>
      <c r="D83" s="19">
        <f>+[15]CTE!$H$65-D82</f>
        <v>0</v>
      </c>
      <c r="E83" s="29"/>
    </row>
    <row r="84" spans="2:5" ht="17.25" customHeight="1" thickBot="1" x14ac:dyDescent="0.25">
      <c r="C84" s="20" t="s">
        <v>7</v>
      </c>
      <c r="D84" s="62" t="str">
        <f>+D2</f>
        <v>Presupuesto</v>
      </c>
    </row>
    <row r="85" spans="2:5" ht="17.25" customHeight="1" thickBot="1" x14ac:dyDescent="0.25">
      <c r="C85" s="21" t="s">
        <v>67</v>
      </c>
      <c r="D85" s="33" t="str">
        <f>+D3</f>
        <v>2016</v>
      </c>
    </row>
    <row r="86" spans="2:5" s="26" customFormat="1" x14ac:dyDescent="0.25">
      <c r="B86" s="23">
        <v>2111</v>
      </c>
      <c r="C86" s="24" t="s">
        <v>68</v>
      </c>
      <c r="D86" s="25">
        <f>+[15]CTE!H67</f>
        <v>23264.046000000006</v>
      </c>
      <c r="E86" s="27"/>
    </row>
    <row r="87" spans="2:5" s="26" customFormat="1" ht="18" hidden="1" customHeight="1" x14ac:dyDescent="0.25">
      <c r="B87" s="23">
        <v>2121</v>
      </c>
      <c r="C87" s="23" t="s">
        <v>69</v>
      </c>
      <c r="D87" s="28">
        <f>+[15]CTE!H68</f>
        <v>0</v>
      </c>
      <c r="E87" s="27"/>
    </row>
    <row r="88" spans="2:5" s="26" customFormat="1" ht="18" hidden="1" customHeight="1" x14ac:dyDescent="0.25">
      <c r="B88" s="23">
        <v>2131</v>
      </c>
      <c r="C88" s="23" t="s">
        <v>70</v>
      </c>
      <c r="D88" s="28">
        <f>+[15]CTE!H69</f>
        <v>0</v>
      </c>
      <c r="E88" s="27"/>
    </row>
    <row r="89" spans="2:5" s="26" customFormat="1" x14ac:dyDescent="0.25">
      <c r="B89" s="23">
        <v>2141</v>
      </c>
      <c r="C89" s="23" t="s">
        <v>71</v>
      </c>
      <c r="D89" s="28">
        <f>+[15]CTE!H70</f>
        <v>4279.2703200000005</v>
      </c>
      <c r="E89" s="27"/>
    </row>
    <row r="90" spans="2:5" s="26" customFormat="1" x14ac:dyDescent="0.25">
      <c r="B90" s="23">
        <v>2151</v>
      </c>
      <c r="C90" s="23" t="s">
        <v>72</v>
      </c>
      <c r="D90" s="28">
        <f>+[15]CTE!H71</f>
        <v>9000</v>
      </c>
      <c r="E90" s="27"/>
    </row>
    <row r="91" spans="2:5" s="26" customFormat="1" x14ac:dyDescent="0.25">
      <c r="B91" s="23">
        <v>2161</v>
      </c>
      <c r="C91" s="23" t="s">
        <v>73</v>
      </c>
      <c r="D91" s="28">
        <f>+[15]CTE!H72</f>
        <v>12871.441440000002</v>
      </c>
      <c r="E91" s="27"/>
    </row>
    <row r="92" spans="2:5" s="26" customFormat="1" ht="18" hidden="1" customHeight="1" x14ac:dyDescent="0.25">
      <c r="B92" s="23">
        <v>2171</v>
      </c>
      <c r="C92" s="23" t="s">
        <v>74</v>
      </c>
      <c r="D92" s="28">
        <f>+[15]CTE!H73</f>
        <v>384.35903999999999</v>
      </c>
      <c r="E92" s="27"/>
    </row>
    <row r="93" spans="2:5" s="26" customFormat="1" ht="18" hidden="1" customHeight="1" x14ac:dyDescent="0.25">
      <c r="B93" s="23">
        <v>2181</v>
      </c>
      <c r="C93" s="23" t="s">
        <v>75</v>
      </c>
      <c r="D93" s="28">
        <f>+[15]CTE!H74</f>
        <v>0</v>
      </c>
      <c r="E93" s="27"/>
    </row>
    <row r="94" spans="2:5" s="26" customFormat="1" ht="18" hidden="1" customHeight="1" x14ac:dyDescent="0.25">
      <c r="B94" s="23">
        <v>2182</v>
      </c>
      <c r="C94" s="23" t="s">
        <v>76</v>
      </c>
      <c r="D94" s="28">
        <f>+[15]CTE!H75</f>
        <v>0</v>
      </c>
      <c r="E94" s="27"/>
    </row>
    <row r="95" spans="2:5" s="26" customFormat="1" ht="18" hidden="1" customHeight="1" x14ac:dyDescent="0.25">
      <c r="B95" s="23">
        <v>2183</v>
      </c>
      <c r="C95" s="23" t="s">
        <v>77</v>
      </c>
      <c r="D95" s="28">
        <f>+[15]CTE!H76</f>
        <v>2524.3920000000003</v>
      </c>
      <c r="E95" s="27"/>
    </row>
    <row r="96" spans="2:5" s="26" customFormat="1" ht="18" hidden="1" customHeight="1" x14ac:dyDescent="0.25">
      <c r="B96" s="23">
        <v>2211</v>
      </c>
      <c r="C96" s="23" t="s">
        <v>78</v>
      </c>
      <c r="D96" s="28">
        <f>+[15]CTE!H77</f>
        <v>0</v>
      </c>
      <c r="E96" s="27"/>
    </row>
    <row r="97" spans="2:5" s="26" customFormat="1" x14ac:dyDescent="0.25">
      <c r="B97" s="23">
        <v>2212</v>
      </c>
      <c r="C97" s="23" t="s">
        <v>79</v>
      </c>
      <c r="D97" s="28">
        <f>+[15]CTE!H78</f>
        <v>0</v>
      </c>
      <c r="E97" s="27"/>
    </row>
    <row r="98" spans="2:5" s="26" customFormat="1" ht="18" hidden="1" customHeight="1" x14ac:dyDescent="0.25">
      <c r="B98" s="23">
        <v>2213</v>
      </c>
      <c r="C98" s="23" t="s">
        <v>80</v>
      </c>
      <c r="D98" s="28">
        <f>+[15]CTE!H79</f>
        <v>0</v>
      </c>
      <c r="E98" s="27"/>
    </row>
    <row r="99" spans="2:5" s="26" customFormat="1" ht="18" hidden="1" customHeight="1" x14ac:dyDescent="0.25">
      <c r="B99" s="23">
        <v>2214</v>
      </c>
      <c r="C99" s="23" t="s">
        <v>81</v>
      </c>
      <c r="D99" s="28">
        <f>+[15]CTE!H80</f>
        <v>3052.8950399999999</v>
      </c>
      <c r="E99" s="27"/>
    </row>
    <row r="100" spans="2:5" s="26" customFormat="1" ht="18" hidden="1" customHeight="1" x14ac:dyDescent="0.25">
      <c r="B100" s="23">
        <v>2215</v>
      </c>
      <c r="C100" s="23" t="s">
        <v>82</v>
      </c>
      <c r="D100" s="28">
        <f>+[15]CTE!H81</f>
        <v>0</v>
      </c>
      <c r="E100" s="27"/>
    </row>
    <row r="101" spans="2:5" s="26" customFormat="1" ht="18" hidden="1" customHeight="1" x14ac:dyDescent="0.25">
      <c r="B101" s="23">
        <v>2216</v>
      </c>
      <c r="C101" s="23" t="s">
        <v>83</v>
      </c>
      <c r="D101" s="28">
        <f>+[15]CTE!H82</f>
        <v>0</v>
      </c>
      <c r="E101" s="27"/>
    </row>
    <row r="102" spans="2:5" s="26" customFormat="1" ht="18" hidden="1" customHeight="1" x14ac:dyDescent="0.25">
      <c r="B102" s="23">
        <v>2221</v>
      </c>
      <c r="C102" s="23" t="s">
        <v>84</v>
      </c>
      <c r="D102" s="28">
        <f>+[15]CTE!H83</f>
        <v>0</v>
      </c>
      <c r="E102" s="27"/>
    </row>
    <row r="103" spans="2:5" s="26" customFormat="1" ht="18" hidden="1" customHeight="1" x14ac:dyDescent="0.25">
      <c r="B103" s="23">
        <v>2231</v>
      </c>
      <c r="C103" s="23" t="s">
        <v>85</v>
      </c>
      <c r="D103" s="28">
        <f>+[15]CTE!H84</f>
        <v>0</v>
      </c>
      <c r="E103" s="27"/>
    </row>
    <row r="104" spans="2:5" s="26" customFormat="1" ht="18" hidden="1" customHeight="1" x14ac:dyDescent="0.25">
      <c r="B104" s="23">
        <v>2311</v>
      </c>
      <c r="C104" s="23" t="s">
        <v>86</v>
      </c>
      <c r="D104" s="28">
        <f>+[15]CTE!H85</f>
        <v>0</v>
      </c>
      <c r="E104" s="27"/>
    </row>
    <row r="105" spans="2:5" s="26" customFormat="1" ht="18" hidden="1" customHeight="1" x14ac:dyDescent="0.25">
      <c r="B105" s="23">
        <v>2321</v>
      </c>
      <c r="C105" s="23" t="s">
        <v>87</v>
      </c>
      <c r="D105" s="28">
        <f>+[15]CTE!H86</f>
        <v>0</v>
      </c>
      <c r="E105" s="27"/>
    </row>
    <row r="106" spans="2:5" s="26" customFormat="1" ht="18" hidden="1" customHeight="1" x14ac:dyDescent="0.25">
      <c r="B106" s="23">
        <v>2331</v>
      </c>
      <c r="C106" s="23" t="s">
        <v>88</v>
      </c>
      <c r="D106" s="28">
        <f>+[15]CTE!H87</f>
        <v>0</v>
      </c>
      <c r="E106" s="27"/>
    </row>
    <row r="107" spans="2:5" s="26" customFormat="1" ht="18" hidden="1" customHeight="1" x14ac:dyDescent="0.25">
      <c r="B107" s="23">
        <v>2341</v>
      </c>
      <c r="C107" s="23" t="s">
        <v>89</v>
      </c>
      <c r="D107" s="28">
        <f>+[15]CTE!H88</f>
        <v>0</v>
      </c>
      <c r="E107" s="27"/>
    </row>
    <row r="108" spans="2:5" s="26" customFormat="1" ht="18" hidden="1" customHeight="1" x14ac:dyDescent="0.25">
      <c r="B108" s="23">
        <v>2351</v>
      </c>
      <c r="C108" s="23" t="s">
        <v>90</v>
      </c>
      <c r="D108" s="28">
        <f>+[15]CTE!H89</f>
        <v>0</v>
      </c>
      <c r="E108" s="27"/>
    </row>
    <row r="109" spans="2:5" s="26" customFormat="1" ht="18" hidden="1" customHeight="1" x14ac:dyDescent="0.25">
      <c r="B109" s="23">
        <v>2361</v>
      </c>
      <c r="C109" s="23" t="s">
        <v>91</v>
      </c>
      <c r="D109" s="28">
        <f>+[15]CTE!H90</f>
        <v>0</v>
      </c>
      <c r="E109" s="27"/>
    </row>
    <row r="110" spans="2:5" s="26" customFormat="1" ht="18" hidden="1" customHeight="1" x14ac:dyDescent="0.25">
      <c r="B110" s="23">
        <v>2371</v>
      </c>
      <c r="C110" s="23" t="s">
        <v>92</v>
      </c>
      <c r="D110" s="28">
        <f>+[15]CTE!H91</f>
        <v>0</v>
      </c>
      <c r="E110" s="27"/>
    </row>
    <row r="111" spans="2:5" s="26" customFormat="1" ht="18" hidden="1" customHeight="1" x14ac:dyDescent="0.25">
      <c r="B111" s="23">
        <v>2381</v>
      </c>
      <c r="C111" s="23" t="s">
        <v>93</v>
      </c>
      <c r="D111" s="28">
        <f>+[15]CTE!H92</f>
        <v>0</v>
      </c>
      <c r="E111" s="27"/>
    </row>
    <row r="112" spans="2:5" s="26" customFormat="1" ht="18" hidden="1" customHeight="1" x14ac:dyDescent="0.25">
      <c r="B112" s="23">
        <v>2391</v>
      </c>
      <c r="C112" s="23" t="s">
        <v>94</v>
      </c>
      <c r="D112" s="28">
        <f>+[15]CTE!H93</f>
        <v>0</v>
      </c>
      <c r="E112" s="27"/>
    </row>
    <row r="113" spans="2:5" s="26" customFormat="1" ht="18" hidden="1" customHeight="1" x14ac:dyDescent="0.25">
      <c r="B113" s="23">
        <v>2411</v>
      </c>
      <c r="C113" s="23" t="s">
        <v>95</v>
      </c>
      <c r="D113" s="28">
        <f>+[15]CTE!H94</f>
        <v>0</v>
      </c>
      <c r="E113" s="27"/>
    </row>
    <row r="114" spans="2:5" s="26" customFormat="1" ht="18" hidden="1" customHeight="1" x14ac:dyDescent="0.25">
      <c r="B114" s="23">
        <v>2421</v>
      </c>
      <c r="C114" s="23" t="s">
        <v>96</v>
      </c>
      <c r="D114" s="28">
        <f>+[15]CTE!H95</f>
        <v>0</v>
      </c>
      <c r="E114" s="27"/>
    </row>
    <row r="115" spans="2:5" s="26" customFormat="1" ht="18" hidden="1" customHeight="1" x14ac:dyDescent="0.25">
      <c r="B115" s="23">
        <v>2431</v>
      </c>
      <c r="C115" s="23" t="s">
        <v>97</v>
      </c>
      <c r="D115" s="28">
        <f>+[15]CTE!H96</f>
        <v>0</v>
      </c>
      <c r="E115" s="27"/>
    </row>
    <row r="116" spans="2:5" s="26" customFormat="1" ht="18" hidden="1" customHeight="1" x14ac:dyDescent="0.25">
      <c r="B116" s="23">
        <v>2441</v>
      </c>
      <c r="C116" s="23" t="s">
        <v>98</v>
      </c>
      <c r="D116" s="28">
        <f>+[15]CTE!H97</f>
        <v>0</v>
      </c>
      <c r="E116" s="27"/>
    </row>
    <row r="117" spans="2:5" s="26" customFormat="1" ht="18" hidden="1" customHeight="1" x14ac:dyDescent="0.25">
      <c r="B117" s="23">
        <v>2451</v>
      </c>
      <c r="C117" s="23" t="s">
        <v>99</v>
      </c>
      <c r="D117" s="28">
        <f>+[15]CTE!H98</f>
        <v>0</v>
      </c>
      <c r="E117" s="27"/>
    </row>
    <row r="118" spans="2:5" s="26" customFormat="1" ht="18" hidden="1" customHeight="1" x14ac:dyDescent="0.25">
      <c r="B118" s="23">
        <v>2461</v>
      </c>
      <c r="C118" s="23" t="s">
        <v>100</v>
      </c>
      <c r="D118" s="28">
        <f>+[15]CTE!H99</f>
        <v>0</v>
      </c>
      <c r="E118" s="27"/>
    </row>
    <row r="119" spans="2:5" s="26" customFormat="1" ht="18" hidden="1" customHeight="1" x14ac:dyDescent="0.25">
      <c r="B119" s="23">
        <v>2471</v>
      </c>
      <c r="C119" s="23" t="s">
        <v>101</v>
      </c>
      <c r="D119" s="28">
        <f>+[15]CTE!H100</f>
        <v>0</v>
      </c>
      <c r="E119" s="27"/>
    </row>
    <row r="120" spans="2:5" s="26" customFormat="1" ht="18" hidden="1" customHeight="1" x14ac:dyDescent="0.25">
      <c r="B120" s="23">
        <v>2481</v>
      </c>
      <c r="C120" s="23" t="s">
        <v>102</v>
      </c>
      <c r="D120" s="28">
        <f>+[15]CTE!H101</f>
        <v>0</v>
      </c>
      <c r="E120" s="27"/>
    </row>
    <row r="121" spans="2:5" s="26" customFormat="1" ht="18" hidden="1" customHeight="1" x14ac:dyDescent="0.25">
      <c r="B121" s="23">
        <v>2491</v>
      </c>
      <c r="C121" s="23" t="s">
        <v>103</v>
      </c>
      <c r="D121" s="28">
        <f>+[15]CTE!H102</f>
        <v>0</v>
      </c>
      <c r="E121" s="27"/>
    </row>
    <row r="122" spans="2:5" s="26" customFormat="1" ht="18" hidden="1" customHeight="1" x14ac:dyDescent="0.25">
      <c r="B122" s="23">
        <v>2511</v>
      </c>
      <c r="C122" s="23" t="s">
        <v>104</v>
      </c>
      <c r="D122" s="28">
        <f>+[15]CTE!H103</f>
        <v>0</v>
      </c>
      <c r="E122" s="27"/>
    </row>
    <row r="123" spans="2:5" s="26" customFormat="1" ht="18" hidden="1" customHeight="1" x14ac:dyDescent="0.25">
      <c r="B123" s="23">
        <v>2521</v>
      </c>
      <c r="C123" s="23" t="s">
        <v>105</v>
      </c>
      <c r="D123" s="28">
        <f>+[15]CTE!H104</f>
        <v>0</v>
      </c>
      <c r="E123" s="27"/>
    </row>
    <row r="124" spans="2:5" s="26" customFormat="1" x14ac:dyDescent="0.25">
      <c r="B124" s="23">
        <v>2531</v>
      </c>
      <c r="C124" s="23" t="s">
        <v>106</v>
      </c>
      <c r="D124" s="28">
        <f>+[15]CTE!H105</f>
        <v>0</v>
      </c>
      <c r="E124" s="27"/>
    </row>
    <row r="125" spans="2:5" s="26" customFormat="1" x14ac:dyDescent="0.25">
      <c r="B125" s="23">
        <v>2541</v>
      </c>
      <c r="C125" s="23" t="s">
        <v>107</v>
      </c>
      <c r="D125" s="28">
        <f>+[15]CTE!H106</f>
        <v>0</v>
      </c>
      <c r="E125" s="27"/>
    </row>
    <row r="126" spans="2:5" s="26" customFormat="1" ht="17.25" hidden="1" customHeight="1" x14ac:dyDescent="0.25">
      <c r="B126" s="23">
        <v>2551</v>
      </c>
      <c r="C126" s="23" t="s">
        <v>108</v>
      </c>
      <c r="D126" s="28">
        <f>+[15]CTE!H107</f>
        <v>0</v>
      </c>
      <c r="E126" s="27"/>
    </row>
    <row r="127" spans="2:5" s="26" customFormat="1" ht="18" hidden="1" customHeight="1" x14ac:dyDescent="0.25">
      <c r="B127" s="23">
        <v>2561</v>
      </c>
      <c r="C127" s="23" t="s">
        <v>109</v>
      </c>
      <c r="D127" s="28">
        <f>+[15]CTE!H108</f>
        <v>0</v>
      </c>
      <c r="E127" s="27"/>
    </row>
    <row r="128" spans="2:5" s="26" customFormat="1" ht="18" hidden="1" customHeight="1" x14ac:dyDescent="0.25">
      <c r="B128" s="23">
        <v>2591</v>
      </c>
      <c r="C128" s="23" t="s">
        <v>110</v>
      </c>
      <c r="D128" s="28">
        <f>+[15]CTE!H109</f>
        <v>0</v>
      </c>
      <c r="E128" s="27"/>
    </row>
    <row r="129" spans="2:5" s="26" customFormat="1" x14ac:dyDescent="0.25">
      <c r="B129" s="23">
        <v>2611</v>
      </c>
      <c r="C129" s="23" t="s">
        <v>111</v>
      </c>
      <c r="D129" s="28">
        <f>+[15]CTE!H110</f>
        <v>5400</v>
      </c>
      <c r="E129" s="27"/>
    </row>
    <row r="130" spans="2:5" s="26" customFormat="1" ht="18" hidden="1" customHeight="1" x14ac:dyDescent="0.25">
      <c r="B130" s="23">
        <v>2612</v>
      </c>
      <c r="C130" s="23" t="s">
        <v>112</v>
      </c>
      <c r="D130" s="28">
        <f>+[15]CTE!H111</f>
        <v>0</v>
      </c>
      <c r="E130" s="27"/>
    </row>
    <row r="131" spans="2:5" s="26" customFormat="1" ht="18" hidden="1" customHeight="1" x14ac:dyDescent="0.25">
      <c r="B131" s="23">
        <v>2613</v>
      </c>
      <c r="C131" s="23" t="s">
        <v>113</v>
      </c>
      <c r="D131" s="28">
        <f>+[15]CTE!H112</f>
        <v>0</v>
      </c>
      <c r="E131" s="27"/>
    </row>
    <row r="132" spans="2:5" s="26" customFormat="1" ht="18" hidden="1" customHeight="1" x14ac:dyDescent="0.25">
      <c r="B132" s="23">
        <v>2614</v>
      </c>
      <c r="C132" s="23" t="s">
        <v>114</v>
      </c>
      <c r="D132" s="28">
        <f>+[15]CTE!H113</f>
        <v>0</v>
      </c>
      <c r="E132" s="27"/>
    </row>
    <row r="133" spans="2:5" s="26" customFormat="1" x14ac:dyDescent="0.25">
      <c r="B133" s="23">
        <v>2711</v>
      </c>
      <c r="C133" s="23" t="s">
        <v>115</v>
      </c>
      <c r="D133" s="28">
        <f>+[15]CTE!H114</f>
        <v>7560</v>
      </c>
      <c r="E133" s="27"/>
    </row>
    <row r="134" spans="2:5" s="26" customFormat="1" ht="18" hidden="1" customHeight="1" x14ac:dyDescent="0.25">
      <c r="B134" s="23">
        <v>2721</v>
      </c>
      <c r="C134" s="23" t="s">
        <v>116</v>
      </c>
      <c r="D134" s="28">
        <f>+[15]CTE!H115</f>
        <v>0</v>
      </c>
      <c r="E134" s="27"/>
    </row>
    <row r="135" spans="2:5" s="26" customFormat="1" ht="18" hidden="1" customHeight="1" x14ac:dyDescent="0.25">
      <c r="B135" s="23">
        <v>2731</v>
      </c>
      <c r="C135" s="23" t="s">
        <v>117</v>
      </c>
      <c r="D135" s="28">
        <f>+[15]CTE!H116</f>
        <v>0</v>
      </c>
      <c r="E135" s="27"/>
    </row>
    <row r="136" spans="2:5" s="26" customFormat="1" ht="18" hidden="1" customHeight="1" x14ac:dyDescent="0.25">
      <c r="B136" s="23">
        <v>2741</v>
      </c>
      <c r="C136" s="23" t="s">
        <v>118</v>
      </c>
      <c r="D136" s="28">
        <f>+[15]CTE!H117</f>
        <v>0</v>
      </c>
      <c r="E136" s="27"/>
    </row>
    <row r="137" spans="2:5" s="26" customFormat="1" ht="18" hidden="1" customHeight="1" x14ac:dyDescent="0.25">
      <c r="B137" s="23">
        <v>2751</v>
      </c>
      <c r="C137" s="23" t="s">
        <v>119</v>
      </c>
      <c r="D137" s="28">
        <f>+[15]CTE!H118</f>
        <v>724.46400000000006</v>
      </c>
      <c r="E137" s="27"/>
    </row>
    <row r="138" spans="2:5" s="26" customFormat="1" ht="18" hidden="1" customHeight="1" x14ac:dyDescent="0.25">
      <c r="B138" s="23">
        <v>2811</v>
      </c>
      <c r="C138" s="23" t="s">
        <v>120</v>
      </c>
      <c r="D138" s="28">
        <f>+[15]CTE!H119</f>
        <v>0</v>
      </c>
      <c r="E138" s="27"/>
    </row>
    <row r="139" spans="2:5" s="26" customFormat="1" ht="18" hidden="1" customHeight="1" x14ac:dyDescent="0.25">
      <c r="B139" s="23">
        <v>2821</v>
      </c>
      <c r="C139" s="23" t="s">
        <v>121</v>
      </c>
      <c r="D139" s="28">
        <f>+[15]CTE!H120</f>
        <v>0</v>
      </c>
      <c r="E139" s="27"/>
    </row>
    <row r="140" spans="2:5" s="26" customFormat="1" ht="18" hidden="1" customHeight="1" x14ac:dyDescent="0.25">
      <c r="B140" s="23">
        <v>2831</v>
      </c>
      <c r="C140" s="23" t="s">
        <v>122</v>
      </c>
      <c r="D140" s="28">
        <f>+[15]CTE!H121</f>
        <v>0</v>
      </c>
      <c r="E140" s="27"/>
    </row>
    <row r="141" spans="2:5" s="26" customFormat="1" x14ac:dyDescent="0.25">
      <c r="B141" s="23">
        <v>2911</v>
      </c>
      <c r="C141" s="23" t="s">
        <v>123</v>
      </c>
      <c r="D141" s="28">
        <f>+[15]CTE!H122</f>
        <v>2179.6070400000008</v>
      </c>
      <c r="E141" s="27"/>
    </row>
    <row r="142" spans="2:5" s="26" customFormat="1" x14ac:dyDescent="0.25">
      <c r="B142" s="23">
        <v>2921</v>
      </c>
      <c r="C142" s="23" t="s">
        <v>124</v>
      </c>
      <c r="D142" s="28">
        <f>+[15]CTE!H123</f>
        <v>2471.4892800000007</v>
      </c>
      <c r="E142" s="27"/>
    </row>
    <row r="143" spans="2:5" s="26" customFormat="1" ht="18" hidden="1" customHeight="1" x14ac:dyDescent="0.25">
      <c r="B143" s="23">
        <v>2931</v>
      </c>
      <c r="C143" s="23" t="s">
        <v>125</v>
      </c>
      <c r="D143" s="28">
        <f>+[15]CTE!H124</f>
        <v>0</v>
      </c>
      <c r="E143" s="27"/>
    </row>
    <row r="144" spans="2:5" s="26" customFormat="1" ht="18" hidden="1" customHeight="1" x14ac:dyDescent="0.25">
      <c r="B144" s="23">
        <v>2941</v>
      </c>
      <c r="C144" s="23" t="s">
        <v>126</v>
      </c>
      <c r="D144" s="28">
        <f>+[15]CTE!H125</f>
        <v>0</v>
      </c>
      <c r="E144" s="27"/>
    </row>
    <row r="145" spans="2:5" s="26" customFormat="1" ht="18" hidden="1" customHeight="1" x14ac:dyDescent="0.25">
      <c r="B145" s="23">
        <v>2951</v>
      </c>
      <c r="C145" s="23" t="s">
        <v>127</v>
      </c>
      <c r="D145" s="28">
        <f>+[15]CTE!H126</f>
        <v>0</v>
      </c>
      <c r="E145" s="27"/>
    </row>
    <row r="146" spans="2:5" s="26" customFormat="1" ht="18" hidden="1" customHeight="1" x14ac:dyDescent="0.25">
      <c r="B146" s="23">
        <v>2961</v>
      </c>
      <c r="C146" s="23" t="s">
        <v>128</v>
      </c>
      <c r="D146" s="28">
        <f>+[15]CTE!H127</f>
        <v>0</v>
      </c>
      <c r="E146" s="27"/>
    </row>
    <row r="147" spans="2:5" s="26" customFormat="1" ht="18" hidden="1" customHeight="1" x14ac:dyDescent="0.25">
      <c r="B147" s="23">
        <v>2971</v>
      </c>
      <c r="C147" s="23" t="s">
        <v>129</v>
      </c>
      <c r="D147" s="28">
        <f>+[15]CTE!H128</f>
        <v>0</v>
      </c>
      <c r="E147" s="27"/>
    </row>
    <row r="148" spans="2:5" s="26" customFormat="1" ht="18" hidden="1" customHeight="1" x14ac:dyDescent="0.25">
      <c r="B148" s="23">
        <v>2981</v>
      </c>
      <c r="C148" s="23" t="s">
        <v>130</v>
      </c>
      <c r="D148" s="28">
        <f>+[15]CTE!H129</f>
        <v>0</v>
      </c>
      <c r="E148" s="27"/>
    </row>
    <row r="149" spans="2:5" s="26" customFormat="1" ht="18" hidden="1" customHeight="1" x14ac:dyDescent="0.25">
      <c r="B149" s="23">
        <v>2991</v>
      </c>
      <c r="C149" s="23" t="s">
        <v>131</v>
      </c>
      <c r="D149" s="28">
        <f>+[15]CTE!H130</f>
        <v>0</v>
      </c>
      <c r="E149" s="27"/>
    </row>
    <row r="150" spans="2:5" s="26" customFormat="1" ht="18.75" thickBot="1" x14ac:dyDescent="0.3">
      <c r="B150" s="34"/>
      <c r="C150" s="35" t="s">
        <v>132</v>
      </c>
      <c r="D150" s="36">
        <f>SUM(D86:D149)</f>
        <v>73711.964160000018</v>
      </c>
      <c r="E150" s="29"/>
    </row>
    <row r="151" spans="2:5" ht="17.25" thickTop="1" thickBot="1" x14ac:dyDescent="0.3">
      <c r="C151" s="37"/>
      <c r="D151" s="19">
        <f>+[15]CTE!$H$131-D150</f>
        <v>0</v>
      </c>
      <c r="E151" s="27"/>
    </row>
    <row r="152" spans="2:5" ht="17.25" customHeight="1" thickBot="1" x14ac:dyDescent="0.25">
      <c r="C152" s="37"/>
      <c r="D152" s="62"/>
    </row>
    <row r="153" spans="2:5" ht="17.25" customHeight="1" x14ac:dyDescent="0.2">
      <c r="C153" s="20" t="s">
        <v>7</v>
      </c>
      <c r="D153" s="38" t="str">
        <f>+D2</f>
        <v>Presupuesto</v>
      </c>
    </row>
    <row r="154" spans="2:5" ht="17.25" customHeight="1" thickBot="1" x14ac:dyDescent="0.25">
      <c r="C154" s="21" t="s">
        <v>133</v>
      </c>
      <c r="D154" s="33" t="str">
        <f>+D3</f>
        <v>2016</v>
      </c>
    </row>
    <row r="155" spans="2:5" s="26" customFormat="1" x14ac:dyDescent="0.25">
      <c r="B155" s="23">
        <v>3111</v>
      </c>
      <c r="C155" s="23" t="s">
        <v>134</v>
      </c>
      <c r="D155" s="25">
        <f>+[15]CTE!H133</f>
        <v>17097.912</v>
      </c>
      <c r="E155" s="27"/>
    </row>
    <row r="156" spans="2:5" s="26" customFormat="1" ht="18" hidden="1" customHeight="1" x14ac:dyDescent="0.25">
      <c r="B156" s="23">
        <v>3112</v>
      </c>
      <c r="C156" s="23" t="s">
        <v>135</v>
      </c>
      <c r="D156" s="28">
        <f>+[15]CTE!H134</f>
        <v>0</v>
      </c>
      <c r="E156" s="27"/>
    </row>
    <row r="157" spans="2:5" s="26" customFormat="1" ht="18" hidden="1" customHeight="1" x14ac:dyDescent="0.25">
      <c r="B157" s="23">
        <v>3113</v>
      </c>
      <c r="C157" s="23" t="s">
        <v>136</v>
      </c>
      <c r="D157" s="28">
        <f>+[15]CTE!H135</f>
        <v>0</v>
      </c>
      <c r="E157" s="27"/>
    </row>
    <row r="158" spans="2:5" s="26" customFormat="1" x14ac:dyDescent="0.25">
      <c r="B158" s="23">
        <v>3121</v>
      </c>
      <c r="C158" s="23" t="s">
        <v>137</v>
      </c>
      <c r="D158" s="28">
        <f>+[15]CTE!H136</f>
        <v>0</v>
      </c>
      <c r="E158" s="27"/>
    </row>
    <row r="159" spans="2:5" s="26" customFormat="1" x14ac:dyDescent="0.25">
      <c r="B159" s="23">
        <v>3131</v>
      </c>
      <c r="C159" s="23" t="s">
        <v>138</v>
      </c>
      <c r="D159" s="28">
        <f>+[15]CTE!H137</f>
        <v>0</v>
      </c>
      <c r="E159" s="27"/>
    </row>
    <row r="160" spans="2:5" s="26" customFormat="1" x14ac:dyDescent="0.25">
      <c r="B160" s="23">
        <v>3141</v>
      </c>
      <c r="C160" s="23" t="s">
        <v>139</v>
      </c>
      <c r="D160" s="28">
        <f>+[15]CTE!H138</f>
        <v>12537.22032</v>
      </c>
      <c r="E160" s="27"/>
    </row>
    <row r="161" spans="2:5" s="26" customFormat="1" x14ac:dyDescent="0.25">
      <c r="B161" s="23">
        <v>3151</v>
      </c>
      <c r="C161" s="23" t="s">
        <v>140</v>
      </c>
      <c r="D161" s="28">
        <f>+[15]CTE!H139</f>
        <v>0</v>
      </c>
      <c r="E161" s="27"/>
    </row>
    <row r="162" spans="2:5" s="26" customFormat="1" ht="18" hidden="1" customHeight="1" x14ac:dyDescent="0.25">
      <c r="B162" s="23">
        <v>3161</v>
      </c>
      <c r="C162" s="23" t="s">
        <v>141</v>
      </c>
      <c r="D162" s="28">
        <f>+[15]CTE!H140</f>
        <v>0</v>
      </c>
      <c r="E162" s="27"/>
    </row>
    <row r="163" spans="2:5" s="26" customFormat="1" ht="18" hidden="1" customHeight="1" x14ac:dyDescent="0.25">
      <c r="B163" s="23">
        <v>3171</v>
      </c>
      <c r="C163" s="23" t="s">
        <v>142</v>
      </c>
      <c r="D163" s="28">
        <f>+[15]CTE!H141</f>
        <v>1495.7280000000001</v>
      </c>
      <c r="E163" s="27"/>
    </row>
    <row r="164" spans="2:5" s="26" customFormat="1" ht="18" hidden="1" customHeight="1" x14ac:dyDescent="0.25">
      <c r="B164" s="23">
        <v>3181</v>
      </c>
      <c r="C164" s="23" t="s">
        <v>143</v>
      </c>
      <c r="D164" s="28">
        <f>+[15]CTE!H142</f>
        <v>1346.3424000000002</v>
      </c>
      <c r="E164" s="27"/>
    </row>
    <row r="165" spans="2:5" s="26" customFormat="1" ht="18" hidden="1" customHeight="1" x14ac:dyDescent="0.25">
      <c r="B165" s="23">
        <v>3182</v>
      </c>
      <c r="C165" s="23" t="s">
        <v>144</v>
      </c>
      <c r="D165" s="28">
        <f>+[15]CTE!H143</f>
        <v>0</v>
      </c>
      <c r="E165" s="27"/>
    </row>
    <row r="166" spans="2:5" s="26" customFormat="1" ht="18" hidden="1" customHeight="1" x14ac:dyDescent="0.25">
      <c r="B166" s="23">
        <v>3191</v>
      </c>
      <c r="C166" s="23" t="s">
        <v>145</v>
      </c>
      <c r="D166" s="28">
        <f>+[15]CTE!H144</f>
        <v>0</v>
      </c>
      <c r="E166" s="27"/>
    </row>
    <row r="167" spans="2:5" s="26" customFormat="1" ht="18" hidden="1" customHeight="1" x14ac:dyDescent="0.25">
      <c r="B167" s="23">
        <v>3192</v>
      </c>
      <c r="C167" s="23" t="s">
        <v>146</v>
      </c>
      <c r="D167" s="28">
        <f>+[15]CTE!H145</f>
        <v>0</v>
      </c>
      <c r="E167" s="27"/>
    </row>
    <row r="168" spans="2:5" s="26" customFormat="1" ht="18" hidden="1" customHeight="1" x14ac:dyDescent="0.25">
      <c r="B168" s="23">
        <v>3211</v>
      </c>
      <c r="C168" s="23" t="s">
        <v>147</v>
      </c>
      <c r="D168" s="28">
        <f>+[15]CTE!H146</f>
        <v>0</v>
      </c>
      <c r="E168" s="27"/>
    </row>
    <row r="169" spans="2:5" s="26" customFormat="1" ht="18" hidden="1" customHeight="1" x14ac:dyDescent="0.25">
      <c r="B169" s="23">
        <v>3221</v>
      </c>
      <c r="C169" s="23" t="s">
        <v>148</v>
      </c>
      <c r="D169" s="28">
        <f>+[15]CTE!H147</f>
        <v>0</v>
      </c>
      <c r="E169" s="27"/>
    </row>
    <row r="170" spans="2:5" s="26" customFormat="1" ht="18" hidden="1" customHeight="1" x14ac:dyDescent="0.25">
      <c r="B170" s="23">
        <v>3231</v>
      </c>
      <c r="C170" s="23" t="s">
        <v>149</v>
      </c>
      <c r="D170" s="28">
        <f>+[15]CTE!H148</f>
        <v>11183.328</v>
      </c>
      <c r="E170" s="27"/>
    </row>
    <row r="171" spans="2:5" s="26" customFormat="1" ht="18" hidden="1" customHeight="1" x14ac:dyDescent="0.25">
      <c r="B171" s="23">
        <v>3232</v>
      </c>
      <c r="C171" s="23" t="s">
        <v>150</v>
      </c>
      <c r="D171" s="28">
        <f>+[15]CTE!H149</f>
        <v>0</v>
      </c>
      <c r="E171" s="27"/>
    </row>
    <row r="172" spans="2:5" s="26" customFormat="1" ht="18" hidden="1" customHeight="1" x14ac:dyDescent="0.25">
      <c r="B172" s="23">
        <v>3241</v>
      </c>
      <c r="C172" s="23" t="s">
        <v>151</v>
      </c>
      <c r="D172" s="28">
        <f>+[15]CTE!H150</f>
        <v>0</v>
      </c>
      <c r="E172" s="27"/>
    </row>
    <row r="173" spans="2:5" s="26" customFormat="1" ht="18" hidden="1" customHeight="1" x14ac:dyDescent="0.25">
      <c r="B173" s="23">
        <v>3251</v>
      </c>
      <c r="C173" s="23" t="s">
        <v>152</v>
      </c>
      <c r="D173" s="28">
        <f>+[15]CTE!H151</f>
        <v>0</v>
      </c>
      <c r="E173" s="27"/>
    </row>
    <row r="174" spans="2:5" s="26" customFormat="1" ht="18" hidden="1" customHeight="1" x14ac:dyDescent="0.25">
      <c r="B174" s="23">
        <v>3252</v>
      </c>
      <c r="C174" s="23" t="s">
        <v>153</v>
      </c>
      <c r="D174" s="28">
        <f>+[15]CTE!H152</f>
        <v>0</v>
      </c>
      <c r="E174" s="27"/>
    </row>
    <row r="175" spans="2:5" s="26" customFormat="1" ht="18" hidden="1" customHeight="1" x14ac:dyDescent="0.25">
      <c r="B175" s="23">
        <v>3253</v>
      </c>
      <c r="C175" s="23" t="s">
        <v>154</v>
      </c>
      <c r="D175" s="28">
        <f>+[15]CTE!H153</f>
        <v>0</v>
      </c>
      <c r="E175" s="27"/>
    </row>
    <row r="176" spans="2:5" s="26" customFormat="1" ht="18" hidden="1" customHeight="1" x14ac:dyDescent="0.25">
      <c r="B176" s="23">
        <v>3254</v>
      </c>
      <c r="C176" s="23" t="s">
        <v>155</v>
      </c>
      <c r="D176" s="28">
        <f>+[15]CTE!H154</f>
        <v>0</v>
      </c>
      <c r="E176" s="27"/>
    </row>
    <row r="177" spans="2:5" s="26" customFormat="1" ht="18" hidden="1" customHeight="1" x14ac:dyDescent="0.25">
      <c r="B177" s="23">
        <v>3261</v>
      </c>
      <c r="C177" s="23" t="s">
        <v>156</v>
      </c>
      <c r="D177" s="28">
        <f>+[15]CTE!H155</f>
        <v>0</v>
      </c>
      <c r="E177" s="27"/>
    </row>
    <row r="178" spans="2:5" s="26" customFormat="1" ht="18" hidden="1" customHeight="1" x14ac:dyDescent="0.25">
      <c r="B178" s="23">
        <v>3271</v>
      </c>
      <c r="C178" s="23" t="s">
        <v>157</v>
      </c>
      <c r="D178" s="28">
        <f>+[15]CTE!H156</f>
        <v>0</v>
      </c>
      <c r="E178" s="27"/>
    </row>
    <row r="179" spans="2:5" s="26" customFormat="1" ht="18" hidden="1" customHeight="1" x14ac:dyDescent="0.25">
      <c r="B179" s="23">
        <v>3291</v>
      </c>
      <c r="C179" s="23" t="s">
        <v>158</v>
      </c>
      <c r="D179" s="28">
        <f>+[15]CTE!H157</f>
        <v>0</v>
      </c>
      <c r="E179" s="27"/>
    </row>
    <row r="180" spans="2:5" s="26" customFormat="1" ht="18" hidden="1" customHeight="1" x14ac:dyDescent="0.25">
      <c r="B180" s="23">
        <v>3292</v>
      </c>
      <c r="C180" s="23" t="s">
        <v>159</v>
      </c>
      <c r="D180" s="28">
        <f>+[15]CTE!H158</f>
        <v>0</v>
      </c>
      <c r="E180" s="27"/>
    </row>
    <row r="181" spans="2:5" s="26" customFormat="1" ht="18" hidden="1" customHeight="1" x14ac:dyDescent="0.25">
      <c r="B181" s="23">
        <v>3293</v>
      </c>
      <c r="C181" s="23" t="s">
        <v>160</v>
      </c>
      <c r="D181" s="28">
        <f>+[15]CTE!H159</f>
        <v>0</v>
      </c>
      <c r="E181" s="27"/>
    </row>
    <row r="182" spans="2:5" s="26" customFormat="1" ht="18" hidden="1" customHeight="1" x14ac:dyDescent="0.25">
      <c r="B182" s="23">
        <v>3311</v>
      </c>
      <c r="C182" s="23" t="s">
        <v>161</v>
      </c>
      <c r="D182" s="28">
        <f>+[15]CTE!H160</f>
        <v>0</v>
      </c>
      <c r="E182" s="27"/>
    </row>
    <row r="183" spans="2:5" s="26" customFormat="1" ht="18" hidden="1" customHeight="1" x14ac:dyDescent="0.25">
      <c r="B183" s="23">
        <v>3321</v>
      </c>
      <c r="C183" s="23" t="s">
        <v>162</v>
      </c>
      <c r="D183" s="28">
        <f>+[15]CTE!H161</f>
        <v>0</v>
      </c>
      <c r="E183" s="27"/>
    </row>
    <row r="184" spans="2:5" s="26" customFormat="1" ht="18" hidden="1" customHeight="1" x14ac:dyDescent="0.25">
      <c r="B184" s="23">
        <v>3331</v>
      </c>
      <c r="C184" s="23" t="s">
        <v>163</v>
      </c>
      <c r="D184" s="28">
        <f>+[15]CTE!H162</f>
        <v>0</v>
      </c>
      <c r="E184" s="27"/>
    </row>
    <row r="185" spans="2:5" s="26" customFormat="1" ht="18" hidden="1" customHeight="1" x14ac:dyDescent="0.25">
      <c r="B185" s="23">
        <v>3341</v>
      </c>
      <c r="C185" s="23" t="s">
        <v>164</v>
      </c>
      <c r="D185" s="28">
        <f>+[15]CTE!H163</f>
        <v>0</v>
      </c>
      <c r="E185" s="27"/>
    </row>
    <row r="186" spans="2:5" s="26" customFormat="1" x14ac:dyDescent="0.25">
      <c r="B186" s="23">
        <v>3342</v>
      </c>
      <c r="C186" s="23" t="s">
        <v>165</v>
      </c>
      <c r="D186" s="28">
        <f>+[15]CTE!H164</f>
        <v>4500</v>
      </c>
      <c r="E186" s="27"/>
    </row>
    <row r="187" spans="2:5" s="26" customFormat="1" ht="18" hidden="1" customHeight="1" x14ac:dyDescent="0.25">
      <c r="B187" s="23">
        <v>3351</v>
      </c>
      <c r="C187" s="23" t="s">
        <v>166</v>
      </c>
      <c r="D187" s="28">
        <f>+[15]CTE!H165</f>
        <v>0</v>
      </c>
      <c r="E187" s="27"/>
    </row>
    <row r="188" spans="2:5" s="26" customFormat="1" x14ac:dyDescent="0.25">
      <c r="B188" s="23">
        <v>3361</v>
      </c>
      <c r="C188" s="23" t="s">
        <v>167</v>
      </c>
      <c r="D188" s="28">
        <f>+[15]CTE!H166</f>
        <v>0</v>
      </c>
      <c r="E188" s="27"/>
    </row>
    <row r="189" spans="2:5" s="26" customFormat="1" ht="18" hidden="1" customHeight="1" x14ac:dyDescent="0.25">
      <c r="B189" s="23">
        <v>3362</v>
      </c>
      <c r="C189" s="23" t="s">
        <v>168</v>
      </c>
      <c r="D189" s="28">
        <f>+[15]CTE!H167</f>
        <v>0</v>
      </c>
      <c r="E189" s="27"/>
    </row>
    <row r="190" spans="2:5" s="26" customFormat="1" ht="18" hidden="1" customHeight="1" x14ac:dyDescent="0.25">
      <c r="B190" s="23">
        <v>3363</v>
      </c>
      <c r="C190" s="23" t="s">
        <v>169</v>
      </c>
      <c r="D190" s="28">
        <f>+[15]CTE!H168</f>
        <v>0</v>
      </c>
      <c r="E190" s="27"/>
    </row>
    <row r="191" spans="2:5" s="26" customFormat="1" ht="18" hidden="1" customHeight="1" x14ac:dyDescent="0.25">
      <c r="B191" s="23">
        <v>3364</v>
      </c>
      <c r="C191" s="23" t="s">
        <v>170</v>
      </c>
      <c r="D191" s="28">
        <f>+[15]CTE!H169</f>
        <v>0</v>
      </c>
      <c r="E191" s="27"/>
    </row>
    <row r="192" spans="2:5" s="26" customFormat="1" ht="18" hidden="1" customHeight="1" x14ac:dyDescent="0.25">
      <c r="B192" s="23">
        <v>3365</v>
      </c>
      <c r="C192" s="23" t="s">
        <v>171</v>
      </c>
      <c r="D192" s="28">
        <f>+[15]CTE!H170</f>
        <v>0</v>
      </c>
      <c r="E192" s="27"/>
    </row>
    <row r="193" spans="2:5" s="26" customFormat="1" ht="18" hidden="1" customHeight="1" x14ac:dyDescent="0.25">
      <c r="B193" s="23">
        <v>3371</v>
      </c>
      <c r="C193" s="23" t="s">
        <v>172</v>
      </c>
      <c r="D193" s="28">
        <f>+[15]CTE!H171</f>
        <v>0</v>
      </c>
      <c r="E193" s="27"/>
    </row>
    <row r="194" spans="2:5" s="26" customFormat="1" ht="18" hidden="1" customHeight="1" x14ac:dyDescent="0.25">
      <c r="B194" s="23">
        <v>3381</v>
      </c>
      <c r="C194" s="23" t="s">
        <v>173</v>
      </c>
      <c r="D194" s="28">
        <f>+[15]CTE!H172</f>
        <v>6000</v>
      </c>
      <c r="E194" s="27"/>
    </row>
    <row r="195" spans="2:5" s="26" customFormat="1" ht="18" hidden="1" customHeight="1" x14ac:dyDescent="0.25">
      <c r="B195" s="23">
        <v>3391</v>
      </c>
      <c r="C195" s="23" t="s">
        <v>174</v>
      </c>
      <c r="D195" s="28">
        <f>+[15]CTE!H173</f>
        <v>0</v>
      </c>
      <c r="E195" s="27"/>
    </row>
    <row r="196" spans="2:5" s="26" customFormat="1" x14ac:dyDescent="0.25">
      <c r="B196" s="23">
        <v>3411</v>
      </c>
      <c r="C196" s="23" t="s">
        <v>175</v>
      </c>
      <c r="D196" s="28">
        <f>+[15]CTE!H174</f>
        <v>45</v>
      </c>
      <c r="E196" s="27"/>
    </row>
    <row r="197" spans="2:5" s="26" customFormat="1" ht="18" hidden="1" customHeight="1" x14ac:dyDescent="0.25">
      <c r="B197" s="23">
        <v>3421</v>
      </c>
      <c r="C197" s="23" t="s">
        <v>176</v>
      </c>
      <c r="D197" s="28">
        <f>+[15]CTE!H175</f>
        <v>0</v>
      </c>
      <c r="E197" s="27"/>
    </row>
    <row r="198" spans="2:5" s="26" customFormat="1" ht="18" hidden="1" customHeight="1" x14ac:dyDescent="0.25">
      <c r="B198" s="23">
        <v>3431</v>
      </c>
      <c r="C198" s="23" t="s">
        <v>177</v>
      </c>
      <c r="D198" s="28">
        <f>+[15]CTE!H176</f>
        <v>0</v>
      </c>
      <c r="E198" s="27"/>
    </row>
    <row r="199" spans="2:5" s="26" customFormat="1" ht="18" hidden="1" customHeight="1" x14ac:dyDescent="0.25">
      <c r="B199" s="23">
        <v>3441</v>
      </c>
      <c r="C199" s="23" t="s">
        <v>178</v>
      </c>
      <c r="D199" s="28">
        <f>+[15]CTE!H177</f>
        <v>0</v>
      </c>
      <c r="E199" s="27"/>
    </row>
    <row r="200" spans="2:5" s="26" customFormat="1" x14ac:dyDescent="0.25">
      <c r="B200" s="23">
        <v>3451</v>
      </c>
      <c r="C200" s="23" t="s">
        <v>179</v>
      </c>
      <c r="D200" s="28">
        <f>+[15]CTE!H178</f>
        <v>0</v>
      </c>
      <c r="E200" s="27"/>
    </row>
    <row r="201" spans="2:5" s="26" customFormat="1" ht="18" hidden="1" customHeight="1" x14ac:dyDescent="0.25">
      <c r="B201" s="23">
        <v>3461</v>
      </c>
      <c r="C201" s="23" t="s">
        <v>180</v>
      </c>
      <c r="D201" s="28">
        <f>+[15]CTE!H179</f>
        <v>0</v>
      </c>
      <c r="E201" s="27"/>
    </row>
    <row r="202" spans="2:5" s="26" customFormat="1" ht="18" hidden="1" customHeight="1" x14ac:dyDescent="0.25">
      <c r="B202" s="23">
        <v>3471</v>
      </c>
      <c r="C202" s="23" t="s">
        <v>181</v>
      </c>
      <c r="D202" s="28">
        <f>+[15]CTE!H180</f>
        <v>0</v>
      </c>
      <c r="E202" s="27"/>
    </row>
    <row r="203" spans="2:5" s="26" customFormat="1" ht="18" hidden="1" customHeight="1" x14ac:dyDescent="0.25">
      <c r="B203" s="23">
        <v>3481</v>
      </c>
      <c r="C203" s="23" t="s">
        <v>182</v>
      </c>
      <c r="D203" s="28">
        <f>+[15]CTE!H181</f>
        <v>0</v>
      </c>
      <c r="E203" s="27"/>
    </row>
    <row r="204" spans="2:5" s="26" customFormat="1" ht="18" hidden="1" customHeight="1" x14ac:dyDescent="0.25">
      <c r="B204" s="23">
        <v>3491</v>
      </c>
      <c r="C204" s="23" t="s">
        <v>183</v>
      </c>
      <c r="D204" s="28">
        <f>+[15]CTE!H182</f>
        <v>0</v>
      </c>
      <c r="E204" s="27"/>
    </row>
    <row r="205" spans="2:5" s="26" customFormat="1" ht="18" hidden="1" customHeight="1" x14ac:dyDescent="0.25">
      <c r="B205" s="23">
        <v>0</v>
      </c>
      <c r="C205" s="23">
        <v>0</v>
      </c>
      <c r="D205" s="28">
        <f>+[15]CTE!H183</f>
        <v>0</v>
      </c>
      <c r="E205" s="27"/>
    </row>
    <row r="206" spans="2:5" s="26" customFormat="1" x14ac:dyDescent="0.25">
      <c r="B206" s="23">
        <v>3511</v>
      </c>
      <c r="C206" s="23" t="s">
        <v>184</v>
      </c>
      <c r="D206" s="28">
        <f>+[15]CTE!H184</f>
        <v>90918.9</v>
      </c>
      <c r="E206" s="27"/>
    </row>
    <row r="207" spans="2:5" s="26" customFormat="1" ht="18.75" hidden="1" customHeight="1" thickBot="1" x14ac:dyDescent="0.25">
      <c r="B207" s="23">
        <v>3521</v>
      </c>
      <c r="C207" s="23" t="s">
        <v>185</v>
      </c>
      <c r="D207" s="28">
        <f>+[15]CTE!H185</f>
        <v>293.15520000000004</v>
      </c>
      <c r="E207" s="27"/>
    </row>
    <row r="208" spans="2:5" s="26" customFormat="1" ht="18.75" hidden="1" customHeight="1" thickBot="1" x14ac:dyDescent="0.25">
      <c r="B208" s="23">
        <v>3531</v>
      </c>
      <c r="C208" s="23" t="s">
        <v>186</v>
      </c>
      <c r="D208" s="28">
        <f>+[15]CTE!H186</f>
        <v>0</v>
      </c>
      <c r="E208" s="27"/>
    </row>
    <row r="209" spans="2:5" s="26" customFormat="1" ht="18.75" hidden="1" customHeight="1" thickBot="1" x14ac:dyDescent="0.25">
      <c r="B209" s="23">
        <v>3541</v>
      </c>
      <c r="C209" s="23" t="s">
        <v>187</v>
      </c>
      <c r="D209" s="28">
        <f>+[15]CTE!H187</f>
        <v>0</v>
      </c>
      <c r="E209" s="27"/>
    </row>
    <row r="210" spans="2:5" s="26" customFormat="1" x14ac:dyDescent="0.25">
      <c r="B210" s="23">
        <v>3551</v>
      </c>
      <c r="C210" s="23" t="s">
        <v>188</v>
      </c>
      <c r="D210" s="28">
        <f>+[15]CTE!H188</f>
        <v>0</v>
      </c>
      <c r="E210" s="27"/>
    </row>
    <row r="211" spans="2:5" s="26" customFormat="1" ht="18" hidden="1" customHeight="1" x14ac:dyDescent="0.25">
      <c r="B211" s="23">
        <v>3561</v>
      </c>
      <c r="C211" s="23" t="s">
        <v>189</v>
      </c>
      <c r="D211" s="28">
        <f>+[15]CTE!H189</f>
        <v>0</v>
      </c>
      <c r="E211" s="27"/>
    </row>
    <row r="212" spans="2:5" s="26" customFormat="1" x14ac:dyDescent="0.25">
      <c r="B212" s="23">
        <v>3571</v>
      </c>
      <c r="C212" s="23" t="s">
        <v>190</v>
      </c>
      <c r="D212" s="28">
        <f>+[15]CTE!H190</f>
        <v>2374.5571199999995</v>
      </c>
      <c r="E212" s="27"/>
    </row>
    <row r="213" spans="2:5" s="26" customFormat="1" ht="18" hidden="1" customHeight="1" x14ac:dyDescent="0.25">
      <c r="B213" s="23">
        <v>3572</v>
      </c>
      <c r="C213" s="23" t="s">
        <v>191</v>
      </c>
      <c r="D213" s="28">
        <f>+[15]CTE!H191</f>
        <v>0</v>
      </c>
      <c r="E213" s="27"/>
    </row>
    <row r="214" spans="2:5" s="26" customFormat="1" ht="18" hidden="1" customHeight="1" x14ac:dyDescent="0.25">
      <c r="B214" s="23">
        <v>3573</v>
      </c>
      <c r="C214" s="23" t="s">
        <v>192</v>
      </c>
      <c r="D214" s="28">
        <f>+[15]CTE!H192</f>
        <v>0</v>
      </c>
      <c r="E214" s="27"/>
    </row>
    <row r="215" spans="2:5" s="26" customFormat="1" ht="18" hidden="1" customHeight="1" x14ac:dyDescent="0.25">
      <c r="B215" s="23">
        <v>3581</v>
      </c>
      <c r="C215" s="23" t="s">
        <v>193</v>
      </c>
      <c r="D215" s="28">
        <f>+[15]CTE!H193</f>
        <v>49754.502720000004</v>
      </c>
      <c r="E215" s="27"/>
    </row>
    <row r="216" spans="2:5" s="26" customFormat="1" x14ac:dyDescent="0.25">
      <c r="B216" s="23">
        <v>3591</v>
      </c>
      <c r="C216" s="23" t="s">
        <v>194</v>
      </c>
      <c r="D216" s="28">
        <f>+[15]CTE!H194</f>
        <v>0</v>
      </c>
      <c r="E216" s="27"/>
    </row>
    <row r="217" spans="2:5" s="26" customFormat="1" ht="18" hidden="1" customHeight="1" x14ac:dyDescent="0.25">
      <c r="B217" s="23">
        <v>3611</v>
      </c>
      <c r="C217" s="23" t="s">
        <v>195</v>
      </c>
      <c r="D217" s="28">
        <f>+[15]CTE!H195</f>
        <v>2956.5244800000005</v>
      </c>
      <c r="E217" s="27"/>
    </row>
    <row r="218" spans="2:5" s="26" customFormat="1" ht="18" hidden="1" customHeight="1" x14ac:dyDescent="0.25">
      <c r="B218" s="23">
        <v>3621</v>
      </c>
      <c r="C218" s="23" t="s">
        <v>196</v>
      </c>
      <c r="D218" s="28">
        <f>+[15]CTE!H196</f>
        <v>0</v>
      </c>
      <c r="E218" s="27"/>
    </row>
    <row r="219" spans="2:5" s="26" customFormat="1" ht="18" hidden="1" customHeight="1" x14ac:dyDescent="0.25">
      <c r="B219" s="23">
        <v>3631</v>
      </c>
      <c r="C219" s="23" t="s">
        <v>197</v>
      </c>
      <c r="D219" s="28">
        <f>+[15]CTE!H197</f>
        <v>0</v>
      </c>
      <c r="E219" s="27"/>
    </row>
    <row r="220" spans="2:5" s="26" customFormat="1" x14ac:dyDescent="0.25">
      <c r="B220" s="23">
        <v>3641</v>
      </c>
      <c r="C220" s="23" t="s">
        <v>198</v>
      </c>
      <c r="D220" s="28">
        <f>+[15]CTE!H198</f>
        <v>0</v>
      </c>
      <c r="E220" s="27"/>
    </row>
    <row r="221" spans="2:5" s="26" customFormat="1" ht="18" hidden="1" customHeight="1" x14ac:dyDescent="0.25">
      <c r="B221" s="23">
        <v>3651</v>
      </c>
      <c r="C221" s="23" t="s">
        <v>199</v>
      </c>
      <c r="D221" s="28">
        <f>+[15]CTE!H199</f>
        <v>0</v>
      </c>
      <c r="E221" s="27"/>
    </row>
    <row r="222" spans="2:5" s="26" customFormat="1" ht="18" hidden="1" customHeight="1" x14ac:dyDescent="0.25">
      <c r="B222" s="23">
        <v>3661</v>
      </c>
      <c r="C222" s="23" t="s">
        <v>200</v>
      </c>
      <c r="D222" s="28">
        <f>+[15]CTE!H200</f>
        <v>0</v>
      </c>
      <c r="E222" s="27"/>
    </row>
    <row r="223" spans="2:5" s="26" customFormat="1" ht="18" hidden="1" customHeight="1" x14ac:dyDescent="0.25">
      <c r="B223" s="23">
        <v>3691</v>
      </c>
      <c r="C223" s="23" t="s">
        <v>201</v>
      </c>
      <c r="D223" s="28">
        <f>+[15]CTE!H201</f>
        <v>0</v>
      </c>
      <c r="E223" s="27"/>
    </row>
    <row r="224" spans="2:5" s="26" customFormat="1" ht="18" hidden="1" customHeight="1" x14ac:dyDescent="0.25">
      <c r="B224" s="23">
        <v>3711</v>
      </c>
      <c r="C224" s="23" t="s">
        <v>202</v>
      </c>
      <c r="D224" s="28">
        <f>+[15]CTE!H202</f>
        <v>0</v>
      </c>
      <c r="E224" s="27"/>
    </row>
    <row r="225" spans="2:5" s="26" customFormat="1" ht="18" hidden="1" customHeight="1" x14ac:dyDescent="0.25">
      <c r="B225" s="23">
        <v>3712</v>
      </c>
      <c r="C225" s="23" t="s">
        <v>203</v>
      </c>
      <c r="D225" s="28">
        <f>+[15]CTE!H203</f>
        <v>0</v>
      </c>
      <c r="E225" s="27"/>
    </row>
    <row r="226" spans="2:5" s="26" customFormat="1" ht="18" hidden="1" customHeight="1" x14ac:dyDescent="0.25">
      <c r="B226" s="23">
        <v>3721</v>
      </c>
      <c r="C226" s="23" t="s">
        <v>204</v>
      </c>
      <c r="D226" s="28">
        <f>+[15]CTE!H204</f>
        <v>0</v>
      </c>
      <c r="E226" s="27"/>
    </row>
    <row r="227" spans="2:5" s="26" customFormat="1" ht="18" hidden="1" customHeight="1" x14ac:dyDescent="0.25">
      <c r="B227" s="23">
        <v>3722</v>
      </c>
      <c r="C227" s="23" t="s">
        <v>205</v>
      </c>
      <c r="D227" s="28">
        <f>+[15]CTE!H205</f>
        <v>0</v>
      </c>
      <c r="E227" s="27"/>
    </row>
    <row r="228" spans="2:5" s="26" customFormat="1" ht="18" hidden="1" customHeight="1" x14ac:dyDescent="0.25">
      <c r="B228" s="23">
        <v>3731</v>
      </c>
      <c r="C228" s="23" t="s">
        <v>206</v>
      </c>
      <c r="D228" s="28">
        <f>+[15]CTE!H206</f>
        <v>0</v>
      </c>
      <c r="E228" s="27"/>
    </row>
    <row r="229" spans="2:5" s="26" customFormat="1" ht="18" hidden="1" customHeight="1" x14ac:dyDescent="0.25">
      <c r="B229" s="23">
        <v>3741</v>
      </c>
      <c r="C229" s="23" t="s">
        <v>207</v>
      </c>
      <c r="D229" s="28">
        <f>+[15]CTE!H207</f>
        <v>0</v>
      </c>
      <c r="E229" s="27"/>
    </row>
    <row r="230" spans="2:5" s="26" customFormat="1" ht="18" hidden="1" customHeight="1" x14ac:dyDescent="0.25">
      <c r="B230" s="23">
        <v>3751</v>
      </c>
      <c r="C230" s="23" t="s">
        <v>208</v>
      </c>
      <c r="D230" s="28">
        <f>+[15]CTE!H208</f>
        <v>0</v>
      </c>
      <c r="E230" s="27"/>
    </row>
    <row r="231" spans="2:5" s="26" customFormat="1" ht="18" hidden="1" customHeight="1" x14ac:dyDescent="0.25">
      <c r="B231" s="23">
        <v>3761</v>
      </c>
      <c r="C231" s="23" t="s">
        <v>209</v>
      </c>
      <c r="D231" s="28">
        <f>+[15]CTE!H209</f>
        <v>0</v>
      </c>
      <c r="E231" s="27"/>
    </row>
    <row r="232" spans="2:5" s="26" customFormat="1" ht="18" hidden="1" customHeight="1" x14ac:dyDescent="0.25">
      <c r="B232" s="23">
        <v>3771</v>
      </c>
      <c r="C232" s="23" t="s">
        <v>210</v>
      </c>
      <c r="D232" s="28">
        <f>+[15]CTE!H210</f>
        <v>0</v>
      </c>
      <c r="E232" s="27"/>
    </row>
    <row r="233" spans="2:5" s="26" customFormat="1" ht="18" hidden="1" customHeight="1" x14ac:dyDescent="0.25">
      <c r="B233" s="23">
        <v>3781</v>
      </c>
      <c r="C233" s="23" t="s">
        <v>211</v>
      </c>
      <c r="D233" s="28">
        <f>+[15]CTE!H211</f>
        <v>0</v>
      </c>
      <c r="E233" s="27"/>
    </row>
    <row r="234" spans="2:5" s="26" customFormat="1" ht="18" hidden="1" customHeight="1" x14ac:dyDescent="0.25">
      <c r="B234" s="23">
        <v>3782</v>
      </c>
      <c r="C234" s="23" t="s">
        <v>212</v>
      </c>
      <c r="D234" s="28">
        <f>+[15]CTE!H212</f>
        <v>0</v>
      </c>
      <c r="E234" s="27"/>
    </row>
    <row r="235" spans="2:5" s="26" customFormat="1" ht="18" hidden="1" customHeight="1" x14ac:dyDescent="0.25">
      <c r="B235" s="23">
        <v>3791</v>
      </c>
      <c r="C235" s="23" t="s">
        <v>213</v>
      </c>
      <c r="D235" s="28">
        <f>+[15]CTE!H213</f>
        <v>0</v>
      </c>
      <c r="E235" s="27"/>
    </row>
    <row r="236" spans="2:5" s="26" customFormat="1" x14ac:dyDescent="0.25">
      <c r="B236" s="23">
        <v>3792</v>
      </c>
      <c r="C236" s="23" t="s">
        <v>214</v>
      </c>
      <c r="D236" s="28">
        <f>+[15]CTE!H214</f>
        <v>419.4</v>
      </c>
      <c r="E236" s="27"/>
    </row>
    <row r="237" spans="2:5" s="26" customFormat="1" ht="18" hidden="1" customHeight="1" x14ac:dyDescent="0.25">
      <c r="B237" s="23">
        <v>3811</v>
      </c>
      <c r="C237" s="23" t="s">
        <v>215</v>
      </c>
      <c r="D237" s="28">
        <f>+[15]CTE!H215</f>
        <v>0</v>
      </c>
      <c r="E237" s="27"/>
    </row>
    <row r="238" spans="2:5" s="26" customFormat="1" ht="18" hidden="1" customHeight="1" x14ac:dyDescent="0.25">
      <c r="B238" s="23">
        <v>3821</v>
      </c>
      <c r="C238" s="23" t="s">
        <v>216</v>
      </c>
      <c r="D238" s="28">
        <f>+[15]CTE!H216</f>
        <v>0</v>
      </c>
      <c r="E238" s="27"/>
    </row>
    <row r="239" spans="2:5" s="26" customFormat="1" ht="18" hidden="1" customHeight="1" x14ac:dyDescent="0.25">
      <c r="B239" s="23">
        <v>3822</v>
      </c>
      <c r="C239" s="23" t="s">
        <v>217</v>
      </c>
      <c r="D239" s="28">
        <f>+[15]CTE!H217</f>
        <v>4050</v>
      </c>
      <c r="E239" s="27"/>
    </row>
    <row r="240" spans="2:5" s="26" customFormat="1" ht="18" hidden="1" customHeight="1" x14ac:dyDescent="0.25">
      <c r="B240" s="23">
        <v>3831</v>
      </c>
      <c r="C240" s="23" t="s">
        <v>218</v>
      </c>
      <c r="D240" s="28">
        <f>+[15]CTE!H218</f>
        <v>0</v>
      </c>
      <c r="E240" s="27"/>
    </row>
    <row r="241" spans="2:5" s="26" customFormat="1" ht="18" hidden="1" customHeight="1" x14ac:dyDescent="0.25">
      <c r="B241" s="23">
        <v>3841</v>
      </c>
      <c r="C241" s="23" t="s">
        <v>219</v>
      </c>
      <c r="D241" s="28">
        <f>+[15]CTE!H219</f>
        <v>0</v>
      </c>
      <c r="E241" s="27"/>
    </row>
    <row r="242" spans="2:5" s="26" customFormat="1" ht="18" hidden="1" customHeight="1" x14ac:dyDescent="0.25">
      <c r="B242" s="23">
        <v>3851</v>
      </c>
      <c r="C242" s="23" t="s">
        <v>220</v>
      </c>
      <c r="D242" s="28">
        <f>+[15]CTE!H220</f>
        <v>2761.2</v>
      </c>
      <c r="E242" s="27"/>
    </row>
    <row r="243" spans="2:5" s="26" customFormat="1" ht="18" hidden="1" customHeight="1" x14ac:dyDescent="0.25">
      <c r="B243" s="23">
        <v>3911</v>
      </c>
      <c r="C243" s="23" t="s">
        <v>221</v>
      </c>
      <c r="D243" s="28">
        <f>+[15]CTE!H221</f>
        <v>0</v>
      </c>
      <c r="E243" s="27"/>
    </row>
    <row r="244" spans="2:5" s="26" customFormat="1" x14ac:dyDescent="0.25">
      <c r="B244" s="23">
        <v>3921</v>
      </c>
      <c r="C244" s="23" t="s">
        <v>222</v>
      </c>
      <c r="D244" s="28">
        <f>+[15]CTE!H222</f>
        <v>0</v>
      </c>
      <c r="E244" s="27"/>
    </row>
    <row r="245" spans="2:5" s="26" customFormat="1" ht="18" hidden="1" customHeight="1" x14ac:dyDescent="0.25">
      <c r="B245" s="23">
        <v>3922</v>
      </c>
      <c r="C245" s="23" t="s">
        <v>223</v>
      </c>
      <c r="D245" s="28">
        <f>+[15]CTE!H223</f>
        <v>0</v>
      </c>
      <c r="E245" s="27"/>
    </row>
    <row r="246" spans="2:5" s="26" customFormat="1" ht="18" hidden="1" customHeight="1" x14ac:dyDescent="0.25">
      <c r="B246" s="23">
        <v>3931</v>
      </c>
      <c r="C246" s="23" t="s">
        <v>224</v>
      </c>
      <c r="D246" s="28">
        <f>+[15]CTE!H224</f>
        <v>0</v>
      </c>
      <c r="E246" s="27"/>
    </row>
    <row r="247" spans="2:5" s="26" customFormat="1" ht="18" hidden="1" customHeight="1" x14ac:dyDescent="0.25">
      <c r="B247" s="23">
        <v>3941</v>
      </c>
      <c r="C247" s="23" t="s">
        <v>225</v>
      </c>
      <c r="D247" s="28">
        <f>+[15]CTE!H225</f>
        <v>0</v>
      </c>
      <c r="E247" s="27"/>
    </row>
    <row r="248" spans="2:5" s="26" customFormat="1" ht="18" hidden="1" customHeight="1" x14ac:dyDescent="0.25">
      <c r="B248" s="23">
        <v>3942</v>
      </c>
      <c r="C248" s="23" t="s">
        <v>226</v>
      </c>
      <c r="D248" s="28">
        <f>+[15]CTE!H226</f>
        <v>0</v>
      </c>
      <c r="E248" s="27"/>
    </row>
    <row r="249" spans="2:5" s="26" customFormat="1" ht="18" hidden="1" customHeight="1" x14ac:dyDescent="0.25">
      <c r="B249" s="23">
        <v>3943</v>
      </c>
      <c r="C249" s="23" t="s">
        <v>227</v>
      </c>
      <c r="D249" s="28">
        <f>+[15]CTE!H227</f>
        <v>0</v>
      </c>
      <c r="E249" s="27"/>
    </row>
    <row r="250" spans="2:5" s="26" customFormat="1" ht="18" hidden="1" customHeight="1" x14ac:dyDescent="0.25">
      <c r="B250" s="23">
        <v>3944</v>
      </c>
      <c r="C250" s="23" t="s">
        <v>228</v>
      </c>
      <c r="D250" s="28">
        <f>+[15]CTE!H228</f>
        <v>0</v>
      </c>
      <c r="E250" s="27"/>
    </row>
    <row r="251" spans="2:5" s="26" customFormat="1" ht="18" hidden="1" customHeight="1" x14ac:dyDescent="0.25">
      <c r="B251" s="23">
        <v>3951</v>
      </c>
      <c r="C251" s="23" t="s">
        <v>229</v>
      </c>
      <c r="D251" s="28">
        <f>+[15]CTE!H229</f>
        <v>0</v>
      </c>
      <c r="E251" s="27"/>
    </row>
    <row r="252" spans="2:5" s="26" customFormat="1" ht="18" hidden="1" customHeight="1" x14ac:dyDescent="0.25">
      <c r="B252" s="23">
        <v>3961</v>
      </c>
      <c r="C252" s="23" t="s">
        <v>230</v>
      </c>
      <c r="D252" s="28">
        <f>+[15]CTE!H230</f>
        <v>0</v>
      </c>
      <c r="E252" s="27"/>
    </row>
    <row r="253" spans="2:5" s="26" customFormat="1" ht="18" hidden="1" customHeight="1" x14ac:dyDescent="0.25">
      <c r="B253" s="23">
        <v>3962</v>
      </c>
      <c r="C253" s="23" t="s">
        <v>231</v>
      </c>
      <c r="D253" s="28">
        <f>+[15]CTE!H231</f>
        <v>0</v>
      </c>
      <c r="E253" s="27"/>
    </row>
    <row r="254" spans="2:5" s="26" customFormat="1" ht="18" hidden="1" customHeight="1" x14ac:dyDescent="0.25">
      <c r="B254" s="23">
        <v>3991</v>
      </c>
      <c r="C254" s="23" t="s">
        <v>232</v>
      </c>
      <c r="D254" s="28">
        <f>+[15]CTE!H232</f>
        <v>0</v>
      </c>
      <c r="E254" s="27"/>
    </row>
    <row r="255" spans="2:5" s="26" customFormat="1" ht="18" hidden="1" customHeight="1" x14ac:dyDescent="0.25">
      <c r="B255" s="23">
        <v>3992</v>
      </c>
      <c r="C255" s="23" t="s">
        <v>233</v>
      </c>
      <c r="D255" s="28">
        <f>+[15]CTE!H233</f>
        <v>0</v>
      </c>
      <c r="E255" s="27"/>
    </row>
    <row r="256" spans="2:5" s="26" customFormat="1" ht="18" hidden="1" customHeight="1" x14ac:dyDescent="0.25">
      <c r="B256" s="23">
        <v>3993</v>
      </c>
      <c r="C256" s="23" t="s">
        <v>234</v>
      </c>
      <c r="D256" s="28">
        <f>+[15]CTE!H234</f>
        <v>0</v>
      </c>
      <c r="E256" s="27"/>
    </row>
    <row r="257" spans="2:5" s="26" customFormat="1" ht="18" hidden="1" customHeight="1" x14ac:dyDescent="0.25">
      <c r="B257" s="23">
        <v>3994</v>
      </c>
      <c r="C257" s="23" t="s">
        <v>235</v>
      </c>
      <c r="D257" s="28">
        <f>+[15]CTE!H235</f>
        <v>0</v>
      </c>
      <c r="E257" s="27"/>
    </row>
    <row r="258" spans="2:5" s="26" customFormat="1" ht="18" hidden="1" customHeight="1" x14ac:dyDescent="0.25">
      <c r="B258" s="23">
        <v>3995</v>
      </c>
      <c r="C258" s="23" t="s">
        <v>236</v>
      </c>
      <c r="D258" s="28">
        <f>+[15]CTE!H236</f>
        <v>0</v>
      </c>
      <c r="E258" s="27"/>
    </row>
    <row r="259" spans="2:5" s="26" customFormat="1" ht="18" hidden="1" customHeight="1" x14ac:dyDescent="0.25">
      <c r="B259" s="23">
        <v>3996</v>
      </c>
      <c r="C259" s="23" t="s">
        <v>237</v>
      </c>
      <c r="D259" s="28">
        <f>+[15]CTE!H237</f>
        <v>0</v>
      </c>
      <c r="E259" s="27"/>
    </row>
    <row r="260" spans="2:5" x14ac:dyDescent="0.25">
      <c r="B260" s="34"/>
      <c r="C260" s="39"/>
      <c r="D260" s="40"/>
      <c r="E260" s="27"/>
    </row>
    <row r="261" spans="2:5" ht="18.75" thickBot="1" x14ac:dyDescent="0.3">
      <c r="B261" s="34"/>
      <c r="C261" s="35" t="s">
        <v>238</v>
      </c>
      <c r="D261" s="36">
        <f>SUM(D155:D259)</f>
        <v>207733.77024000004</v>
      </c>
      <c r="E261" s="27"/>
    </row>
    <row r="262" spans="2:5" ht="26.25" customHeight="1" thickTop="1" thickBot="1" x14ac:dyDescent="0.3">
      <c r="C262" s="18"/>
      <c r="D262" s="19">
        <f>+[15]CTE!$H$238-D261</f>
        <v>0</v>
      </c>
      <c r="E262" s="27"/>
    </row>
    <row r="263" spans="2:5" ht="17.25" customHeight="1" thickBot="1" x14ac:dyDescent="0.25">
      <c r="C263" s="20" t="s">
        <v>7</v>
      </c>
      <c r="D263" s="62" t="str">
        <f>+D2</f>
        <v>Presupuesto</v>
      </c>
    </row>
    <row r="264" spans="2:5" ht="22.5" customHeight="1" thickBot="1" x14ac:dyDescent="0.25">
      <c r="C264" s="21" t="s">
        <v>239</v>
      </c>
      <c r="D264" s="33" t="str">
        <f>+D3</f>
        <v>2016</v>
      </c>
    </row>
    <row r="265" spans="2:5" ht="18" hidden="1" customHeight="1" x14ac:dyDescent="0.25">
      <c r="B265" s="10">
        <v>4121</v>
      </c>
      <c r="C265" s="41" t="s">
        <v>240</v>
      </c>
      <c r="D265" s="42">
        <f>+[15]CTE!H240</f>
        <v>0</v>
      </c>
      <c r="E265" s="27"/>
    </row>
    <row r="266" spans="2:5" ht="18" hidden="1" customHeight="1" x14ac:dyDescent="0.25">
      <c r="B266" s="10">
        <v>4122</v>
      </c>
      <c r="C266" s="10" t="s">
        <v>241</v>
      </c>
      <c r="D266" s="11">
        <f>+[15]CTE!H241</f>
        <v>0</v>
      </c>
      <c r="E266" s="27"/>
    </row>
    <row r="267" spans="2:5" ht="18" hidden="1" customHeight="1" x14ac:dyDescent="0.25">
      <c r="B267" s="10">
        <v>4123</v>
      </c>
      <c r="C267" s="10" t="s">
        <v>242</v>
      </c>
      <c r="D267" s="11">
        <f>+[15]CTE!H242</f>
        <v>0</v>
      </c>
      <c r="E267" s="27"/>
    </row>
    <row r="268" spans="2:5" ht="18" hidden="1" customHeight="1" x14ac:dyDescent="0.25">
      <c r="B268" s="10">
        <v>4131</v>
      </c>
      <c r="C268" s="10" t="s">
        <v>243</v>
      </c>
      <c r="D268" s="11">
        <f>+[15]CTE!H243</f>
        <v>0</v>
      </c>
      <c r="E268" s="27"/>
    </row>
    <row r="269" spans="2:5" ht="18" hidden="1" customHeight="1" x14ac:dyDescent="0.25">
      <c r="B269" s="10">
        <v>4132</v>
      </c>
      <c r="C269" s="10" t="s">
        <v>244</v>
      </c>
      <c r="D269" s="11">
        <f>+[15]CTE!H244</f>
        <v>0</v>
      </c>
      <c r="E269" s="27"/>
    </row>
    <row r="270" spans="2:5" ht="18" hidden="1" customHeight="1" x14ac:dyDescent="0.25">
      <c r="B270" s="10">
        <v>4133</v>
      </c>
      <c r="C270" s="10" t="s">
        <v>245</v>
      </c>
      <c r="D270" s="11">
        <f>+[15]CTE!H245</f>
        <v>0</v>
      </c>
      <c r="E270" s="27"/>
    </row>
    <row r="271" spans="2:5" ht="18" hidden="1" customHeight="1" x14ac:dyDescent="0.25">
      <c r="B271" s="10">
        <v>4134</v>
      </c>
      <c r="C271" s="10" t="s">
        <v>246</v>
      </c>
      <c r="D271" s="11">
        <f>+[15]CTE!H246</f>
        <v>0</v>
      </c>
      <c r="E271" s="27"/>
    </row>
    <row r="272" spans="2:5" ht="18" hidden="1" customHeight="1" x14ac:dyDescent="0.25">
      <c r="B272" s="10">
        <v>4135</v>
      </c>
      <c r="C272" s="10" t="s">
        <v>247</v>
      </c>
      <c r="D272" s="11">
        <f>+[15]CTE!H247</f>
        <v>0</v>
      </c>
      <c r="E272" s="27"/>
    </row>
    <row r="273" spans="2:5" ht="18" hidden="1" customHeight="1" x14ac:dyDescent="0.25">
      <c r="B273" s="10">
        <v>4141</v>
      </c>
      <c r="C273" s="10" t="s">
        <v>248</v>
      </c>
      <c r="D273" s="11">
        <f>+[15]CTE!H248</f>
        <v>0</v>
      </c>
      <c r="E273" s="27"/>
    </row>
    <row r="274" spans="2:5" ht="18" hidden="1" customHeight="1" x14ac:dyDescent="0.25">
      <c r="B274" s="10">
        <v>4142</v>
      </c>
      <c r="C274" s="10" t="s">
        <v>249</v>
      </c>
      <c r="D274" s="11">
        <f>+[15]CTE!H249</f>
        <v>0</v>
      </c>
      <c r="E274" s="27"/>
    </row>
    <row r="275" spans="2:5" ht="18" hidden="1" customHeight="1" x14ac:dyDescent="0.25">
      <c r="B275" s="10">
        <v>4143</v>
      </c>
      <c r="C275" s="10" t="s">
        <v>250</v>
      </c>
      <c r="D275" s="11">
        <f>+[15]CTE!H250</f>
        <v>0</v>
      </c>
      <c r="E275" s="27"/>
    </row>
    <row r="276" spans="2:5" ht="18" hidden="1" customHeight="1" x14ac:dyDescent="0.25">
      <c r="B276" s="10">
        <v>4144</v>
      </c>
      <c r="C276" s="10" t="s">
        <v>251</v>
      </c>
      <c r="D276" s="11">
        <f>+[15]CTE!H251</f>
        <v>0</v>
      </c>
      <c r="E276" s="27"/>
    </row>
    <row r="277" spans="2:5" ht="18" hidden="1" customHeight="1" x14ac:dyDescent="0.25">
      <c r="B277" s="10">
        <v>4145</v>
      </c>
      <c r="C277" s="10" t="s">
        <v>252</v>
      </c>
      <c r="D277" s="11">
        <f>+[15]CTE!H252</f>
        <v>0</v>
      </c>
      <c r="E277" s="27"/>
    </row>
    <row r="278" spans="2:5" ht="18" hidden="1" customHeight="1" x14ac:dyDescent="0.25">
      <c r="B278" s="10">
        <v>4151</v>
      </c>
      <c r="C278" s="10" t="s">
        <v>253</v>
      </c>
      <c r="D278" s="11">
        <f>+[15]CTE!H253</f>
        <v>0</v>
      </c>
      <c r="E278" s="27"/>
    </row>
    <row r="279" spans="2:5" ht="18" hidden="1" customHeight="1" x14ac:dyDescent="0.25">
      <c r="B279" s="10">
        <v>4152</v>
      </c>
      <c r="C279" s="10" t="s">
        <v>254</v>
      </c>
      <c r="D279" s="11">
        <f>+[15]CTE!H254</f>
        <v>0</v>
      </c>
      <c r="E279" s="27"/>
    </row>
    <row r="280" spans="2:5" ht="18" hidden="1" customHeight="1" x14ac:dyDescent="0.25">
      <c r="B280" s="10">
        <v>4153</v>
      </c>
      <c r="C280" s="10" t="s">
        <v>255</v>
      </c>
      <c r="D280" s="11">
        <f>+[15]CTE!H255</f>
        <v>0</v>
      </c>
      <c r="E280" s="27"/>
    </row>
    <row r="281" spans="2:5" ht="18" hidden="1" customHeight="1" x14ac:dyDescent="0.25">
      <c r="B281" s="10">
        <v>4154</v>
      </c>
      <c r="C281" s="10" t="s">
        <v>256</v>
      </c>
      <c r="D281" s="11">
        <f>+[15]CTE!H256</f>
        <v>0</v>
      </c>
      <c r="E281" s="27"/>
    </row>
    <row r="282" spans="2:5" ht="18" hidden="1" customHeight="1" x14ac:dyDescent="0.25">
      <c r="B282" s="10">
        <v>4155</v>
      </c>
      <c r="C282" s="10" t="s">
        <v>257</v>
      </c>
      <c r="D282" s="11">
        <f>+[15]CTE!H257</f>
        <v>0</v>
      </c>
      <c r="E282" s="27"/>
    </row>
    <row r="283" spans="2:5" ht="18" hidden="1" customHeight="1" x14ac:dyDescent="0.25">
      <c r="B283" s="10">
        <v>4156</v>
      </c>
      <c r="C283" s="10" t="s">
        <v>258</v>
      </c>
      <c r="D283" s="11">
        <f>+[15]CTE!H258</f>
        <v>0</v>
      </c>
      <c r="E283" s="27"/>
    </row>
    <row r="284" spans="2:5" ht="18" hidden="1" customHeight="1" x14ac:dyDescent="0.25">
      <c r="B284" s="10">
        <v>4157</v>
      </c>
      <c r="C284" s="10" t="s">
        <v>259</v>
      </c>
      <c r="D284" s="11">
        <f>+[15]CTE!H259</f>
        <v>0</v>
      </c>
      <c r="E284" s="27"/>
    </row>
    <row r="285" spans="2:5" ht="18" hidden="1" customHeight="1" x14ac:dyDescent="0.25">
      <c r="B285" s="10">
        <v>4158</v>
      </c>
      <c r="C285" s="10" t="s">
        <v>260</v>
      </c>
      <c r="D285" s="11">
        <f>+[15]CTE!H260</f>
        <v>0</v>
      </c>
      <c r="E285" s="27"/>
    </row>
    <row r="286" spans="2:5" ht="18" hidden="1" customHeight="1" x14ac:dyDescent="0.25">
      <c r="B286" s="10">
        <v>4191</v>
      </c>
      <c r="C286" s="10" t="s">
        <v>261</v>
      </c>
      <c r="D286" s="11">
        <f>+[15]CTE!H261</f>
        <v>0</v>
      </c>
      <c r="E286" s="27"/>
    </row>
    <row r="287" spans="2:5" ht="18" hidden="1" customHeight="1" x14ac:dyDescent="0.25">
      <c r="B287" s="10">
        <v>4241</v>
      </c>
      <c r="C287" s="10" t="s">
        <v>262</v>
      </c>
      <c r="D287" s="11">
        <f>+[15]CTE!H262</f>
        <v>0</v>
      </c>
      <c r="E287" s="27"/>
    </row>
    <row r="288" spans="2:5" ht="18" hidden="1" customHeight="1" x14ac:dyDescent="0.25">
      <c r="B288" s="10">
        <v>4242</v>
      </c>
      <c r="C288" s="10" t="s">
        <v>263</v>
      </c>
      <c r="D288" s="11">
        <f>+[15]CTE!H263</f>
        <v>0</v>
      </c>
      <c r="E288" s="27"/>
    </row>
    <row r="289" spans="2:5" ht="18" hidden="1" customHeight="1" x14ac:dyDescent="0.25">
      <c r="B289" s="10">
        <v>4243</v>
      </c>
      <c r="C289" s="10" t="s">
        <v>264</v>
      </c>
      <c r="D289" s="11">
        <f>+[15]CTE!H264</f>
        <v>0</v>
      </c>
      <c r="E289" s="27"/>
    </row>
    <row r="290" spans="2:5" ht="18" hidden="1" customHeight="1" x14ac:dyDescent="0.25">
      <c r="B290" s="10">
        <v>4244</v>
      </c>
      <c r="C290" s="10" t="s">
        <v>265</v>
      </c>
      <c r="D290" s="11">
        <f>+[15]CTE!H265</f>
        <v>0</v>
      </c>
      <c r="E290" s="27"/>
    </row>
    <row r="291" spans="2:5" ht="18" hidden="1" customHeight="1" x14ac:dyDescent="0.25">
      <c r="B291" s="10">
        <v>4245</v>
      </c>
      <c r="C291" s="10" t="s">
        <v>266</v>
      </c>
      <c r="D291" s="11">
        <f>+[15]CTE!H266</f>
        <v>0</v>
      </c>
      <c r="E291" s="27"/>
    </row>
    <row r="292" spans="2:5" ht="18" hidden="1" customHeight="1" x14ac:dyDescent="0.25">
      <c r="B292" s="10">
        <v>4246</v>
      </c>
      <c r="C292" s="10" t="s">
        <v>267</v>
      </c>
      <c r="D292" s="11">
        <f>+[15]CTE!H267</f>
        <v>0</v>
      </c>
      <c r="E292" s="27"/>
    </row>
    <row r="293" spans="2:5" ht="18" hidden="1" customHeight="1" x14ac:dyDescent="0.25">
      <c r="B293" s="10">
        <v>4251</v>
      </c>
      <c r="C293" s="10" t="s">
        <v>268</v>
      </c>
      <c r="D293" s="11">
        <f>+[15]CTE!H268</f>
        <v>0</v>
      </c>
      <c r="E293" s="27"/>
    </row>
    <row r="294" spans="2:5" ht="18" hidden="1" customHeight="1" x14ac:dyDescent="0.25">
      <c r="B294" s="10">
        <v>4252</v>
      </c>
      <c r="C294" s="10" t="s">
        <v>269</v>
      </c>
      <c r="D294" s="11">
        <f>+[15]CTE!H269</f>
        <v>0</v>
      </c>
      <c r="E294" s="27"/>
    </row>
    <row r="295" spans="2:5" ht="18" hidden="1" customHeight="1" x14ac:dyDescent="0.25">
      <c r="B295" s="10">
        <v>4253</v>
      </c>
      <c r="C295" s="10" t="s">
        <v>270</v>
      </c>
      <c r="D295" s="11">
        <f>+[15]CTE!H270</f>
        <v>0</v>
      </c>
      <c r="E295" s="27"/>
    </row>
    <row r="296" spans="2:5" ht="18" hidden="1" customHeight="1" x14ac:dyDescent="0.25">
      <c r="B296" s="10">
        <v>4254</v>
      </c>
      <c r="C296" s="10" t="s">
        <v>271</v>
      </c>
      <c r="D296" s="11">
        <f>+[15]CTE!H271</f>
        <v>0</v>
      </c>
      <c r="E296" s="27"/>
    </row>
    <row r="297" spans="2:5" ht="18" hidden="1" customHeight="1" x14ac:dyDescent="0.25">
      <c r="B297" s="10">
        <v>4311</v>
      </c>
      <c r="C297" s="10" t="s">
        <v>272</v>
      </c>
      <c r="D297" s="11">
        <f>+[15]CTE!H272</f>
        <v>0</v>
      </c>
      <c r="E297" s="27"/>
    </row>
    <row r="298" spans="2:5" ht="18" hidden="1" customHeight="1" x14ac:dyDescent="0.25">
      <c r="B298" s="10">
        <v>4312</v>
      </c>
      <c r="C298" s="10" t="s">
        <v>273</v>
      </c>
      <c r="D298" s="11">
        <f>+[15]CTE!H273</f>
        <v>0</v>
      </c>
      <c r="E298" s="27"/>
    </row>
    <row r="299" spans="2:5" ht="18" hidden="1" customHeight="1" x14ac:dyDescent="0.25">
      <c r="B299" s="10">
        <v>4313</v>
      </c>
      <c r="C299" s="10" t="s">
        <v>274</v>
      </c>
      <c r="D299" s="11">
        <f>+[15]CTE!H274</f>
        <v>0</v>
      </c>
      <c r="E299" s="27"/>
    </row>
    <row r="300" spans="2:5" ht="18" hidden="1" customHeight="1" x14ac:dyDescent="0.25">
      <c r="B300" s="10">
        <v>4314</v>
      </c>
      <c r="C300" s="10" t="s">
        <v>275</v>
      </c>
      <c r="D300" s="11">
        <f>+[15]CTE!H275</f>
        <v>0</v>
      </c>
      <c r="E300" s="27"/>
    </row>
    <row r="301" spans="2:5" ht="18" hidden="1" customHeight="1" x14ac:dyDescent="0.25">
      <c r="B301" s="10">
        <v>4315</v>
      </c>
      <c r="C301" s="10" t="s">
        <v>276</v>
      </c>
      <c r="D301" s="11">
        <f>+[15]CTE!H276</f>
        <v>0</v>
      </c>
      <c r="E301" s="27"/>
    </row>
    <row r="302" spans="2:5" ht="18" hidden="1" customHeight="1" x14ac:dyDescent="0.25">
      <c r="B302" s="10">
        <v>4316</v>
      </c>
      <c r="C302" s="10" t="s">
        <v>277</v>
      </c>
      <c r="D302" s="11">
        <f>+[15]CTE!H277</f>
        <v>0</v>
      </c>
      <c r="E302" s="27"/>
    </row>
    <row r="303" spans="2:5" ht="18" hidden="1" customHeight="1" x14ac:dyDescent="0.25">
      <c r="B303" s="10">
        <v>4321</v>
      </c>
      <c r="C303" s="10" t="s">
        <v>278</v>
      </c>
      <c r="D303" s="11">
        <f>+[15]CTE!H278</f>
        <v>0</v>
      </c>
      <c r="E303" s="27"/>
    </row>
    <row r="304" spans="2:5" ht="18" hidden="1" customHeight="1" x14ac:dyDescent="0.25">
      <c r="B304" s="10">
        <v>4331</v>
      </c>
      <c r="C304" s="10" t="s">
        <v>279</v>
      </c>
      <c r="D304" s="11">
        <f>+[15]CTE!H279</f>
        <v>0</v>
      </c>
      <c r="E304" s="27"/>
    </row>
    <row r="305" spans="2:5" ht="18" hidden="1" customHeight="1" x14ac:dyDescent="0.25">
      <c r="B305" s="10">
        <v>4331</v>
      </c>
      <c r="C305" s="10" t="s">
        <v>280</v>
      </c>
      <c r="D305" s="11">
        <f>+[15]CTE!H280</f>
        <v>0</v>
      </c>
      <c r="E305" s="27"/>
    </row>
    <row r="306" spans="2:5" ht="18" hidden="1" customHeight="1" x14ac:dyDescent="0.25">
      <c r="B306" s="10">
        <v>4332</v>
      </c>
      <c r="C306" s="10" t="s">
        <v>281</v>
      </c>
      <c r="D306" s="11">
        <f>+[15]CTE!H281</f>
        <v>0</v>
      </c>
      <c r="E306" s="27"/>
    </row>
    <row r="307" spans="2:5" ht="18" hidden="1" customHeight="1" x14ac:dyDescent="0.25">
      <c r="B307" s="10">
        <v>4341</v>
      </c>
      <c r="C307" s="10" t="s">
        <v>282</v>
      </c>
      <c r="D307" s="11">
        <f>+[15]CTE!H282</f>
        <v>0</v>
      </c>
      <c r="E307" s="27"/>
    </row>
    <row r="308" spans="2:5" ht="18" hidden="1" customHeight="1" x14ac:dyDescent="0.25">
      <c r="B308" s="10">
        <v>4361</v>
      </c>
      <c r="C308" s="10" t="s">
        <v>283</v>
      </c>
      <c r="D308" s="11">
        <f>+[15]CTE!H283</f>
        <v>0</v>
      </c>
      <c r="E308" s="27"/>
    </row>
    <row r="309" spans="2:5" ht="18" hidden="1" customHeight="1" x14ac:dyDescent="0.25">
      <c r="B309" s="10">
        <v>4362</v>
      </c>
      <c r="C309" s="10" t="s">
        <v>284</v>
      </c>
      <c r="D309" s="11">
        <f>+[15]CTE!H284</f>
        <v>0</v>
      </c>
      <c r="E309" s="27"/>
    </row>
    <row r="310" spans="2:5" ht="18" hidden="1" customHeight="1" x14ac:dyDescent="0.25">
      <c r="B310" s="10">
        <v>4371</v>
      </c>
      <c r="C310" s="10" t="s">
        <v>285</v>
      </c>
      <c r="D310" s="11">
        <f>+[15]CTE!H285</f>
        <v>0</v>
      </c>
      <c r="E310" s="27"/>
    </row>
    <row r="311" spans="2:5" ht="18" hidden="1" customHeight="1" x14ac:dyDescent="0.25">
      <c r="B311" s="10">
        <v>4381</v>
      </c>
      <c r="C311" s="10" t="s">
        <v>286</v>
      </c>
      <c r="D311" s="11">
        <f>+[15]CTE!H286</f>
        <v>0</v>
      </c>
      <c r="E311" s="27"/>
    </row>
    <row r="312" spans="2:5" ht="18" hidden="1" customHeight="1" x14ac:dyDescent="0.25">
      <c r="B312" s="10">
        <v>4391</v>
      </c>
      <c r="C312" s="10" t="s">
        <v>287</v>
      </c>
      <c r="D312" s="11">
        <f>+[15]CTE!H287</f>
        <v>0</v>
      </c>
      <c r="E312" s="27"/>
    </row>
    <row r="313" spans="2:5" ht="18" hidden="1" customHeight="1" x14ac:dyDescent="0.25">
      <c r="B313" s="10">
        <v>4392</v>
      </c>
      <c r="C313" s="10" t="s">
        <v>288</v>
      </c>
      <c r="D313" s="11">
        <f>+[15]CTE!H288</f>
        <v>0</v>
      </c>
      <c r="E313" s="27"/>
    </row>
    <row r="314" spans="2:5" ht="18" hidden="1" customHeight="1" x14ac:dyDescent="0.25">
      <c r="B314" s="10">
        <v>4393</v>
      </c>
      <c r="C314" s="10" t="s">
        <v>289</v>
      </c>
      <c r="D314" s="11">
        <f>+[15]CTE!H289</f>
        <v>0</v>
      </c>
      <c r="E314" s="27"/>
    </row>
    <row r="315" spans="2:5" ht="18" hidden="1" customHeight="1" x14ac:dyDescent="0.25">
      <c r="B315" s="10">
        <v>4394</v>
      </c>
      <c r="C315" s="10" t="s">
        <v>290</v>
      </c>
      <c r="D315" s="11">
        <f>+[15]CTE!H290</f>
        <v>0</v>
      </c>
      <c r="E315" s="27"/>
    </row>
    <row r="316" spans="2:5" ht="18" hidden="1" customHeight="1" x14ac:dyDescent="0.25">
      <c r="B316" s="10">
        <v>4395</v>
      </c>
      <c r="C316" s="10" t="s">
        <v>291</v>
      </c>
      <c r="D316" s="11">
        <f>+[15]CTE!H291</f>
        <v>0</v>
      </c>
      <c r="E316" s="27"/>
    </row>
    <row r="317" spans="2:5" ht="18" hidden="1" customHeight="1" x14ac:dyDescent="0.25">
      <c r="B317" s="10">
        <v>4411</v>
      </c>
      <c r="C317" s="10" t="s">
        <v>292</v>
      </c>
      <c r="D317" s="11">
        <f>+[15]CTE!H292</f>
        <v>0</v>
      </c>
      <c r="E317" s="27"/>
    </row>
    <row r="318" spans="2:5" ht="18" hidden="1" customHeight="1" x14ac:dyDescent="0.25">
      <c r="B318" s="10">
        <v>4412</v>
      </c>
      <c r="C318" s="10" t="s">
        <v>293</v>
      </c>
      <c r="D318" s="11">
        <f>+[15]CTE!H293</f>
        <v>0</v>
      </c>
      <c r="E318" s="27"/>
    </row>
    <row r="319" spans="2:5" ht="18" hidden="1" customHeight="1" x14ac:dyDescent="0.25">
      <c r="B319" s="10">
        <v>4413</v>
      </c>
      <c r="C319" s="10" t="s">
        <v>294</v>
      </c>
      <c r="D319" s="11">
        <f>+[15]CTE!H294</f>
        <v>0</v>
      </c>
      <c r="E319" s="27"/>
    </row>
    <row r="320" spans="2:5" ht="18" hidden="1" customHeight="1" x14ac:dyDescent="0.25">
      <c r="B320" s="10">
        <v>4414</v>
      </c>
      <c r="C320" s="10" t="s">
        <v>295</v>
      </c>
      <c r="D320" s="11">
        <f>+[15]CTE!H295</f>
        <v>0</v>
      </c>
      <c r="E320" s="27"/>
    </row>
    <row r="321" spans="2:5" ht="18" hidden="1" customHeight="1" x14ac:dyDescent="0.25">
      <c r="B321" s="10">
        <v>4415</v>
      </c>
      <c r="C321" s="10" t="s">
        <v>296</v>
      </c>
      <c r="D321" s="11">
        <f>+[15]CTE!H296</f>
        <v>0</v>
      </c>
      <c r="E321" s="27"/>
    </row>
    <row r="322" spans="2:5" ht="18" hidden="1" customHeight="1" x14ac:dyDescent="0.25">
      <c r="B322" s="10">
        <v>4416</v>
      </c>
      <c r="C322" s="10" t="s">
        <v>297</v>
      </c>
      <c r="D322" s="11">
        <f>+[15]CTE!H297</f>
        <v>0</v>
      </c>
      <c r="E322" s="27"/>
    </row>
    <row r="323" spans="2:5" ht="18" hidden="1" customHeight="1" x14ac:dyDescent="0.25">
      <c r="B323" s="10">
        <v>4417</v>
      </c>
      <c r="C323" s="10" t="s">
        <v>298</v>
      </c>
      <c r="D323" s="11">
        <f>+[15]CTE!H298</f>
        <v>0</v>
      </c>
      <c r="E323" s="27"/>
    </row>
    <row r="324" spans="2:5" ht="18" hidden="1" customHeight="1" x14ac:dyDescent="0.25">
      <c r="B324" s="10">
        <v>4418</v>
      </c>
      <c r="C324" s="10" t="s">
        <v>299</v>
      </c>
      <c r="D324" s="11">
        <f>+[15]CTE!H299</f>
        <v>0</v>
      </c>
      <c r="E324" s="27"/>
    </row>
    <row r="325" spans="2:5" ht="18" hidden="1" customHeight="1" x14ac:dyDescent="0.25">
      <c r="B325" s="10">
        <v>4419</v>
      </c>
      <c r="C325" s="10" t="s">
        <v>300</v>
      </c>
      <c r="D325" s="11">
        <f>+[15]CTE!H300</f>
        <v>0</v>
      </c>
      <c r="E325" s="27"/>
    </row>
    <row r="326" spans="2:5" ht="18" hidden="1" customHeight="1" x14ac:dyDescent="0.25">
      <c r="B326" s="10">
        <v>4421</v>
      </c>
      <c r="C326" s="10" t="s">
        <v>301</v>
      </c>
      <c r="D326" s="11">
        <f>+[15]CTE!H301</f>
        <v>0</v>
      </c>
      <c r="E326" s="27"/>
    </row>
    <row r="327" spans="2:5" ht="18" hidden="1" customHeight="1" x14ac:dyDescent="0.25">
      <c r="B327" s="10">
        <v>4422</v>
      </c>
      <c r="C327" s="10" t="s">
        <v>302</v>
      </c>
      <c r="D327" s="11">
        <f>+[15]CTE!H302</f>
        <v>0</v>
      </c>
      <c r="E327" s="27"/>
    </row>
    <row r="328" spans="2:5" ht="18" hidden="1" customHeight="1" x14ac:dyDescent="0.25">
      <c r="B328" s="10">
        <v>4423</v>
      </c>
      <c r="C328" s="10" t="s">
        <v>303</v>
      </c>
      <c r="D328" s="11">
        <f>+[15]CTE!H303</f>
        <v>0</v>
      </c>
      <c r="E328" s="27"/>
    </row>
    <row r="329" spans="2:5" ht="18" hidden="1" customHeight="1" x14ac:dyDescent="0.25">
      <c r="B329" s="10">
        <v>4431</v>
      </c>
      <c r="C329" s="10" t="s">
        <v>304</v>
      </c>
      <c r="D329" s="11">
        <f>+[15]CTE!H304</f>
        <v>0</v>
      </c>
      <c r="E329" s="27"/>
    </row>
    <row r="330" spans="2:5" ht="18" hidden="1" customHeight="1" x14ac:dyDescent="0.25">
      <c r="B330" s="10">
        <v>4432</v>
      </c>
      <c r="C330" s="10" t="s">
        <v>305</v>
      </c>
      <c r="D330" s="11">
        <f>+[15]CTE!H305</f>
        <v>0</v>
      </c>
      <c r="E330" s="27"/>
    </row>
    <row r="331" spans="2:5" ht="18" hidden="1" customHeight="1" x14ac:dyDescent="0.25">
      <c r="B331" s="10">
        <v>4433</v>
      </c>
      <c r="C331" s="10" t="s">
        <v>306</v>
      </c>
      <c r="D331" s="11">
        <f>+[15]CTE!H306</f>
        <v>0</v>
      </c>
      <c r="E331" s="27"/>
    </row>
    <row r="332" spans="2:5" ht="18" hidden="1" customHeight="1" x14ac:dyDescent="0.25">
      <c r="B332" s="10">
        <v>4441</v>
      </c>
      <c r="C332" s="10" t="s">
        <v>307</v>
      </c>
      <c r="D332" s="11">
        <f>+[15]CTE!H307</f>
        <v>0</v>
      </c>
      <c r="E332" s="27"/>
    </row>
    <row r="333" spans="2:5" ht="18" hidden="1" customHeight="1" x14ac:dyDescent="0.25">
      <c r="B333" s="10">
        <v>4442</v>
      </c>
      <c r="C333" s="10" t="s">
        <v>308</v>
      </c>
      <c r="D333" s="11">
        <f>+[15]CTE!H308</f>
        <v>0</v>
      </c>
      <c r="E333" s="27"/>
    </row>
    <row r="334" spans="2:5" ht="18" hidden="1" customHeight="1" x14ac:dyDescent="0.25">
      <c r="B334" s="10">
        <v>4443</v>
      </c>
      <c r="C334" s="10" t="s">
        <v>309</v>
      </c>
      <c r="D334" s="11">
        <f>+[15]CTE!H309</f>
        <v>0</v>
      </c>
      <c r="E334" s="27"/>
    </row>
    <row r="335" spans="2:5" ht="18" hidden="1" customHeight="1" x14ac:dyDescent="0.25">
      <c r="B335" s="10">
        <v>4444</v>
      </c>
      <c r="C335" s="10" t="s">
        <v>310</v>
      </c>
      <c r="D335" s="11">
        <f>+[15]CTE!H310</f>
        <v>0</v>
      </c>
      <c r="E335" s="27"/>
    </row>
    <row r="336" spans="2:5" ht="18" hidden="1" customHeight="1" x14ac:dyDescent="0.25">
      <c r="B336" s="10">
        <v>4445</v>
      </c>
      <c r="C336" s="10" t="s">
        <v>311</v>
      </c>
      <c r="D336" s="11">
        <f>+[15]CTE!H311</f>
        <v>0</v>
      </c>
      <c r="E336" s="27"/>
    </row>
    <row r="337" spans="2:5" ht="18" hidden="1" customHeight="1" x14ac:dyDescent="0.25">
      <c r="B337" s="10">
        <v>4446</v>
      </c>
      <c r="C337" s="10" t="s">
        <v>312</v>
      </c>
      <c r="D337" s="11">
        <f>+[15]CTE!H312</f>
        <v>0</v>
      </c>
      <c r="E337" s="27"/>
    </row>
    <row r="338" spans="2:5" x14ac:dyDescent="0.25">
      <c r="B338" s="23">
        <v>4451</v>
      </c>
      <c r="C338" s="23" t="s">
        <v>313</v>
      </c>
      <c r="D338" s="28">
        <f>+[15]CTE!H313</f>
        <v>0</v>
      </c>
      <c r="E338" s="27"/>
    </row>
    <row r="339" spans="2:5" ht="18" hidden="1" customHeight="1" x14ac:dyDescent="0.25">
      <c r="B339" s="23">
        <v>4452</v>
      </c>
      <c r="C339" s="23" t="s">
        <v>314</v>
      </c>
      <c r="D339" s="28">
        <f>+[15]CTE!H314</f>
        <v>0</v>
      </c>
      <c r="E339" s="27"/>
    </row>
    <row r="340" spans="2:5" ht="18" hidden="1" customHeight="1" x14ac:dyDescent="0.25">
      <c r="B340" s="23">
        <v>4453</v>
      </c>
      <c r="C340" s="23" t="s">
        <v>315</v>
      </c>
      <c r="D340" s="28">
        <f>+[15]CTE!H315</f>
        <v>0</v>
      </c>
      <c r="E340" s="27"/>
    </row>
    <row r="341" spans="2:5" ht="18" hidden="1" customHeight="1" x14ac:dyDescent="0.25">
      <c r="B341" s="23">
        <v>4454</v>
      </c>
      <c r="C341" s="23" t="s">
        <v>316</v>
      </c>
      <c r="D341" s="28">
        <f>+[15]CTE!H316</f>
        <v>0</v>
      </c>
      <c r="E341" s="27"/>
    </row>
    <row r="342" spans="2:5" ht="18" hidden="1" customHeight="1" x14ac:dyDescent="0.25">
      <c r="B342" s="23">
        <v>4455</v>
      </c>
      <c r="C342" s="23" t="s">
        <v>317</v>
      </c>
      <c r="D342" s="28">
        <f>+[15]CTE!H317</f>
        <v>0</v>
      </c>
      <c r="E342" s="27"/>
    </row>
    <row r="343" spans="2:5" ht="18" hidden="1" customHeight="1" x14ac:dyDescent="0.25">
      <c r="B343" s="23">
        <v>4471</v>
      </c>
      <c r="C343" s="23" t="s">
        <v>318</v>
      </c>
      <c r="D343" s="28">
        <f>+[15]CTE!H318</f>
        <v>0</v>
      </c>
      <c r="E343" s="27"/>
    </row>
    <row r="344" spans="2:5" ht="18" hidden="1" customHeight="1" x14ac:dyDescent="0.25">
      <c r="B344" s="23">
        <v>4481</v>
      </c>
      <c r="C344" s="23" t="s">
        <v>319</v>
      </c>
      <c r="D344" s="28">
        <f>+[15]CTE!H319</f>
        <v>0</v>
      </c>
      <c r="E344" s="27"/>
    </row>
    <row r="345" spans="2:5" ht="18" hidden="1" customHeight="1" x14ac:dyDescent="0.25">
      <c r="B345" s="23">
        <v>4482</v>
      </c>
      <c r="C345" s="23" t="s">
        <v>320</v>
      </c>
      <c r="D345" s="28">
        <f>+[15]CTE!H320</f>
        <v>0</v>
      </c>
      <c r="E345" s="27"/>
    </row>
    <row r="346" spans="2:5" ht="18" hidden="1" customHeight="1" x14ac:dyDescent="0.25">
      <c r="B346" s="23">
        <v>4511</v>
      </c>
      <c r="C346" s="23" t="s">
        <v>321</v>
      </c>
      <c r="D346" s="28">
        <f>+[15]CTE!H321</f>
        <v>0</v>
      </c>
      <c r="E346" s="27"/>
    </row>
    <row r="347" spans="2:5" ht="18" hidden="1" customHeight="1" x14ac:dyDescent="0.25">
      <c r="B347" s="23">
        <v>4521</v>
      </c>
      <c r="C347" s="23" t="s">
        <v>322</v>
      </c>
      <c r="D347" s="28">
        <f>+[15]CTE!H322</f>
        <v>0</v>
      </c>
      <c r="E347" s="27"/>
    </row>
    <row r="348" spans="2:5" ht="18" hidden="1" customHeight="1" x14ac:dyDescent="0.25">
      <c r="B348" s="23">
        <v>4591</v>
      </c>
      <c r="C348" s="23" t="s">
        <v>323</v>
      </c>
      <c r="D348" s="28">
        <f>+[15]CTE!H323</f>
        <v>0</v>
      </c>
      <c r="E348" s="27"/>
    </row>
    <row r="349" spans="2:5" ht="18" hidden="1" customHeight="1" x14ac:dyDescent="0.25">
      <c r="B349" s="23">
        <v>4611</v>
      </c>
      <c r="C349" s="23" t="s">
        <v>324</v>
      </c>
      <c r="D349" s="28">
        <f>+[15]CTE!H324</f>
        <v>0</v>
      </c>
      <c r="E349" s="27"/>
    </row>
    <row r="350" spans="2:5" ht="18" hidden="1" customHeight="1" x14ac:dyDescent="0.25">
      <c r="B350" s="23">
        <v>4811</v>
      </c>
      <c r="C350" s="23" t="s">
        <v>325</v>
      </c>
      <c r="D350" s="28">
        <f>+[15]CTE!H325</f>
        <v>0</v>
      </c>
      <c r="E350" s="27"/>
    </row>
    <row r="351" spans="2:5" ht="18" hidden="1" customHeight="1" x14ac:dyDescent="0.25">
      <c r="B351" s="23">
        <v>4821</v>
      </c>
      <c r="C351" s="23" t="s">
        <v>326</v>
      </c>
      <c r="D351" s="28">
        <f>+[15]CTE!H326</f>
        <v>0</v>
      </c>
      <c r="E351" s="27"/>
    </row>
    <row r="352" spans="2:5" ht="18" hidden="1" customHeight="1" x14ac:dyDescent="0.25">
      <c r="B352" s="23">
        <v>4831</v>
      </c>
      <c r="C352" s="23" t="s">
        <v>327</v>
      </c>
      <c r="D352" s="28">
        <f>+[15]CTE!H327</f>
        <v>0</v>
      </c>
      <c r="E352" s="27"/>
    </row>
    <row r="353" spans="2:5" ht="18" hidden="1" customHeight="1" x14ac:dyDescent="0.25">
      <c r="B353" s="23">
        <v>4841</v>
      </c>
      <c r="C353" s="23" t="s">
        <v>328</v>
      </c>
      <c r="D353" s="28">
        <f>+[15]CTE!H328</f>
        <v>0</v>
      </c>
      <c r="E353" s="27"/>
    </row>
    <row r="354" spans="2:5" ht="18" hidden="1" customHeight="1" x14ac:dyDescent="0.25">
      <c r="B354" s="23">
        <v>4851</v>
      </c>
      <c r="C354" s="23" t="s">
        <v>329</v>
      </c>
      <c r="D354" s="28">
        <f>+[15]CTE!H329</f>
        <v>0</v>
      </c>
      <c r="E354" s="27"/>
    </row>
    <row r="355" spans="2:5" ht="18" hidden="1" customHeight="1" x14ac:dyDescent="0.25">
      <c r="B355" s="23">
        <v>4921</v>
      </c>
      <c r="C355" s="23" t="s">
        <v>330</v>
      </c>
      <c r="D355" s="28">
        <f>+[15]CTE!H330</f>
        <v>0</v>
      </c>
      <c r="E355" s="27"/>
    </row>
    <row r="356" spans="2:5" ht="18" hidden="1" customHeight="1" x14ac:dyDescent="0.25">
      <c r="B356" s="23">
        <v>4922</v>
      </c>
      <c r="C356" s="23" t="s">
        <v>331</v>
      </c>
      <c r="D356" s="28">
        <f>+[15]CTE!H331</f>
        <v>0</v>
      </c>
      <c r="E356" s="27"/>
    </row>
    <row r="357" spans="2:5" ht="18" hidden="1" customHeight="1" x14ac:dyDescent="0.25">
      <c r="B357" s="23">
        <v>4931</v>
      </c>
      <c r="C357" s="23" t="s">
        <v>332</v>
      </c>
      <c r="D357" s="28">
        <f>+[15]CTE!H332</f>
        <v>0</v>
      </c>
      <c r="E357" s="27"/>
    </row>
    <row r="358" spans="2:5" x14ac:dyDescent="0.25">
      <c r="B358" s="34"/>
      <c r="C358" s="35"/>
      <c r="D358" s="43"/>
      <c r="E358" s="27"/>
    </row>
    <row r="359" spans="2:5" ht="18.75" thickBot="1" x14ac:dyDescent="0.3">
      <c r="B359" s="34"/>
      <c r="C359" s="35" t="s">
        <v>333</v>
      </c>
      <c r="D359" s="36">
        <f>SUM(D265:D357)</f>
        <v>0</v>
      </c>
    </row>
    <row r="360" spans="2:5" ht="15.75" customHeight="1" thickTop="1" thickBot="1" x14ac:dyDescent="0.3">
      <c r="C360" s="18"/>
      <c r="D360" s="19">
        <f>+[15]CTE!$H$333-D359</f>
        <v>0</v>
      </c>
    </row>
    <row r="361" spans="2:5" ht="17.25" customHeight="1" thickBot="1" x14ac:dyDescent="0.25">
      <c r="C361" s="20" t="s">
        <v>7</v>
      </c>
      <c r="D361" s="62" t="str">
        <f>+D2</f>
        <v>Presupuesto</v>
      </c>
    </row>
    <row r="362" spans="2:5" ht="24" customHeight="1" thickBot="1" x14ac:dyDescent="0.25">
      <c r="C362" s="21" t="s">
        <v>334</v>
      </c>
      <c r="D362" s="33" t="str">
        <f>+D3</f>
        <v>2016</v>
      </c>
    </row>
    <row r="363" spans="2:5" ht="18" hidden="1" customHeight="1" x14ac:dyDescent="0.25">
      <c r="B363" s="12">
        <v>5111</v>
      </c>
      <c r="C363" s="8" t="s">
        <v>335</v>
      </c>
      <c r="D363" s="44">
        <f>+[15]CTE!H335</f>
        <v>15000</v>
      </c>
      <c r="E363" s="27"/>
    </row>
    <row r="364" spans="2:5" ht="18" hidden="1" customHeight="1" x14ac:dyDescent="0.25">
      <c r="B364" s="10">
        <v>5121</v>
      </c>
      <c r="C364" s="10" t="s">
        <v>336</v>
      </c>
      <c r="D364" s="11">
        <f>+[15]CTE!H336</f>
        <v>0</v>
      </c>
      <c r="E364" s="27"/>
    </row>
    <row r="365" spans="2:5" ht="18" hidden="1" customHeight="1" x14ac:dyDescent="0.25">
      <c r="B365" s="12">
        <v>5131</v>
      </c>
      <c r="C365" s="12" t="s">
        <v>337</v>
      </c>
      <c r="D365" s="9">
        <f>+[15]CTE!H337</f>
        <v>0</v>
      </c>
      <c r="E365" s="27"/>
    </row>
    <row r="366" spans="2:5" s="34" customFormat="1" ht="18" hidden="1" customHeight="1" x14ac:dyDescent="0.25">
      <c r="B366" s="23">
        <v>5151</v>
      </c>
      <c r="C366" s="23" t="s">
        <v>338</v>
      </c>
      <c r="D366" s="28">
        <f>+[15]CTE!H338</f>
        <v>0</v>
      </c>
      <c r="E366" s="45"/>
    </row>
    <row r="367" spans="2:5" s="34" customFormat="1" ht="18" hidden="1" customHeight="1" x14ac:dyDescent="0.25">
      <c r="B367" s="23">
        <v>5191</v>
      </c>
      <c r="C367" s="23" t="s">
        <v>339</v>
      </c>
      <c r="D367" s="28">
        <f>+[15]CTE!H339</f>
        <v>18000</v>
      </c>
      <c r="E367" s="45"/>
    </row>
    <row r="368" spans="2:5" s="34" customFormat="1" ht="18" hidden="1" customHeight="1" x14ac:dyDescent="0.25">
      <c r="B368" s="23">
        <v>5192</v>
      </c>
      <c r="C368" s="23" t="s">
        <v>340</v>
      </c>
      <c r="D368" s="28">
        <f>+[15]CTE!H340</f>
        <v>0</v>
      </c>
      <c r="E368" s="45"/>
    </row>
    <row r="369" spans="2:5" s="34" customFormat="1" ht="18" hidden="1" customHeight="1" x14ac:dyDescent="0.25">
      <c r="B369" s="23">
        <v>5211</v>
      </c>
      <c r="C369" s="23" t="s">
        <v>341</v>
      </c>
      <c r="D369" s="28">
        <f>+[15]CTE!H341</f>
        <v>0</v>
      </c>
      <c r="E369" s="45"/>
    </row>
    <row r="370" spans="2:5" s="34" customFormat="1" ht="18" hidden="1" customHeight="1" x14ac:dyDescent="0.25">
      <c r="B370" s="23">
        <v>5221</v>
      </c>
      <c r="C370" s="23" t="s">
        <v>342</v>
      </c>
      <c r="D370" s="28">
        <f>+[15]CTE!H342</f>
        <v>0</v>
      </c>
      <c r="E370" s="45"/>
    </row>
    <row r="371" spans="2:5" s="34" customFormat="1" ht="18" hidden="1" customHeight="1" x14ac:dyDescent="0.25">
      <c r="B371" s="23">
        <v>5231</v>
      </c>
      <c r="C371" s="23" t="s">
        <v>343</v>
      </c>
      <c r="D371" s="28">
        <f>+[15]CTE!H343</f>
        <v>0</v>
      </c>
      <c r="E371" s="45"/>
    </row>
    <row r="372" spans="2:5" s="34" customFormat="1" ht="18" hidden="1" customHeight="1" x14ac:dyDescent="0.25">
      <c r="B372" s="23">
        <v>5291</v>
      </c>
      <c r="C372" s="23" t="s">
        <v>344</v>
      </c>
      <c r="D372" s="28">
        <f>+[15]CTE!H344</f>
        <v>0</v>
      </c>
      <c r="E372" s="45"/>
    </row>
    <row r="373" spans="2:5" s="34" customFormat="1" ht="18" hidden="1" customHeight="1" x14ac:dyDescent="0.25">
      <c r="B373" s="23">
        <v>5311</v>
      </c>
      <c r="C373" s="23" t="s">
        <v>345</v>
      </c>
      <c r="D373" s="28">
        <f>+[15]CTE!H345</f>
        <v>0</v>
      </c>
      <c r="E373" s="45"/>
    </row>
    <row r="374" spans="2:5" s="34" customFormat="1" ht="18" hidden="1" customHeight="1" x14ac:dyDescent="0.25">
      <c r="B374" s="23">
        <v>5321</v>
      </c>
      <c r="C374" s="23" t="s">
        <v>346</v>
      </c>
      <c r="D374" s="28">
        <f>+[15]CTE!H346</f>
        <v>0</v>
      </c>
      <c r="E374" s="45"/>
    </row>
    <row r="375" spans="2:5" s="34" customFormat="1" ht="18" hidden="1" customHeight="1" x14ac:dyDescent="0.25">
      <c r="B375" s="23">
        <v>5411</v>
      </c>
      <c r="C375" s="23" t="s">
        <v>347</v>
      </c>
      <c r="D375" s="28">
        <f>+[15]CTE!H347</f>
        <v>0</v>
      </c>
      <c r="E375" s="45"/>
    </row>
    <row r="376" spans="2:5" s="34" customFormat="1" ht="18" hidden="1" customHeight="1" x14ac:dyDescent="0.25">
      <c r="B376" s="23">
        <v>5412</v>
      </c>
      <c r="C376" s="23" t="s">
        <v>348</v>
      </c>
      <c r="D376" s="28">
        <f>+[15]CTE!H348</f>
        <v>0</v>
      </c>
      <c r="E376" s="45"/>
    </row>
    <row r="377" spans="2:5" s="34" customFormat="1" ht="18" hidden="1" customHeight="1" x14ac:dyDescent="0.25">
      <c r="B377" s="23">
        <v>5413</v>
      </c>
      <c r="C377" s="23" t="s">
        <v>349</v>
      </c>
      <c r="D377" s="28">
        <f>+[15]CTE!H349</f>
        <v>0</v>
      </c>
      <c r="E377" s="45"/>
    </row>
    <row r="378" spans="2:5" s="34" customFormat="1" ht="18" hidden="1" customHeight="1" x14ac:dyDescent="0.25">
      <c r="B378" s="23">
        <v>5414</v>
      </c>
      <c r="C378" s="23" t="s">
        <v>350</v>
      </c>
      <c r="D378" s="28">
        <f>+[15]CTE!H350</f>
        <v>0</v>
      </c>
      <c r="E378" s="45"/>
    </row>
    <row r="379" spans="2:5" s="34" customFormat="1" ht="18" hidden="1" customHeight="1" x14ac:dyDescent="0.25">
      <c r="B379" s="23">
        <v>5421</v>
      </c>
      <c r="C379" s="23" t="s">
        <v>351</v>
      </c>
      <c r="D379" s="28">
        <f>+[15]CTE!H351</f>
        <v>0</v>
      </c>
      <c r="E379" s="45"/>
    </row>
    <row r="380" spans="2:5" s="34" customFormat="1" ht="18" hidden="1" customHeight="1" x14ac:dyDescent="0.25">
      <c r="B380" s="23">
        <v>5431</v>
      </c>
      <c r="C380" s="23" t="s">
        <v>352</v>
      </c>
      <c r="D380" s="28">
        <f>+[15]CTE!H352</f>
        <v>0</v>
      </c>
      <c r="E380" s="45"/>
    </row>
    <row r="381" spans="2:5" s="34" customFormat="1" ht="18" hidden="1" customHeight="1" x14ac:dyDescent="0.25">
      <c r="B381" s="23">
        <v>5432</v>
      </c>
      <c r="C381" s="23" t="s">
        <v>353</v>
      </c>
      <c r="D381" s="28">
        <f>+[15]CTE!H353</f>
        <v>0</v>
      </c>
      <c r="E381" s="45"/>
    </row>
    <row r="382" spans="2:5" s="34" customFormat="1" ht="18" hidden="1" customHeight="1" x14ac:dyDescent="0.25">
      <c r="B382" s="23">
        <v>5441</v>
      </c>
      <c r="C382" s="23" t="s">
        <v>354</v>
      </c>
      <c r="D382" s="28">
        <f>+[15]CTE!H354</f>
        <v>0</v>
      </c>
      <c r="E382" s="45"/>
    </row>
    <row r="383" spans="2:5" s="34" customFormat="1" ht="18" hidden="1" customHeight="1" x14ac:dyDescent="0.25">
      <c r="B383" s="23">
        <v>5451</v>
      </c>
      <c r="C383" s="23" t="s">
        <v>355</v>
      </c>
      <c r="D383" s="28">
        <f>+[15]CTE!H355</f>
        <v>0</v>
      </c>
      <c r="E383" s="45"/>
    </row>
    <row r="384" spans="2:5" s="34" customFormat="1" ht="18" hidden="1" customHeight="1" x14ac:dyDescent="0.25">
      <c r="B384" s="23">
        <v>5452</v>
      </c>
      <c r="C384" s="23" t="s">
        <v>356</v>
      </c>
      <c r="D384" s="28">
        <f>+[15]CTE!H356</f>
        <v>0</v>
      </c>
      <c r="E384" s="45"/>
    </row>
    <row r="385" spans="2:5" s="34" customFormat="1" ht="18" hidden="1" customHeight="1" x14ac:dyDescent="0.25">
      <c r="B385" s="23">
        <v>5491</v>
      </c>
      <c r="C385" s="23" t="s">
        <v>357</v>
      </c>
      <c r="D385" s="28">
        <f>+[15]CTE!H357</f>
        <v>0</v>
      </c>
      <c r="E385" s="45"/>
    </row>
    <row r="386" spans="2:5" s="34" customFormat="1" ht="18" hidden="1" customHeight="1" x14ac:dyDescent="0.25">
      <c r="B386" s="23">
        <v>5511</v>
      </c>
      <c r="C386" s="23" t="s">
        <v>358</v>
      </c>
      <c r="D386" s="28">
        <f>+[15]CTE!H358</f>
        <v>0</v>
      </c>
      <c r="E386" s="45"/>
    </row>
    <row r="387" spans="2:5" s="34" customFormat="1" ht="18" hidden="1" customHeight="1" x14ac:dyDescent="0.25">
      <c r="B387" s="23">
        <v>5611</v>
      </c>
      <c r="C387" s="23" t="s">
        <v>359</v>
      </c>
      <c r="D387" s="28">
        <f>+[15]CTE!H359</f>
        <v>0</v>
      </c>
      <c r="E387" s="45"/>
    </row>
    <row r="388" spans="2:5" s="34" customFormat="1" ht="18" hidden="1" customHeight="1" x14ac:dyDescent="0.25">
      <c r="B388" s="23">
        <v>5621</v>
      </c>
      <c r="C388" s="23" t="s">
        <v>360</v>
      </c>
      <c r="D388" s="28">
        <f>+[15]CTE!H360</f>
        <v>0</v>
      </c>
      <c r="E388" s="45"/>
    </row>
    <row r="389" spans="2:5" s="34" customFormat="1" ht="18" hidden="1" customHeight="1" x14ac:dyDescent="0.25">
      <c r="B389" s="23">
        <v>5631</v>
      </c>
      <c r="C389" s="23" t="s">
        <v>361</v>
      </c>
      <c r="D389" s="28">
        <f>+[15]CTE!H361</f>
        <v>0</v>
      </c>
      <c r="E389" s="45"/>
    </row>
    <row r="390" spans="2:5" s="34" customFormat="1" ht="18" hidden="1" customHeight="1" x14ac:dyDescent="0.25">
      <c r="B390" s="23">
        <v>5641</v>
      </c>
      <c r="C390" s="23" t="s">
        <v>362</v>
      </c>
      <c r="D390" s="28">
        <f>+[15]CTE!H362</f>
        <v>0</v>
      </c>
      <c r="E390" s="45"/>
    </row>
    <row r="391" spans="2:5" s="34" customFormat="1" ht="18" hidden="1" customHeight="1" x14ac:dyDescent="0.25">
      <c r="B391" s="23">
        <v>5651</v>
      </c>
      <c r="C391" s="23" t="s">
        <v>363</v>
      </c>
      <c r="D391" s="28">
        <f>+[15]CTE!H363</f>
        <v>0</v>
      </c>
      <c r="E391" s="45"/>
    </row>
    <row r="392" spans="2:5" s="34" customFormat="1" ht="18" hidden="1" customHeight="1" x14ac:dyDescent="0.25">
      <c r="B392" s="23">
        <v>5661</v>
      </c>
      <c r="C392" s="23" t="s">
        <v>364</v>
      </c>
      <c r="D392" s="28">
        <f>+[15]CTE!H364</f>
        <v>0</v>
      </c>
      <c r="E392" s="45"/>
    </row>
    <row r="393" spans="2:5" s="34" customFormat="1" ht="18" hidden="1" customHeight="1" x14ac:dyDescent="0.25">
      <c r="B393" s="23">
        <v>5671</v>
      </c>
      <c r="C393" s="23" t="s">
        <v>365</v>
      </c>
      <c r="D393" s="28">
        <f>+[15]CTE!H365</f>
        <v>0</v>
      </c>
      <c r="E393" s="45"/>
    </row>
    <row r="394" spans="2:5" s="34" customFormat="1" ht="18" hidden="1" customHeight="1" x14ac:dyDescent="0.25">
      <c r="B394" s="23">
        <v>5672</v>
      </c>
      <c r="C394" s="23" t="s">
        <v>366</v>
      </c>
      <c r="D394" s="28">
        <f>+[15]CTE!H366</f>
        <v>0</v>
      </c>
      <c r="E394" s="45"/>
    </row>
    <row r="395" spans="2:5" s="34" customFormat="1" ht="18" hidden="1" customHeight="1" x14ac:dyDescent="0.25">
      <c r="B395" s="23">
        <v>5691</v>
      </c>
      <c r="C395" s="23" t="s">
        <v>367</v>
      </c>
      <c r="D395" s="28">
        <f>+[15]CTE!H367</f>
        <v>0</v>
      </c>
      <c r="E395" s="45"/>
    </row>
    <row r="396" spans="2:5" s="34" customFormat="1" ht="18" hidden="1" customHeight="1" x14ac:dyDescent="0.25">
      <c r="B396" s="23">
        <v>5692</v>
      </c>
      <c r="C396" s="23" t="s">
        <v>368</v>
      </c>
      <c r="D396" s="28">
        <f>+[15]CTE!H368</f>
        <v>0</v>
      </c>
      <c r="E396" s="45"/>
    </row>
    <row r="397" spans="2:5" s="34" customFormat="1" ht="18" hidden="1" customHeight="1" x14ac:dyDescent="0.25">
      <c r="B397" s="23">
        <v>5693</v>
      </c>
      <c r="C397" s="23" t="s">
        <v>369</v>
      </c>
      <c r="D397" s="28">
        <f>+[15]CTE!H369</f>
        <v>0</v>
      </c>
      <c r="E397" s="45"/>
    </row>
    <row r="398" spans="2:5" s="34" customFormat="1" x14ac:dyDescent="0.25">
      <c r="B398" s="23">
        <v>5694</v>
      </c>
      <c r="C398" s="23" t="s">
        <v>370</v>
      </c>
      <c r="D398" s="28">
        <f>+[15]CTE!H370</f>
        <v>0</v>
      </c>
      <c r="E398" s="45"/>
    </row>
    <row r="399" spans="2:5" s="34" customFormat="1" ht="18" hidden="1" customHeight="1" x14ac:dyDescent="0.25">
      <c r="B399" s="23">
        <v>5711</v>
      </c>
      <c r="C399" s="23" t="s">
        <v>371</v>
      </c>
      <c r="D399" s="28">
        <f>+[15]CTE!H371</f>
        <v>0</v>
      </c>
      <c r="E399" s="45"/>
    </row>
    <row r="400" spans="2:5" s="34" customFormat="1" ht="18" hidden="1" customHeight="1" x14ac:dyDescent="0.25">
      <c r="B400" s="23">
        <v>5721</v>
      </c>
      <c r="C400" s="23" t="s">
        <v>372</v>
      </c>
      <c r="D400" s="28">
        <f>+[15]CTE!H372</f>
        <v>0</v>
      </c>
      <c r="E400" s="45"/>
    </row>
    <row r="401" spans="2:5" s="34" customFormat="1" ht="18" hidden="1" customHeight="1" x14ac:dyDescent="0.25">
      <c r="B401" s="23">
        <v>5731</v>
      </c>
      <c r="C401" s="23" t="s">
        <v>373</v>
      </c>
      <c r="D401" s="28">
        <f>+[15]CTE!H373</f>
        <v>0</v>
      </c>
      <c r="E401" s="45"/>
    </row>
    <row r="402" spans="2:5" s="34" customFormat="1" ht="18" hidden="1" customHeight="1" x14ac:dyDescent="0.25">
      <c r="B402" s="23">
        <v>5741</v>
      </c>
      <c r="C402" s="23" t="s">
        <v>374</v>
      </c>
      <c r="D402" s="28">
        <f>+[15]CTE!H374</f>
        <v>0</v>
      </c>
      <c r="E402" s="45"/>
    </row>
    <row r="403" spans="2:5" s="34" customFormat="1" ht="18" hidden="1" customHeight="1" x14ac:dyDescent="0.25">
      <c r="B403" s="23">
        <v>5751</v>
      </c>
      <c r="C403" s="23" t="s">
        <v>375</v>
      </c>
      <c r="D403" s="28">
        <f>+[15]CTE!H375</f>
        <v>0</v>
      </c>
      <c r="E403" s="45"/>
    </row>
    <row r="404" spans="2:5" s="34" customFormat="1" ht="18" hidden="1" customHeight="1" x14ac:dyDescent="0.25">
      <c r="B404" s="23">
        <v>5761</v>
      </c>
      <c r="C404" s="23" t="s">
        <v>376</v>
      </c>
      <c r="D404" s="28">
        <f>+[15]CTE!H376</f>
        <v>0</v>
      </c>
      <c r="E404" s="45"/>
    </row>
    <row r="405" spans="2:5" s="34" customFormat="1" ht="18" hidden="1" customHeight="1" x14ac:dyDescent="0.25">
      <c r="B405" s="23">
        <v>5771</v>
      </c>
      <c r="C405" s="23" t="s">
        <v>377</v>
      </c>
      <c r="D405" s="28">
        <f>+[15]CTE!H377</f>
        <v>0</v>
      </c>
      <c r="E405" s="45"/>
    </row>
    <row r="406" spans="2:5" s="34" customFormat="1" ht="18" hidden="1" customHeight="1" x14ac:dyDescent="0.25">
      <c r="B406" s="23">
        <v>5781</v>
      </c>
      <c r="C406" s="23" t="s">
        <v>378</v>
      </c>
      <c r="D406" s="28">
        <f>+[15]CTE!H378</f>
        <v>0</v>
      </c>
      <c r="E406" s="45"/>
    </row>
    <row r="407" spans="2:5" s="34" customFormat="1" ht="18" hidden="1" customHeight="1" x14ac:dyDescent="0.25">
      <c r="B407" s="23">
        <v>5791</v>
      </c>
      <c r="C407" s="23" t="s">
        <v>379</v>
      </c>
      <c r="D407" s="28">
        <f>+[15]CTE!H379</f>
        <v>0</v>
      </c>
      <c r="E407" s="45"/>
    </row>
    <row r="408" spans="2:5" s="34" customFormat="1" ht="18" hidden="1" customHeight="1" x14ac:dyDescent="0.25">
      <c r="B408" s="23">
        <v>5811</v>
      </c>
      <c r="C408" s="23" t="s">
        <v>380</v>
      </c>
      <c r="D408" s="28">
        <f>+[15]CTE!H380</f>
        <v>0</v>
      </c>
      <c r="E408" s="45"/>
    </row>
    <row r="409" spans="2:5" s="34" customFormat="1" ht="18" hidden="1" customHeight="1" x14ac:dyDescent="0.25">
      <c r="B409" s="23">
        <v>5821</v>
      </c>
      <c r="C409" s="23" t="s">
        <v>381</v>
      </c>
      <c r="D409" s="28">
        <f>+[15]CTE!H381</f>
        <v>0</v>
      </c>
      <c r="E409" s="45"/>
    </row>
    <row r="410" spans="2:5" s="34" customFormat="1" ht="18" hidden="1" customHeight="1" x14ac:dyDescent="0.25">
      <c r="B410" s="23">
        <v>5831</v>
      </c>
      <c r="C410" s="23" t="s">
        <v>382</v>
      </c>
      <c r="D410" s="28">
        <f>+[15]CTE!H382</f>
        <v>0</v>
      </c>
      <c r="E410" s="45"/>
    </row>
    <row r="411" spans="2:5" s="34" customFormat="1" ht="18" hidden="1" customHeight="1" x14ac:dyDescent="0.25">
      <c r="B411" s="23">
        <v>5891</v>
      </c>
      <c r="C411" s="23" t="s">
        <v>383</v>
      </c>
      <c r="D411" s="28">
        <f>+[15]CTE!H383</f>
        <v>0</v>
      </c>
      <c r="E411" s="45"/>
    </row>
    <row r="412" spans="2:5" s="34" customFormat="1" ht="18" hidden="1" customHeight="1" x14ac:dyDescent="0.25">
      <c r="B412" s="23">
        <v>5892</v>
      </c>
      <c r="C412" s="23" t="s">
        <v>384</v>
      </c>
      <c r="D412" s="28">
        <f>+[15]CTE!H384</f>
        <v>0</v>
      </c>
      <c r="E412" s="45"/>
    </row>
    <row r="413" spans="2:5" s="34" customFormat="1" ht="18" hidden="1" customHeight="1" x14ac:dyDescent="0.25">
      <c r="B413" s="23">
        <v>5893</v>
      </c>
      <c r="C413" s="23" t="s">
        <v>385</v>
      </c>
      <c r="D413" s="28">
        <f>+[15]CTE!H385</f>
        <v>0</v>
      </c>
      <c r="E413" s="45"/>
    </row>
    <row r="414" spans="2:5" s="34" customFormat="1" ht="18" hidden="1" customHeight="1" x14ac:dyDescent="0.25">
      <c r="B414" s="23">
        <v>5894</v>
      </c>
      <c r="C414" s="23" t="s">
        <v>386</v>
      </c>
      <c r="D414" s="28">
        <f>+[15]CTE!H386</f>
        <v>0</v>
      </c>
      <c r="E414" s="45"/>
    </row>
    <row r="415" spans="2:5" s="34" customFormat="1" ht="18" hidden="1" customHeight="1" x14ac:dyDescent="0.25">
      <c r="B415" s="23">
        <v>5911</v>
      </c>
      <c r="C415" s="23" t="s">
        <v>387</v>
      </c>
      <c r="D415" s="28">
        <f>+[15]CTE!H387</f>
        <v>0</v>
      </c>
      <c r="E415" s="45"/>
    </row>
    <row r="416" spans="2:5" s="34" customFormat="1" ht="18" hidden="1" customHeight="1" x14ac:dyDescent="0.25">
      <c r="B416" s="23">
        <v>5921</v>
      </c>
      <c r="C416" s="23" t="s">
        <v>388</v>
      </c>
      <c r="D416" s="28">
        <f>+[15]CTE!H388</f>
        <v>0</v>
      </c>
      <c r="E416" s="45"/>
    </row>
    <row r="417" spans="2:5" s="34" customFormat="1" ht="18" hidden="1" customHeight="1" x14ac:dyDescent="0.25">
      <c r="B417" s="23">
        <v>5931</v>
      </c>
      <c r="C417" s="23" t="s">
        <v>389</v>
      </c>
      <c r="D417" s="28">
        <f>+[15]CTE!H389</f>
        <v>0</v>
      </c>
      <c r="E417" s="45"/>
    </row>
    <row r="418" spans="2:5" s="34" customFormat="1" ht="18" hidden="1" customHeight="1" x14ac:dyDescent="0.25">
      <c r="B418" s="23">
        <v>5941</v>
      </c>
      <c r="C418" s="23" t="s">
        <v>390</v>
      </c>
      <c r="D418" s="28">
        <f>+[15]CTE!H390</f>
        <v>0</v>
      </c>
      <c r="E418" s="45"/>
    </row>
    <row r="419" spans="2:5" s="34" customFormat="1" ht="18" hidden="1" customHeight="1" x14ac:dyDescent="0.25">
      <c r="B419" s="23">
        <v>5951</v>
      </c>
      <c r="C419" s="23" t="s">
        <v>391</v>
      </c>
      <c r="D419" s="28">
        <f>+[15]CTE!H391</f>
        <v>0</v>
      </c>
      <c r="E419" s="45"/>
    </row>
    <row r="420" spans="2:5" s="34" customFormat="1" ht="18" hidden="1" customHeight="1" x14ac:dyDescent="0.25">
      <c r="B420" s="23">
        <v>5961</v>
      </c>
      <c r="C420" s="23" t="s">
        <v>392</v>
      </c>
      <c r="D420" s="28">
        <f>+[15]CTE!H392</f>
        <v>0</v>
      </c>
      <c r="E420" s="45"/>
    </row>
    <row r="421" spans="2:5" s="34" customFormat="1" ht="18" hidden="1" customHeight="1" x14ac:dyDescent="0.25">
      <c r="B421" s="23">
        <v>5971</v>
      </c>
      <c r="C421" s="23" t="s">
        <v>393</v>
      </c>
      <c r="D421" s="28">
        <f>+[15]CTE!H393</f>
        <v>0</v>
      </c>
      <c r="E421" s="45"/>
    </row>
    <row r="422" spans="2:5" s="34" customFormat="1" ht="18" hidden="1" customHeight="1" x14ac:dyDescent="0.25">
      <c r="B422" s="23">
        <v>5981</v>
      </c>
      <c r="C422" s="23" t="s">
        <v>394</v>
      </c>
      <c r="D422" s="28">
        <f>+[15]CTE!H394</f>
        <v>0</v>
      </c>
      <c r="E422" s="45"/>
    </row>
    <row r="423" spans="2:5" s="34" customFormat="1" ht="18" hidden="1" customHeight="1" x14ac:dyDescent="0.25">
      <c r="B423" s="23">
        <v>5991</v>
      </c>
      <c r="C423" s="23" t="s">
        <v>395</v>
      </c>
      <c r="D423" s="28">
        <f>+[15]CTE!H395</f>
        <v>0</v>
      </c>
      <c r="E423" s="45"/>
    </row>
    <row r="424" spans="2:5" s="34" customFormat="1" x14ac:dyDescent="0.25">
      <c r="B424" s="46"/>
      <c r="C424" s="23" t="s">
        <v>396</v>
      </c>
      <c r="D424" s="28">
        <f>SUM(D363:D423)</f>
        <v>33000</v>
      </c>
      <c r="E424" s="47"/>
    </row>
    <row r="425" spans="2:5" s="51" customFormat="1" ht="8.25" customHeight="1" thickBot="1" x14ac:dyDescent="0.3">
      <c r="B425" s="48"/>
      <c r="C425" s="49"/>
      <c r="D425" s="7">
        <f>+[15]CTE!$H$396-D424</f>
        <v>0</v>
      </c>
      <c r="E425" s="50"/>
    </row>
    <row r="426" spans="2:5" ht="17.25" hidden="1" customHeight="1" thickBot="1" x14ac:dyDescent="0.25">
      <c r="C426" s="52" t="s">
        <v>7</v>
      </c>
      <c r="D426" s="62" t="str">
        <f>+D2</f>
        <v>Presupuesto</v>
      </c>
    </row>
    <row r="427" spans="2:5" ht="34.5" hidden="1" customHeight="1" x14ac:dyDescent="0.25">
      <c r="C427" s="53" t="s">
        <v>397</v>
      </c>
      <c r="D427" s="54" t="s">
        <v>1</v>
      </c>
    </row>
    <row r="428" spans="2:5" ht="18" hidden="1" customHeight="1" x14ac:dyDescent="0.3">
      <c r="B428" s="12">
        <v>6221</v>
      </c>
      <c r="C428" s="12" t="s">
        <v>398</v>
      </c>
      <c r="D428" s="9">
        <f>+[15]CTE!H405</f>
        <v>44021</v>
      </c>
      <c r="E428" s="27"/>
    </row>
    <row r="429" spans="2:5" ht="18" hidden="1" customHeight="1" x14ac:dyDescent="0.3">
      <c r="B429" s="10"/>
      <c r="C429" s="55"/>
      <c r="D429" s="56"/>
      <c r="E429" s="27"/>
    </row>
    <row r="430" spans="2:5" ht="18.75" thickBot="1" x14ac:dyDescent="0.3">
      <c r="C430" s="57" t="s">
        <v>399</v>
      </c>
      <c r="D430" s="58">
        <f>+D82+D150+D261+D359+D424+D428</f>
        <v>3314868.5202896055</v>
      </c>
      <c r="E430" s="27"/>
    </row>
    <row r="431" spans="2:5" ht="18.75" thickBot="1" x14ac:dyDescent="0.3">
      <c r="D431" s="7">
        <f>+[15]CTE!$H$529</f>
        <v>3314868.5202896055</v>
      </c>
    </row>
    <row r="432" spans="2:5" ht="18.75" thickBot="1" x14ac:dyDescent="0.3">
      <c r="D432" s="59">
        <f>+D430-D431</f>
        <v>0</v>
      </c>
    </row>
    <row r="446" spans="1:2" x14ac:dyDescent="0.25">
      <c r="A446" s="2">
        <f>+A98+A166+A277+A375+A440+A444</f>
        <v>0</v>
      </c>
      <c r="B446" s="2">
        <f>+B98+B166+B277+B375+B440+B444</f>
        <v>14960</v>
      </c>
    </row>
  </sheetData>
  <mergeCells count="1">
    <mergeCell ref="C4:C5"/>
  </mergeCells>
  <printOptions horizontalCentered="1"/>
  <pageMargins left="0" right="0" top="0.78740157480314965" bottom="0.27559055118110237" header="0.39370078740157483" footer="0.11811023622047245"/>
  <pageSetup scale="75" firstPageNumber="2" orientation="portrait" useFirstPageNumber="1" r:id="rId1"/>
  <headerFooter alignWithMargins="0">
    <oddHeader>&amp;C&amp;"Arial,Negrita"&amp;14INSTITUTO JALISCIENSE DE ASISTENCIA SOCIAL
COMPARATIVO PRESUPUESTAL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432"/>
  <sheetViews>
    <sheetView showGridLines="0" zoomScale="110" zoomScaleNormal="110" workbookViewId="0">
      <pane xSplit="3" ySplit="3" topLeftCell="D4" activePane="bottomRight" state="frozen"/>
      <selection activeCell="F49" sqref="F49"/>
      <selection pane="topRight" activeCell="F49" sqref="F49"/>
      <selection pane="bottomLeft" activeCell="F49" sqref="F49"/>
      <selection pane="bottomRight" activeCell="G76" sqref="G76"/>
    </sheetView>
  </sheetViews>
  <sheetFormatPr baseColWidth="10" defaultRowHeight="18" x14ac:dyDescent="0.25"/>
  <cols>
    <col min="1" max="1" width="1.7109375" style="2" customWidth="1"/>
    <col min="2" max="2" width="7.5703125" style="2" bestFit="1" customWidth="1"/>
    <col min="3" max="3" width="76.42578125" style="15" customWidth="1"/>
    <col min="4" max="4" width="21.28515625" style="6" bestFit="1" customWidth="1"/>
    <col min="5" max="16384" width="11.42578125" style="2"/>
  </cols>
  <sheetData>
    <row r="1" spans="3:4" ht="21" thickBot="1" x14ac:dyDescent="0.35">
      <c r="C1" s="1"/>
      <c r="D1" s="60" t="s">
        <v>400</v>
      </c>
    </row>
    <row r="2" spans="3:4" ht="17.25" customHeight="1" thickBot="1" x14ac:dyDescent="0.25">
      <c r="C2" s="2"/>
      <c r="D2" s="61" t="str">
        <f>+IAP´s!$D$2</f>
        <v>Presupuesto</v>
      </c>
    </row>
    <row r="3" spans="3:4" ht="17.25" customHeight="1" thickBot="1" x14ac:dyDescent="0.25">
      <c r="C3" s="2"/>
      <c r="D3" s="4" t="str">
        <f>+IAP´s!$D$3</f>
        <v>2016</v>
      </c>
    </row>
    <row r="4" spans="3:4" ht="6.75" hidden="1" customHeight="1" x14ac:dyDescent="0.25">
      <c r="C4" s="79" t="s">
        <v>2</v>
      </c>
      <c r="D4" s="5"/>
    </row>
    <row r="5" spans="3:4" ht="20.25" hidden="1" customHeight="1" thickBot="1" x14ac:dyDescent="0.3">
      <c r="C5" s="80"/>
    </row>
    <row r="6" spans="3:4" ht="20.25" hidden="1" customHeight="1" x14ac:dyDescent="0.25">
      <c r="C6" s="8" t="s">
        <v>3</v>
      </c>
      <c r="D6" s="9"/>
    </row>
    <row r="7" spans="3:4" ht="20.25" hidden="1" customHeight="1" x14ac:dyDescent="0.25">
      <c r="C7" s="10" t="str">
        <f>+[14]Acumulados!B8</f>
        <v>Arrendamientos</v>
      </c>
      <c r="D7" s="11"/>
    </row>
    <row r="8" spans="3:4" ht="20.25" hidden="1" customHeight="1" x14ac:dyDescent="0.25">
      <c r="C8" s="12" t="str">
        <f>+[14]Acumulados!B9</f>
        <v>Programa de Compactacion</v>
      </c>
      <c r="D8" s="9"/>
    </row>
    <row r="9" spans="3:4" ht="20.25" hidden="1" customHeight="1" x14ac:dyDescent="0.25">
      <c r="C9" s="10" t="str">
        <f>+[14]Acumulados!B10</f>
        <v>Pensiones Normales</v>
      </c>
      <c r="D9" s="11"/>
    </row>
    <row r="10" spans="3:4" ht="20.25" hidden="1" customHeight="1" x14ac:dyDescent="0.25">
      <c r="C10" s="12" t="s">
        <v>4</v>
      </c>
      <c r="D10" s="9"/>
    </row>
    <row r="11" spans="3:4" ht="20.25" hidden="1" customHeight="1" x14ac:dyDescent="0.25">
      <c r="C11" s="10" t="s">
        <v>5</v>
      </c>
      <c r="D11" s="11"/>
    </row>
    <row r="12" spans="3:4" ht="20.25" hidden="1" customHeight="1" x14ac:dyDescent="0.25">
      <c r="C12" s="12" t="str">
        <f>+[14]Acumulados!B12</f>
        <v>Remates de Vehículos</v>
      </c>
      <c r="D12" s="9"/>
    </row>
    <row r="13" spans="3:4" ht="20.25" hidden="1" customHeight="1" x14ac:dyDescent="0.25">
      <c r="C13" s="10" t="str">
        <f>+[14]Acumulados!B14</f>
        <v>Cuotas de Recuperación</v>
      </c>
      <c r="D13" s="11">
        <f>+'[15]Ingresos CCT'!$S$13</f>
        <v>1973190</v>
      </c>
    </row>
    <row r="14" spans="3:4" ht="20.25" hidden="1" customHeight="1" x14ac:dyDescent="0.25">
      <c r="C14" s="12" t="str">
        <f>+[14]Acumulados!B17</f>
        <v>Venta de Inmuebles</v>
      </c>
      <c r="D14" s="9"/>
    </row>
    <row r="15" spans="3:4" ht="20.25" hidden="1" customHeight="1" x14ac:dyDescent="0.25">
      <c r="C15" s="10" t="str">
        <f>+[14]Acumulados!B15</f>
        <v>Subsidio Estatal</v>
      </c>
      <c r="D15" s="11"/>
    </row>
    <row r="16" spans="3:4" ht="20.25" hidden="1" customHeight="1" x14ac:dyDescent="0.25">
      <c r="C16" s="12" t="str">
        <f>+[14]Acumulados!B16</f>
        <v>Subsidio ONI y Casa Hogar El Buen Pastor</v>
      </c>
      <c r="D16" s="9"/>
    </row>
    <row r="17" spans="2:4" ht="18" hidden="1" customHeight="1" x14ac:dyDescent="0.25">
      <c r="C17" s="10" t="str">
        <f>+[14]Acumulados!B19</f>
        <v xml:space="preserve"> Otros Ingresos</v>
      </c>
      <c r="D17" s="11"/>
    </row>
    <row r="18" spans="2:4" ht="18" hidden="1" customHeight="1" x14ac:dyDescent="0.25">
      <c r="C18" s="12" t="str">
        <f>+[14]Acumulados!B20</f>
        <v>Productos Financieros</v>
      </c>
      <c r="D18" s="9"/>
    </row>
    <row r="19" spans="2:4" ht="18.75" hidden="1" thickBot="1" x14ac:dyDescent="0.3">
      <c r="C19" s="13"/>
      <c r="D19" s="14"/>
    </row>
    <row r="20" spans="2:4" s="15" customFormat="1" ht="19.5" hidden="1" thickTop="1" thickBot="1" x14ac:dyDescent="0.3">
      <c r="C20" s="16" t="s">
        <v>6</v>
      </c>
      <c r="D20" s="17">
        <f>SUM(D6:D18)</f>
        <v>1973190</v>
      </c>
    </row>
    <row r="21" spans="2:4" ht="15.75" hidden="1" customHeight="1" thickTop="1" thickBot="1" x14ac:dyDescent="0.3">
      <c r="C21" s="18"/>
      <c r="D21" s="19"/>
    </row>
    <row r="22" spans="2:4" ht="17.25" customHeight="1" thickBot="1" x14ac:dyDescent="0.25">
      <c r="C22" s="20" t="s">
        <v>7</v>
      </c>
      <c r="D22" s="62" t="str">
        <f>+D2</f>
        <v>Presupuesto</v>
      </c>
    </row>
    <row r="23" spans="2:4" ht="17.25" customHeight="1" thickBot="1" x14ac:dyDescent="0.25">
      <c r="C23" s="21" t="s">
        <v>8</v>
      </c>
      <c r="D23" s="22" t="str">
        <f>+D3</f>
        <v>2016</v>
      </c>
    </row>
    <row r="24" spans="2:4" s="26" customFormat="1" x14ac:dyDescent="0.25">
      <c r="B24" s="23">
        <v>1131</v>
      </c>
      <c r="C24" s="24" t="s">
        <v>9</v>
      </c>
      <c r="D24" s="25">
        <f>+[15]CCT!H8</f>
        <v>3409094.7024000003</v>
      </c>
    </row>
    <row r="25" spans="2:4" s="26" customFormat="1" ht="18" hidden="1" customHeight="1" x14ac:dyDescent="0.25">
      <c r="B25" s="23">
        <v>1141</v>
      </c>
      <c r="C25" s="23" t="s">
        <v>10</v>
      </c>
      <c r="D25" s="28">
        <f>+[15]CCT!H9</f>
        <v>0</v>
      </c>
    </row>
    <row r="26" spans="2:4" s="26" customFormat="1" ht="18" hidden="1" customHeight="1" x14ac:dyDescent="0.25">
      <c r="B26" s="23">
        <v>1211</v>
      </c>
      <c r="C26" s="23" t="s">
        <v>11</v>
      </c>
      <c r="D26" s="28">
        <f>+[15]CCT!H10</f>
        <v>0</v>
      </c>
    </row>
    <row r="27" spans="2:4" s="26" customFormat="1" ht="18" hidden="1" customHeight="1" x14ac:dyDescent="0.25">
      <c r="B27" s="23">
        <v>1221</v>
      </c>
      <c r="C27" s="23" t="s">
        <v>12</v>
      </c>
      <c r="D27" s="28">
        <f>+[15]CCT!H11</f>
        <v>0</v>
      </c>
    </row>
    <row r="28" spans="2:4" s="26" customFormat="1" ht="18" hidden="1" customHeight="1" x14ac:dyDescent="0.25">
      <c r="B28" s="23">
        <v>1231</v>
      </c>
      <c r="C28" s="23" t="s">
        <v>13</v>
      </c>
      <c r="D28" s="28">
        <f>+[15]CCT!H12</f>
        <v>0</v>
      </c>
    </row>
    <row r="29" spans="2:4" s="26" customFormat="1" ht="18" hidden="1" customHeight="1" x14ac:dyDescent="0.25">
      <c r="B29" s="23">
        <v>1232</v>
      </c>
      <c r="C29" s="23" t="s">
        <v>14</v>
      </c>
      <c r="D29" s="28">
        <f>+[15]CCT!H13</f>
        <v>0</v>
      </c>
    </row>
    <row r="30" spans="2:4" s="26" customFormat="1" ht="18" hidden="1" customHeight="1" x14ac:dyDescent="0.25">
      <c r="B30" s="23">
        <v>1241</v>
      </c>
      <c r="C30" s="23" t="s">
        <v>15</v>
      </c>
      <c r="D30" s="28">
        <f>+[15]CCT!H14</f>
        <v>0</v>
      </c>
    </row>
    <row r="31" spans="2:4" s="26" customFormat="1" x14ac:dyDescent="0.25">
      <c r="B31" s="23">
        <v>1311</v>
      </c>
      <c r="C31" s="23" t="s">
        <v>16</v>
      </c>
      <c r="D31" s="28">
        <f>+[15]CCT!H15</f>
        <v>93783.359999999986</v>
      </c>
    </row>
    <row r="32" spans="2:4" s="26" customFormat="1" x14ac:dyDescent="0.25">
      <c r="B32" s="23">
        <v>1321</v>
      </c>
      <c r="C32" s="23" t="s">
        <v>17</v>
      </c>
      <c r="D32" s="28">
        <f>+[15]CCT!H16</f>
        <v>46572.331999999988</v>
      </c>
    </row>
    <row r="33" spans="2:4" s="26" customFormat="1" x14ac:dyDescent="0.25">
      <c r="B33" s="23">
        <v>1322</v>
      </c>
      <c r="C33" s="23" t="s">
        <v>18</v>
      </c>
      <c r="D33" s="28">
        <f>+[15]CCT!H17</f>
        <v>465723.32</v>
      </c>
    </row>
    <row r="34" spans="2:4" s="26" customFormat="1" ht="18" hidden="1" customHeight="1" x14ac:dyDescent="0.25">
      <c r="B34" s="23">
        <v>1331</v>
      </c>
      <c r="C34" s="23" t="s">
        <v>19</v>
      </c>
      <c r="D34" s="28">
        <f>+[15]CCT!H18</f>
        <v>0</v>
      </c>
    </row>
    <row r="35" spans="2:4" s="26" customFormat="1" ht="18" hidden="1" customHeight="1" x14ac:dyDescent="0.25">
      <c r="B35" s="23">
        <v>1332</v>
      </c>
      <c r="C35" s="23" t="s">
        <v>20</v>
      </c>
      <c r="D35" s="28">
        <f>+[15]CCT!H19</f>
        <v>0</v>
      </c>
    </row>
    <row r="36" spans="2:4" s="26" customFormat="1" ht="18" hidden="1" customHeight="1" x14ac:dyDescent="0.25">
      <c r="B36" s="23">
        <v>1341</v>
      </c>
      <c r="C36" s="23" t="s">
        <v>21</v>
      </c>
      <c r="D36" s="28">
        <f>+[15]CCT!H20</f>
        <v>0</v>
      </c>
    </row>
    <row r="37" spans="2:4" s="26" customFormat="1" ht="18" hidden="1" customHeight="1" x14ac:dyDescent="0.25">
      <c r="B37" s="23">
        <v>1342</v>
      </c>
      <c r="C37" s="23" t="s">
        <v>22</v>
      </c>
      <c r="D37" s="28">
        <f>+[15]CCT!H21</f>
        <v>0</v>
      </c>
    </row>
    <row r="38" spans="2:4" s="26" customFormat="1" ht="18" hidden="1" customHeight="1" x14ac:dyDescent="0.25">
      <c r="B38" s="23">
        <v>1343</v>
      </c>
      <c r="C38" s="23" t="s">
        <v>23</v>
      </c>
      <c r="D38" s="28">
        <f>+[15]CCT!H22</f>
        <v>0</v>
      </c>
    </row>
    <row r="39" spans="2:4" s="26" customFormat="1" ht="18" hidden="1" customHeight="1" x14ac:dyDescent="0.25">
      <c r="B39" s="23">
        <v>1344</v>
      </c>
      <c r="C39" s="23" t="s">
        <v>24</v>
      </c>
      <c r="D39" s="28">
        <f>+[15]CCT!H23</f>
        <v>0</v>
      </c>
    </row>
    <row r="40" spans="2:4" s="26" customFormat="1" ht="18" hidden="1" customHeight="1" x14ac:dyDescent="0.25">
      <c r="B40" s="23">
        <v>1345</v>
      </c>
      <c r="C40" s="23" t="s">
        <v>25</v>
      </c>
      <c r="D40" s="28">
        <f>+[15]CCT!H24</f>
        <v>0</v>
      </c>
    </row>
    <row r="41" spans="2:4" s="26" customFormat="1" ht="18" hidden="1" customHeight="1" x14ac:dyDescent="0.25">
      <c r="B41" s="23">
        <v>1346</v>
      </c>
      <c r="C41" s="23" t="s">
        <v>26</v>
      </c>
      <c r="D41" s="28">
        <f>+[15]CCT!H25</f>
        <v>0</v>
      </c>
    </row>
    <row r="42" spans="2:4" s="26" customFormat="1" ht="18" hidden="1" customHeight="1" x14ac:dyDescent="0.25">
      <c r="B42" s="23">
        <v>1347</v>
      </c>
      <c r="C42" s="23" t="s">
        <v>27</v>
      </c>
      <c r="D42" s="28">
        <f>+[15]CCT!H26</f>
        <v>0</v>
      </c>
    </row>
    <row r="43" spans="2:4" s="26" customFormat="1" ht="18" hidden="1" customHeight="1" x14ac:dyDescent="0.25">
      <c r="B43" s="23">
        <v>1348</v>
      </c>
      <c r="C43" s="23" t="s">
        <v>28</v>
      </c>
      <c r="D43" s="28">
        <f>+[15]CCT!H27</f>
        <v>0</v>
      </c>
    </row>
    <row r="44" spans="2:4" s="26" customFormat="1" ht="18" hidden="1" customHeight="1" x14ac:dyDescent="0.25">
      <c r="B44" s="23">
        <v>1371</v>
      </c>
      <c r="C44" s="23" t="s">
        <v>29</v>
      </c>
      <c r="D44" s="28">
        <f>+[15]CCT!H28</f>
        <v>0</v>
      </c>
    </row>
    <row r="45" spans="2:4" s="26" customFormat="1" x14ac:dyDescent="0.25">
      <c r="B45" s="23">
        <v>1412</v>
      </c>
      <c r="C45" s="23" t="s">
        <v>30</v>
      </c>
      <c r="D45" s="28">
        <f>+[15]CCT!H29</f>
        <v>703182.99912756588</v>
      </c>
    </row>
    <row r="46" spans="2:4" s="26" customFormat="1" ht="18" hidden="1" customHeight="1" x14ac:dyDescent="0.25">
      <c r="B46" s="23">
        <v>1412</v>
      </c>
      <c r="C46" s="23" t="s">
        <v>31</v>
      </c>
      <c r="D46" s="28">
        <f>+[15]CCT!H30</f>
        <v>0</v>
      </c>
    </row>
    <row r="47" spans="2:4" s="26" customFormat="1" ht="18" hidden="1" customHeight="1" x14ac:dyDescent="0.25">
      <c r="B47" s="23">
        <v>1413</v>
      </c>
      <c r="C47" s="23" t="s">
        <v>32</v>
      </c>
      <c r="D47" s="28">
        <f>+[15]CCT!H31</f>
        <v>0</v>
      </c>
    </row>
    <row r="48" spans="2:4" s="26" customFormat="1" x14ac:dyDescent="0.25">
      <c r="B48" s="23">
        <v>1421</v>
      </c>
      <c r="C48" s="23" t="s">
        <v>33</v>
      </c>
      <c r="D48" s="28">
        <f>+[15]CCT!H32</f>
        <v>92809.739216699978</v>
      </c>
    </row>
    <row r="49" spans="2:4" s="26" customFormat="1" x14ac:dyDescent="0.25">
      <c r="B49" s="23">
        <v>1431</v>
      </c>
      <c r="C49" s="23" t="s">
        <v>34</v>
      </c>
      <c r="D49" s="28">
        <f>+[15]CCT!H33</f>
        <v>421862.450985</v>
      </c>
    </row>
    <row r="50" spans="2:4" s="26" customFormat="1" x14ac:dyDescent="0.25">
      <c r="B50" s="23">
        <v>1432</v>
      </c>
      <c r="C50" s="23" t="s">
        <v>35</v>
      </c>
      <c r="D50" s="28">
        <f>+[15]CCT!H34</f>
        <v>112049.06841968304</v>
      </c>
    </row>
    <row r="51" spans="2:4" s="26" customFormat="1" ht="18" hidden="1" customHeight="1" x14ac:dyDescent="0.25">
      <c r="B51" s="23">
        <v>1441</v>
      </c>
      <c r="C51" s="23" t="s">
        <v>36</v>
      </c>
      <c r="D51" s="28">
        <f>+[15]CCT!H35</f>
        <v>0</v>
      </c>
    </row>
    <row r="52" spans="2:4" s="26" customFormat="1" ht="18" hidden="1" customHeight="1" x14ac:dyDescent="0.25">
      <c r="B52" s="23">
        <v>1442</v>
      </c>
      <c r="C52" s="23" t="s">
        <v>37</v>
      </c>
      <c r="D52" s="28">
        <f>+[15]CCT!H36</f>
        <v>0</v>
      </c>
    </row>
    <row r="53" spans="2:4" s="26" customFormat="1" ht="18" hidden="1" customHeight="1" x14ac:dyDescent="0.25">
      <c r="B53" s="23">
        <v>1521</v>
      </c>
      <c r="C53" s="23" t="s">
        <v>38</v>
      </c>
      <c r="D53" s="28">
        <f>+[15]CCT!H37</f>
        <v>0</v>
      </c>
    </row>
    <row r="54" spans="2:4" s="26" customFormat="1" ht="18" hidden="1" customHeight="1" x14ac:dyDescent="0.25">
      <c r="B54" s="23">
        <v>1522</v>
      </c>
      <c r="C54" s="23" t="s">
        <v>39</v>
      </c>
      <c r="D54" s="28">
        <f>+[15]CCT!H38</f>
        <v>0</v>
      </c>
    </row>
    <row r="55" spans="2:4" s="26" customFormat="1" ht="18" hidden="1" customHeight="1" x14ac:dyDescent="0.25">
      <c r="B55" s="23">
        <v>1523</v>
      </c>
      <c r="C55" s="23" t="s">
        <v>40</v>
      </c>
      <c r="D55" s="28">
        <f>+[15]CCT!H39</f>
        <v>0</v>
      </c>
    </row>
    <row r="56" spans="2:4" s="26" customFormat="1" ht="18" hidden="1" customHeight="1" x14ac:dyDescent="0.25">
      <c r="B56" s="23">
        <v>1524</v>
      </c>
      <c r="C56" s="23" t="s">
        <v>41</v>
      </c>
      <c r="D56" s="28">
        <f>+[15]CCT!H40</f>
        <v>0</v>
      </c>
    </row>
    <row r="57" spans="2:4" s="26" customFormat="1" ht="18" hidden="1" customHeight="1" x14ac:dyDescent="0.25">
      <c r="B57" s="23">
        <v>1531</v>
      </c>
      <c r="C57" s="23" t="s">
        <v>42</v>
      </c>
      <c r="D57" s="28">
        <f>+[15]CCT!H41</f>
        <v>0</v>
      </c>
    </row>
    <row r="58" spans="2:4" s="26" customFormat="1" ht="18" hidden="1" customHeight="1" x14ac:dyDescent="0.25">
      <c r="B58" s="23">
        <v>1541</v>
      </c>
      <c r="C58" s="23" t="s">
        <v>43</v>
      </c>
      <c r="D58" s="28">
        <f>+[15]CCT!H42</f>
        <v>0</v>
      </c>
    </row>
    <row r="59" spans="2:4" s="26" customFormat="1" ht="18" hidden="1" customHeight="1" x14ac:dyDescent="0.25">
      <c r="B59" s="23">
        <v>1542</v>
      </c>
      <c r="C59" s="23" t="s">
        <v>44</v>
      </c>
      <c r="D59" s="28">
        <f>+[15]CCT!H43</f>
        <v>0</v>
      </c>
    </row>
    <row r="60" spans="2:4" s="26" customFormat="1" ht="18" hidden="1" customHeight="1" x14ac:dyDescent="0.25">
      <c r="B60" s="23">
        <v>1543</v>
      </c>
      <c r="C60" s="23" t="s">
        <v>45</v>
      </c>
      <c r="D60" s="28">
        <f>+[15]CCT!H44</f>
        <v>0</v>
      </c>
    </row>
    <row r="61" spans="2:4" s="26" customFormat="1" ht="18" hidden="1" customHeight="1" x14ac:dyDescent="0.25">
      <c r="B61" s="23">
        <v>1544</v>
      </c>
      <c r="C61" s="23" t="s">
        <v>46</v>
      </c>
      <c r="D61" s="28">
        <f>+[15]CCT!H45</f>
        <v>0</v>
      </c>
    </row>
    <row r="62" spans="2:4" s="26" customFormat="1" ht="18" hidden="1" customHeight="1" x14ac:dyDescent="0.25">
      <c r="B62" s="23">
        <v>1545</v>
      </c>
      <c r="C62" s="23" t="s">
        <v>47</v>
      </c>
      <c r="D62" s="28">
        <f>+[15]CCT!H46</f>
        <v>0</v>
      </c>
    </row>
    <row r="63" spans="2:4" s="26" customFormat="1" ht="18" hidden="1" customHeight="1" x14ac:dyDescent="0.25">
      <c r="B63" s="23">
        <v>1546</v>
      </c>
      <c r="C63" s="23" t="s">
        <v>48</v>
      </c>
      <c r="D63" s="28">
        <f>+[15]CCT!H47</f>
        <v>0</v>
      </c>
    </row>
    <row r="64" spans="2:4" s="26" customFormat="1" ht="18" hidden="1" customHeight="1" x14ac:dyDescent="0.25">
      <c r="B64" s="23">
        <v>1547</v>
      </c>
      <c r="C64" s="23" t="s">
        <v>49</v>
      </c>
      <c r="D64" s="28">
        <f>+[15]CCT!H48</f>
        <v>0</v>
      </c>
    </row>
    <row r="65" spans="2:4" s="26" customFormat="1" ht="18" hidden="1" customHeight="1" x14ac:dyDescent="0.25">
      <c r="B65" s="23">
        <v>1548</v>
      </c>
      <c r="C65" s="23" t="s">
        <v>50</v>
      </c>
      <c r="D65" s="28">
        <f>+[15]CCT!H49</f>
        <v>0</v>
      </c>
    </row>
    <row r="66" spans="2:4" s="26" customFormat="1" ht="18" hidden="1" customHeight="1" x14ac:dyDescent="0.25">
      <c r="B66" s="23">
        <v>1551</v>
      </c>
      <c r="C66" s="23" t="s">
        <v>51</v>
      </c>
      <c r="D66" s="28">
        <f>+[15]CCT!H50</f>
        <v>0</v>
      </c>
    </row>
    <row r="67" spans="2:4" s="26" customFormat="1" ht="18" hidden="1" customHeight="1" x14ac:dyDescent="0.25">
      <c r="B67" s="23">
        <v>1591</v>
      </c>
      <c r="C67" s="23" t="s">
        <v>52</v>
      </c>
      <c r="D67" s="28">
        <f>+[15]CCT!H51</f>
        <v>0</v>
      </c>
    </row>
    <row r="68" spans="2:4" s="26" customFormat="1" x14ac:dyDescent="0.25">
      <c r="B68" s="23">
        <v>1592</v>
      </c>
      <c r="C68" s="23" t="s">
        <v>53</v>
      </c>
      <c r="D68" s="28">
        <f>+[15]CCT!H52</f>
        <v>18051.525116249999</v>
      </c>
    </row>
    <row r="69" spans="2:4" s="26" customFormat="1" ht="18" hidden="1" customHeight="1" x14ac:dyDescent="0.25">
      <c r="B69" s="23">
        <v>1593</v>
      </c>
      <c r="C69" s="23" t="s">
        <v>54</v>
      </c>
      <c r="D69" s="28">
        <f>+[15]CCT!H53</f>
        <v>0</v>
      </c>
    </row>
    <row r="70" spans="2:4" s="26" customFormat="1" ht="18" hidden="1" customHeight="1" x14ac:dyDescent="0.25">
      <c r="B70" s="23">
        <v>1611</v>
      </c>
      <c r="C70" s="23" t="s">
        <v>55</v>
      </c>
      <c r="D70" s="28">
        <f>+[15]CCT!H54</f>
        <v>0</v>
      </c>
    </row>
    <row r="71" spans="2:4" s="26" customFormat="1" ht="18" hidden="1" customHeight="1" x14ac:dyDescent="0.25">
      <c r="B71" s="23">
        <v>1612</v>
      </c>
      <c r="C71" s="23" t="s">
        <v>56</v>
      </c>
      <c r="D71" s="28">
        <f>+[15]CCT!H55</f>
        <v>0</v>
      </c>
    </row>
    <row r="72" spans="2:4" s="26" customFormat="1" ht="18" hidden="1" customHeight="1" x14ac:dyDescent="0.25">
      <c r="B72" s="23">
        <v>1711</v>
      </c>
      <c r="C72" s="23" t="s">
        <v>57</v>
      </c>
      <c r="D72" s="28">
        <f>+[15]CCT!H56</f>
        <v>0</v>
      </c>
    </row>
    <row r="73" spans="2:4" s="26" customFormat="1" x14ac:dyDescent="0.25">
      <c r="B73" s="23">
        <v>1712</v>
      </c>
      <c r="C73" s="23" t="s">
        <v>58</v>
      </c>
      <c r="D73" s="28">
        <f>+[15]CCT!H57</f>
        <v>820842</v>
      </c>
    </row>
    <row r="74" spans="2:4" s="26" customFormat="1" ht="18" hidden="1" customHeight="1" x14ac:dyDescent="0.25">
      <c r="B74" s="23">
        <v>1713</v>
      </c>
      <c r="C74" s="23" t="s">
        <v>59</v>
      </c>
      <c r="D74" s="28">
        <f>+[15]CCT!H58</f>
        <v>0</v>
      </c>
    </row>
    <row r="75" spans="2:4" s="26" customFormat="1" ht="18" hidden="1" customHeight="1" x14ac:dyDescent="0.25">
      <c r="B75" s="23">
        <v>1714</v>
      </c>
      <c r="C75" s="23" t="s">
        <v>60</v>
      </c>
      <c r="D75" s="28">
        <f>+[15]CCT!H59</f>
        <v>0</v>
      </c>
    </row>
    <row r="76" spans="2:4" s="26" customFormat="1" x14ac:dyDescent="0.25">
      <c r="B76" s="23">
        <v>1715</v>
      </c>
      <c r="C76" s="23" t="s">
        <v>61</v>
      </c>
      <c r="D76" s="28">
        <f>+[15]CCT!H60</f>
        <v>139716.99600000001</v>
      </c>
    </row>
    <row r="77" spans="2:4" s="26" customFormat="1" x14ac:dyDescent="0.25">
      <c r="B77" s="23">
        <v>1716</v>
      </c>
      <c r="C77" s="23" t="s">
        <v>62</v>
      </c>
      <c r="D77" s="28">
        <f>+[15]CCT!H61</f>
        <v>8000</v>
      </c>
    </row>
    <row r="78" spans="2:4" s="26" customFormat="1" ht="18" hidden="1" customHeight="1" x14ac:dyDescent="0.25">
      <c r="B78" s="23">
        <v>1717</v>
      </c>
      <c r="C78" s="23" t="s">
        <v>63</v>
      </c>
      <c r="D78" s="28">
        <f>+[15]CCT!H62</f>
        <v>0</v>
      </c>
    </row>
    <row r="79" spans="2:4" s="26" customFormat="1" ht="18" hidden="1" customHeight="1" x14ac:dyDescent="0.25">
      <c r="B79" s="23">
        <v>1718</v>
      </c>
      <c r="C79" s="23" t="s">
        <v>64</v>
      </c>
      <c r="D79" s="28">
        <f>+[15]CCT!H63</f>
        <v>0</v>
      </c>
    </row>
    <row r="80" spans="2:4" s="26" customFormat="1" x14ac:dyDescent="0.25">
      <c r="B80" s="23">
        <v>1719</v>
      </c>
      <c r="C80" s="23" t="s">
        <v>65</v>
      </c>
      <c r="D80" s="28">
        <f>+[15]CCT!H64</f>
        <v>18600</v>
      </c>
    </row>
    <row r="81" spans="2:4" s="26" customFormat="1" x14ac:dyDescent="0.25">
      <c r="B81" s="2"/>
      <c r="C81" s="30"/>
      <c r="D81" s="31"/>
    </row>
    <row r="82" spans="2:4" s="26" customFormat="1" ht="18.75" thickBot="1" x14ac:dyDescent="0.3">
      <c r="B82" s="2"/>
      <c r="C82" s="18" t="s">
        <v>66</v>
      </c>
      <c r="D82" s="32">
        <f>SUM(D24:D80)</f>
        <v>6350288.4932651985</v>
      </c>
    </row>
    <row r="83" spans="2:4" s="26" customFormat="1" ht="19.5" thickTop="1" thickBot="1" x14ac:dyDescent="0.3">
      <c r="B83" s="2"/>
      <c r="C83" s="18"/>
      <c r="D83" s="19">
        <f>+[15]CCT!$H$65-D82</f>
        <v>0</v>
      </c>
    </row>
    <row r="84" spans="2:4" ht="17.25" customHeight="1" thickBot="1" x14ac:dyDescent="0.25">
      <c r="C84" s="20" t="s">
        <v>7</v>
      </c>
      <c r="D84" s="62" t="str">
        <f>+D2</f>
        <v>Presupuesto</v>
      </c>
    </row>
    <row r="85" spans="2:4" ht="17.25" customHeight="1" thickBot="1" x14ac:dyDescent="0.25">
      <c r="C85" s="21" t="s">
        <v>67</v>
      </c>
      <c r="D85" s="33" t="str">
        <f>+D3</f>
        <v>2016</v>
      </c>
    </row>
    <row r="86" spans="2:4" s="26" customFormat="1" x14ac:dyDescent="0.25">
      <c r="B86" s="23">
        <v>2111</v>
      </c>
      <c r="C86" s="24" t="s">
        <v>68</v>
      </c>
      <c r="D86" s="25">
        <f>+[15]CCT!H67</f>
        <v>31478.176079999997</v>
      </c>
    </row>
    <row r="87" spans="2:4" s="26" customFormat="1" ht="18" hidden="1" customHeight="1" x14ac:dyDescent="0.25">
      <c r="B87" s="23">
        <v>2121</v>
      </c>
      <c r="C87" s="23" t="s">
        <v>69</v>
      </c>
      <c r="D87" s="28">
        <f>+[15]CCT!H68</f>
        <v>4944.8880000000008</v>
      </c>
    </row>
    <row r="88" spans="2:4" s="26" customFormat="1" ht="18" hidden="1" customHeight="1" x14ac:dyDescent="0.25">
      <c r="B88" s="23">
        <v>2131</v>
      </c>
      <c r="C88" s="23" t="s">
        <v>70</v>
      </c>
      <c r="D88" s="28">
        <f>+[15]CCT!H69</f>
        <v>0</v>
      </c>
    </row>
    <row r="89" spans="2:4" s="26" customFormat="1" x14ac:dyDescent="0.25">
      <c r="B89" s="23">
        <v>2141</v>
      </c>
      <c r="C89" s="23" t="s">
        <v>71</v>
      </c>
      <c r="D89" s="28">
        <f>+[15]CCT!H70</f>
        <v>23323.388400000003</v>
      </c>
    </row>
    <row r="90" spans="2:4" s="26" customFormat="1" x14ac:dyDescent="0.25">
      <c r="B90" s="23">
        <v>2151</v>
      </c>
      <c r="C90" s="23" t="s">
        <v>72</v>
      </c>
      <c r="D90" s="28">
        <f>+[15]CCT!H71</f>
        <v>1517.2372800000001</v>
      </c>
    </row>
    <row r="91" spans="2:4" s="26" customFormat="1" x14ac:dyDescent="0.25">
      <c r="B91" s="23">
        <v>2161</v>
      </c>
      <c r="C91" s="23" t="s">
        <v>73</v>
      </c>
      <c r="D91" s="28">
        <f>+[15]CCT!H72</f>
        <v>48804.275520000003</v>
      </c>
    </row>
    <row r="92" spans="2:4" s="26" customFormat="1" ht="18" hidden="1" customHeight="1" x14ac:dyDescent="0.25">
      <c r="B92" s="23">
        <v>2171</v>
      </c>
      <c r="C92" s="23" t="s">
        <v>74</v>
      </c>
      <c r="D92" s="28">
        <f>+[15]CCT!H73</f>
        <v>6276.2731199999998</v>
      </c>
    </row>
    <row r="93" spans="2:4" s="26" customFormat="1" ht="18" hidden="1" customHeight="1" x14ac:dyDescent="0.25">
      <c r="B93" s="23">
        <v>2181</v>
      </c>
      <c r="C93" s="23" t="s">
        <v>75</v>
      </c>
      <c r="D93" s="28">
        <f>+[15]CCT!H74</f>
        <v>0</v>
      </c>
    </row>
    <row r="94" spans="2:4" s="26" customFormat="1" ht="18" hidden="1" customHeight="1" x14ac:dyDescent="0.25">
      <c r="B94" s="23">
        <v>2182</v>
      </c>
      <c r="C94" s="23" t="s">
        <v>76</v>
      </c>
      <c r="D94" s="28">
        <f>+[15]CCT!H75</f>
        <v>0</v>
      </c>
    </row>
    <row r="95" spans="2:4" s="26" customFormat="1" ht="18" hidden="1" customHeight="1" x14ac:dyDescent="0.25">
      <c r="B95" s="23">
        <v>2183</v>
      </c>
      <c r="C95" s="23" t="s">
        <v>77</v>
      </c>
      <c r="D95" s="28">
        <f>+[15]CCT!H76</f>
        <v>412.58879999999999</v>
      </c>
    </row>
    <row r="96" spans="2:4" s="26" customFormat="1" ht="18" hidden="1" customHeight="1" x14ac:dyDescent="0.25">
      <c r="B96" s="23">
        <v>2211</v>
      </c>
      <c r="C96" s="23" t="s">
        <v>78</v>
      </c>
      <c r="D96" s="28">
        <f>+[15]CCT!H77</f>
        <v>0</v>
      </c>
    </row>
    <row r="97" spans="2:4" s="26" customFormat="1" x14ac:dyDescent="0.25">
      <c r="B97" s="23">
        <v>2212</v>
      </c>
      <c r="C97" s="23" t="s">
        <v>79</v>
      </c>
      <c r="D97" s="28">
        <f>+[15]CCT!H78</f>
        <v>0</v>
      </c>
    </row>
    <row r="98" spans="2:4" s="26" customFormat="1" ht="18" hidden="1" customHeight="1" x14ac:dyDescent="0.25">
      <c r="B98" s="23">
        <v>2213</v>
      </c>
      <c r="C98" s="23" t="s">
        <v>80</v>
      </c>
      <c r="D98" s="28">
        <f>+[15]CCT!H79</f>
        <v>0</v>
      </c>
    </row>
    <row r="99" spans="2:4" s="26" customFormat="1" ht="18" hidden="1" customHeight="1" x14ac:dyDescent="0.25">
      <c r="B99" s="23">
        <v>2214</v>
      </c>
      <c r="C99" s="23" t="s">
        <v>81</v>
      </c>
      <c r="D99" s="28">
        <f>+[15]CCT!H80</f>
        <v>8973.2635199999986</v>
      </c>
    </row>
    <row r="100" spans="2:4" s="26" customFormat="1" ht="18" hidden="1" customHeight="1" x14ac:dyDescent="0.25">
      <c r="B100" s="23">
        <v>2215</v>
      </c>
      <c r="C100" s="23" t="s">
        <v>82</v>
      </c>
      <c r="D100" s="28">
        <f>+[15]CCT!H81</f>
        <v>0</v>
      </c>
    </row>
    <row r="101" spans="2:4" s="26" customFormat="1" ht="18" hidden="1" customHeight="1" x14ac:dyDescent="0.25">
      <c r="B101" s="23">
        <v>2216</v>
      </c>
      <c r="C101" s="23" t="s">
        <v>83</v>
      </c>
      <c r="D101" s="28">
        <f>+[15]CCT!H82</f>
        <v>0</v>
      </c>
    </row>
    <row r="102" spans="2:4" s="26" customFormat="1" ht="18" hidden="1" customHeight="1" x14ac:dyDescent="0.25">
      <c r="B102" s="23">
        <v>2221</v>
      </c>
      <c r="C102" s="23" t="s">
        <v>84</v>
      </c>
      <c r="D102" s="28">
        <f>+[15]CCT!H83</f>
        <v>0</v>
      </c>
    </row>
    <row r="103" spans="2:4" s="26" customFormat="1" ht="18" hidden="1" customHeight="1" x14ac:dyDescent="0.25">
      <c r="B103" s="23">
        <v>2231</v>
      </c>
      <c r="C103" s="23" t="s">
        <v>85</v>
      </c>
      <c r="D103" s="28">
        <f>+[15]CCT!H84</f>
        <v>0</v>
      </c>
    </row>
    <row r="104" spans="2:4" s="26" customFormat="1" ht="18" hidden="1" customHeight="1" x14ac:dyDescent="0.25">
      <c r="B104" s="23">
        <v>2311</v>
      </c>
      <c r="C104" s="23" t="s">
        <v>86</v>
      </c>
      <c r="D104" s="28">
        <f>+[15]CCT!H85</f>
        <v>0</v>
      </c>
    </row>
    <row r="105" spans="2:4" s="26" customFormat="1" ht="18" hidden="1" customHeight="1" x14ac:dyDescent="0.25">
      <c r="B105" s="23">
        <v>2321</v>
      </c>
      <c r="C105" s="23" t="s">
        <v>87</v>
      </c>
      <c r="D105" s="28">
        <f>+[15]CCT!H86</f>
        <v>0</v>
      </c>
    </row>
    <row r="106" spans="2:4" s="26" customFormat="1" ht="18" hidden="1" customHeight="1" x14ac:dyDescent="0.25">
      <c r="B106" s="23">
        <v>2331</v>
      </c>
      <c r="C106" s="23" t="s">
        <v>88</v>
      </c>
      <c r="D106" s="28">
        <f>+[15]CCT!H87</f>
        <v>0</v>
      </c>
    </row>
    <row r="107" spans="2:4" s="26" customFormat="1" ht="18" hidden="1" customHeight="1" x14ac:dyDescent="0.25">
      <c r="B107" s="23">
        <v>2341</v>
      </c>
      <c r="C107" s="23" t="s">
        <v>89</v>
      </c>
      <c r="D107" s="28">
        <f>+[15]CCT!H88</f>
        <v>0</v>
      </c>
    </row>
    <row r="108" spans="2:4" s="26" customFormat="1" ht="18" hidden="1" customHeight="1" x14ac:dyDescent="0.25">
      <c r="B108" s="23">
        <v>2351</v>
      </c>
      <c r="C108" s="23" t="s">
        <v>90</v>
      </c>
      <c r="D108" s="28">
        <f>+[15]CCT!H89</f>
        <v>0</v>
      </c>
    </row>
    <row r="109" spans="2:4" s="26" customFormat="1" ht="18" hidden="1" customHeight="1" x14ac:dyDescent="0.25">
      <c r="B109" s="23">
        <v>2361</v>
      </c>
      <c r="C109" s="23" t="s">
        <v>91</v>
      </c>
      <c r="D109" s="28">
        <f>+[15]CCT!H90</f>
        <v>0</v>
      </c>
    </row>
    <row r="110" spans="2:4" s="26" customFormat="1" ht="18" hidden="1" customHeight="1" x14ac:dyDescent="0.25">
      <c r="B110" s="23">
        <v>2371</v>
      </c>
      <c r="C110" s="23" t="s">
        <v>92</v>
      </c>
      <c r="D110" s="28">
        <f>+[15]CCT!H91</f>
        <v>0</v>
      </c>
    </row>
    <row r="111" spans="2:4" s="26" customFormat="1" ht="18" hidden="1" customHeight="1" x14ac:dyDescent="0.25">
      <c r="B111" s="23">
        <v>2381</v>
      </c>
      <c r="C111" s="23" t="s">
        <v>93</v>
      </c>
      <c r="D111" s="28">
        <f>+[15]CCT!H92</f>
        <v>0</v>
      </c>
    </row>
    <row r="112" spans="2:4" s="26" customFormat="1" ht="18" hidden="1" customHeight="1" x14ac:dyDescent="0.25">
      <c r="B112" s="23">
        <v>2391</v>
      </c>
      <c r="C112" s="23" t="s">
        <v>94</v>
      </c>
      <c r="D112" s="28">
        <f>+[15]CCT!H93</f>
        <v>0</v>
      </c>
    </row>
    <row r="113" spans="2:4" s="26" customFormat="1" ht="18" hidden="1" customHeight="1" x14ac:dyDescent="0.25">
      <c r="B113" s="23">
        <v>2411</v>
      </c>
      <c r="C113" s="23" t="s">
        <v>95</v>
      </c>
      <c r="D113" s="28">
        <f>+[15]CCT!H94</f>
        <v>0</v>
      </c>
    </row>
    <row r="114" spans="2:4" s="26" customFormat="1" ht="18" hidden="1" customHeight="1" x14ac:dyDescent="0.25">
      <c r="B114" s="23">
        <v>2421</v>
      </c>
      <c r="C114" s="23" t="s">
        <v>96</v>
      </c>
      <c r="D114" s="28">
        <f>+[15]CCT!H95</f>
        <v>0</v>
      </c>
    </row>
    <row r="115" spans="2:4" s="26" customFormat="1" ht="18" hidden="1" customHeight="1" x14ac:dyDescent="0.25">
      <c r="B115" s="23">
        <v>2431</v>
      </c>
      <c r="C115" s="23" t="s">
        <v>97</v>
      </c>
      <c r="D115" s="28">
        <f>+[15]CCT!H96</f>
        <v>0</v>
      </c>
    </row>
    <row r="116" spans="2:4" s="26" customFormat="1" ht="18" hidden="1" customHeight="1" x14ac:dyDescent="0.25">
      <c r="B116" s="23">
        <v>2441</v>
      </c>
      <c r="C116" s="23" t="s">
        <v>98</v>
      </c>
      <c r="D116" s="28">
        <f>+[15]CCT!H97</f>
        <v>0</v>
      </c>
    </row>
    <row r="117" spans="2:4" s="26" customFormat="1" ht="18" hidden="1" customHeight="1" x14ac:dyDescent="0.25">
      <c r="B117" s="23">
        <v>2451</v>
      </c>
      <c r="C117" s="23" t="s">
        <v>99</v>
      </c>
      <c r="D117" s="28">
        <f>+[15]CCT!H98</f>
        <v>0</v>
      </c>
    </row>
    <row r="118" spans="2:4" s="26" customFormat="1" ht="18" hidden="1" customHeight="1" x14ac:dyDescent="0.25">
      <c r="B118" s="23">
        <v>2461</v>
      </c>
      <c r="C118" s="23" t="s">
        <v>100</v>
      </c>
      <c r="D118" s="28">
        <f>+[15]CCT!H99</f>
        <v>12059.658000000003</v>
      </c>
    </row>
    <row r="119" spans="2:4" s="26" customFormat="1" ht="18" hidden="1" customHeight="1" x14ac:dyDescent="0.25">
      <c r="B119" s="23">
        <v>2471</v>
      </c>
      <c r="C119" s="23" t="s">
        <v>101</v>
      </c>
      <c r="D119" s="28">
        <f>+[15]CCT!H100</f>
        <v>0</v>
      </c>
    </row>
    <row r="120" spans="2:4" s="26" customFormat="1" ht="18" hidden="1" customHeight="1" x14ac:dyDescent="0.25">
      <c r="B120" s="23">
        <v>2481</v>
      </c>
      <c r="C120" s="23" t="s">
        <v>102</v>
      </c>
      <c r="D120" s="28">
        <f>+[15]CCT!H101</f>
        <v>0</v>
      </c>
    </row>
    <row r="121" spans="2:4" s="26" customFormat="1" ht="18" hidden="1" customHeight="1" x14ac:dyDescent="0.25">
      <c r="B121" s="23">
        <v>2491</v>
      </c>
      <c r="C121" s="23" t="s">
        <v>103</v>
      </c>
      <c r="D121" s="28">
        <f>+[15]CCT!H102</f>
        <v>0</v>
      </c>
    </row>
    <row r="122" spans="2:4" s="26" customFormat="1" ht="18" hidden="1" customHeight="1" x14ac:dyDescent="0.25">
      <c r="B122" s="23">
        <v>2511</v>
      </c>
      <c r="C122" s="23" t="s">
        <v>104</v>
      </c>
      <c r="D122" s="28">
        <f>+[15]CCT!H103</f>
        <v>0</v>
      </c>
    </row>
    <row r="123" spans="2:4" s="26" customFormat="1" ht="18" hidden="1" customHeight="1" x14ac:dyDescent="0.25">
      <c r="B123" s="23">
        <v>2521</v>
      </c>
      <c r="C123" s="23" t="s">
        <v>105</v>
      </c>
      <c r="D123" s="28">
        <f>+[15]CCT!H104</f>
        <v>0</v>
      </c>
    </row>
    <row r="124" spans="2:4" s="26" customFormat="1" x14ac:dyDescent="0.25">
      <c r="B124" s="23">
        <v>2531</v>
      </c>
      <c r="C124" s="23" t="s">
        <v>106</v>
      </c>
      <c r="D124" s="28">
        <f>+[15]CCT!H105</f>
        <v>7120.9008000000003</v>
      </c>
    </row>
    <row r="125" spans="2:4" s="26" customFormat="1" x14ac:dyDescent="0.25">
      <c r="B125" s="23">
        <v>2541</v>
      </c>
      <c r="C125" s="23" t="s">
        <v>107</v>
      </c>
      <c r="D125" s="28">
        <f>+[15]CCT!H106</f>
        <v>0</v>
      </c>
    </row>
    <row r="126" spans="2:4" s="26" customFormat="1" ht="17.25" hidden="1" customHeight="1" x14ac:dyDescent="0.25">
      <c r="B126" s="23">
        <v>2551</v>
      </c>
      <c r="C126" s="23" t="s">
        <v>108</v>
      </c>
      <c r="D126" s="28">
        <f>+[15]CCT!H107</f>
        <v>0</v>
      </c>
    </row>
    <row r="127" spans="2:4" s="26" customFormat="1" ht="18" hidden="1" customHeight="1" x14ac:dyDescent="0.25">
      <c r="B127" s="23">
        <v>2561</v>
      </c>
      <c r="C127" s="23" t="s">
        <v>109</v>
      </c>
      <c r="D127" s="28">
        <f>+[15]CCT!H108</f>
        <v>0</v>
      </c>
    </row>
    <row r="128" spans="2:4" s="26" customFormat="1" ht="18" hidden="1" customHeight="1" x14ac:dyDescent="0.25">
      <c r="B128" s="23">
        <v>2591</v>
      </c>
      <c r="C128" s="23" t="s">
        <v>110</v>
      </c>
      <c r="D128" s="28">
        <f>+[15]CCT!H109</f>
        <v>0</v>
      </c>
    </row>
    <row r="129" spans="2:4" s="26" customFormat="1" x14ac:dyDescent="0.25">
      <c r="B129" s="23">
        <v>2611</v>
      </c>
      <c r="C129" s="23" t="s">
        <v>111</v>
      </c>
      <c r="D129" s="28">
        <f>+[15]CCT!H110</f>
        <v>746.74080000000004</v>
      </c>
    </row>
    <row r="130" spans="2:4" s="26" customFormat="1" ht="18" hidden="1" customHeight="1" x14ac:dyDescent="0.25">
      <c r="B130" s="23">
        <v>2612</v>
      </c>
      <c r="C130" s="23" t="s">
        <v>112</v>
      </c>
      <c r="D130" s="28">
        <f>+[15]CCT!H111</f>
        <v>0</v>
      </c>
    </row>
    <row r="131" spans="2:4" s="26" customFormat="1" ht="18" hidden="1" customHeight="1" x14ac:dyDescent="0.25">
      <c r="B131" s="23">
        <v>2613</v>
      </c>
      <c r="C131" s="23" t="s">
        <v>113</v>
      </c>
      <c r="D131" s="28">
        <f>+[15]CCT!H112</f>
        <v>0</v>
      </c>
    </row>
    <row r="132" spans="2:4" s="26" customFormat="1" ht="18" hidden="1" customHeight="1" x14ac:dyDescent="0.25">
      <c r="B132" s="23">
        <v>2614</v>
      </c>
      <c r="C132" s="23" t="s">
        <v>114</v>
      </c>
      <c r="D132" s="28">
        <f>+[15]CCT!H113</f>
        <v>0</v>
      </c>
    </row>
    <row r="133" spans="2:4" s="26" customFormat="1" x14ac:dyDescent="0.25">
      <c r="B133" s="23">
        <v>2711</v>
      </c>
      <c r="C133" s="23" t="s">
        <v>115</v>
      </c>
      <c r="D133" s="28">
        <f>+[15]CCT!H114</f>
        <v>0</v>
      </c>
    </row>
    <row r="134" spans="2:4" s="26" customFormat="1" ht="18" hidden="1" customHeight="1" x14ac:dyDescent="0.25">
      <c r="B134" s="23">
        <v>2721</v>
      </c>
      <c r="C134" s="23" t="s">
        <v>116</v>
      </c>
      <c r="D134" s="28">
        <f>+[15]CCT!H115</f>
        <v>0</v>
      </c>
    </row>
    <row r="135" spans="2:4" s="26" customFormat="1" ht="18" hidden="1" customHeight="1" x14ac:dyDescent="0.25">
      <c r="B135" s="23">
        <v>2731</v>
      </c>
      <c r="C135" s="23" t="s">
        <v>117</v>
      </c>
      <c r="D135" s="28">
        <f>+[15]CCT!H116</f>
        <v>0</v>
      </c>
    </row>
    <row r="136" spans="2:4" s="26" customFormat="1" ht="18" hidden="1" customHeight="1" x14ac:dyDescent="0.25">
      <c r="B136" s="23">
        <v>2741</v>
      </c>
      <c r="C136" s="23" t="s">
        <v>118</v>
      </c>
      <c r="D136" s="28">
        <f>+[15]CCT!H117</f>
        <v>0</v>
      </c>
    </row>
    <row r="137" spans="2:4" s="26" customFormat="1" ht="18" hidden="1" customHeight="1" x14ac:dyDescent="0.25">
      <c r="B137" s="23">
        <v>2751</v>
      </c>
      <c r="C137" s="23" t="s">
        <v>119</v>
      </c>
      <c r="D137" s="28">
        <f>+[15]CCT!H118</f>
        <v>0</v>
      </c>
    </row>
    <row r="138" spans="2:4" s="26" customFormat="1" ht="18" hidden="1" customHeight="1" x14ac:dyDescent="0.25">
      <c r="B138" s="23">
        <v>2811</v>
      </c>
      <c r="C138" s="23" t="s">
        <v>120</v>
      </c>
      <c r="D138" s="28">
        <f>+[15]CCT!H119</f>
        <v>0</v>
      </c>
    </row>
    <row r="139" spans="2:4" s="26" customFormat="1" ht="18" hidden="1" customHeight="1" x14ac:dyDescent="0.25">
      <c r="B139" s="23">
        <v>2821</v>
      </c>
      <c r="C139" s="23" t="s">
        <v>121</v>
      </c>
      <c r="D139" s="28">
        <f>+[15]CCT!H120</f>
        <v>0</v>
      </c>
    </row>
    <row r="140" spans="2:4" s="26" customFormat="1" ht="18" hidden="1" customHeight="1" x14ac:dyDescent="0.25">
      <c r="B140" s="23">
        <v>2831</v>
      </c>
      <c r="C140" s="23" t="s">
        <v>122</v>
      </c>
      <c r="D140" s="28">
        <f>+[15]CCT!H121</f>
        <v>0</v>
      </c>
    </row>
    <row r="141" spans="2:4" s="26" customFormat="1" x14ac:dyDescent="0.25">
      <c r="B141" s="23">
        <v>2911</v>
      </c>
      <c r="C141" s="23" t="s">
        <v>123</v>
      </c>
      <c r="D141" s="28">
        <f>+[15]CCT!H122</f>
        <v>29.315519999999999</v>
      </c>
    </row>
    <row r="142" spans="2:4" s="26" customFormat="1" x14ac:dyDescent="0.25">
      <c r="B142" s="23">
        <v>2921</v>
      </c>
      <c r="C142" s="23" t="s">
        <v>124</v>
      </c>
      <c r="D142" s="28">
        <f>+[15]CCT!H123</f>
        <v>326.66400000000004</v>
      </c>
    </row>
    <row r="143" spans="2:4" s="26" customFormat="1" ht="18" hidden="1" customHeight="1" x14ac:dyDescent="0.25">
      <c r="B143" s="23">
        <v>2931</v>
      </c>
      <c r="C143" s="23" t="s">
        <v>125</v>
      </c>
      <c r="D143" s="28">
        <f>+[15]CCT!H124</f>
        <v>0</v>
      </c>
    </row>
    <row r="144" spans="2:4" s="26" customFormat="1" ht="18" hidden="1" customHeight="1" x14ac:dyDescent="0.25">
      <c r="B144" s="23">
        <v>2941</v>
      </c>
      <c r="C144" s="23" t="s">
        <v>126</v>
      </c>
      <c r="D144" s="28">
        <f>+[15]CCT!H125</f>
        <v>0</v>
      </c>
    </row>
    <row r="145" spans="2:4" s="26" customFormat="1" ht="18" hidden="1" customHeight="1" x14ac:dyDescent="0.25">
      <c r="B145" s="23">
        <v>2951</v>
      </c>
      <c r="C145" s="23" t="s">
        <v>127</v>
      </c>
      <c r="D145" s="28">
        <f>+[15]CCT!H126</f>
        <v>0</v>
      </c>
    </row>
    <row r="146" spans="2:4" s="26" customFormat="1" ht="18" hidden="1" customHeight="1" x14ac:dyDescent="0.25">
      <c r="B146" s="23">
        <v>2961</v>
      </c>
      <c r="C146" s="23" t="s">
        <v>128</v>
      </c>
      <c r="D146" s="28">
        <f>+[15]CCT!H127</f>
        <v>0</v>
      </c>
    </row>
    <row r="147" spans="2:4" s="26" customFormat="1" ht="18" hidden="1" customHeight="1" x14ac:dyDescent="0.25">
      <c r="B147" s="23">
        <v>2971</v>
      </c>
      <c r="C147" s="23" t="s">
        <v>129</v>
      </c>
      <c r="D147" s="28">
        <f>+[15]CCT!H128</f>
        <v>0</v>
      </c>
    </row>
    <row r="148" spans="2:4" s="26" customFormat="1" ht="18" hidden="1" customHeight="1" x14ac:dyDescent="0.25">
      <c r="B148" s="23">
        <v>2981</v>
      </c>
      <c r="C148" s="23" t="s">
        <v>130</v>
      </c>
      <c r="D148" s="28">
        <f>+[15]CCT!H129</f>
        <v>0</v>
      </c>
    </row>
    <row r="149" spans="2:4" s="26" customFormat="1" ht="18" hidden="1" customHeight="1" x14ac:dyDescent="0.25">
      <c r="B149" s="23">
        <v>2991</v>
      </c>
      <c r="C149" s="23" t="s">
        <v>131</v>
      </c>
      <c r="D149" s="28">
        <f>+[15]CCT!H130</f>
        <v>0</v>
      </c>
    </row>
    <row r="150" spans="2:4" s="26" customFormat="1" ht="18.75" thickBot="1" x14ac:dyDescent="0.3">
      <c r="B150" s="34"/>
      <c r="C150" s="35" t="s">
        <v>132</v>
      </c>
      <c r="D150" s="36">
        <f>SUM(D86:D149)</f>
        <v>146013.36984</v>
      </c>
    </row>
    <row r="151" spans="2:4" ht="17.25" thickTop="1" thickBot="1" x14ac:dyDescent="0.3">
      <c r="C151" s="37"/>
      <c r="D151" s="19">
        <f>+[15]CCT!$H$131-D150</f>
        <v>0</v>
      </c>
    </row>
    <row r="152" spans="2:4" ht="17.25" customHeight="1" thickBot="1" x14ac:dyDescent="0.25">
      <c r="C152" s="37"/>
      <c r="D152" s="62"/>
    </row>
    <row r="153" spans="2:4" ht="17.25" customHeight="1" x14ac:dyDescent="0.2">
      <c r="C153" s="20"/>
      <c r="D153" s="38" t="str">
        <f>+D2</f>
        <v>Presupuesto</v>
      </c>
    </row>
    <row r="154" spans="2:4" ht="17.25" customHeight="1" thickBot="1" x14ac:dyDescent="0.25">
      <c r="C154" s="21" t="s">
        <v>133</v>
      </c>
      <c r="D154" s="33" t="str">
        <f>+D3</f>
        <v>2016</v>
      </c>
    </row>
    <row r="155" spans="2:4" s="26" customFormat="1" x14ac:dyDescent="0.25">
      <c r="B155" s="23">
        <v>3111</v>
      </c>
      <c r="C155" s="23" t="s">
        <v>134</v>
      </c>
      <c r="D155" s="25">
        <f>+[15]CCT!H133</f>
        <v>82540.224000000002</v>
      </c>
    </row>
    <row r="156" spans="2:4" s="26" customFormat="1" ht="18" hidden="1" customHeight="1" x14ac:dyDescent="0.25">
      <c r="B156" s="23">
        <v>3112</v>
      </c>
      <c r="C156" s="23" t="s">
        <v>135</v>
      </c>
      <c r="D156" s="28">
        <f>+[15]CCT!H134</f>
        <v>0</v>
      </c>
    </row>
    <row r="157" spans="2:4" s="26" customFormat="1" ht="18" hidden="1" customHeight="1" x14ac:dyDescent="0.25">
      <c r="B157" s="23">
        <v>3113</v>
      </c>
      <c r="C157" s="23" t="s">
        <v>136</v>
      </c>
      <c r="D157" s="28">
        <f>+[15]CCT!H135</f>
        <v>0</v>
      </c>
    </row>
    <row r="158" spans="2:4" s="26" customFormat="1" x14ac:dyDescent="0.25">
      <c r="B158" s="23">
        <v>3121</v>
      </c>
      <c r="C158" s="23" t="s">
        <v>137</v>
      </c>
      <c r="D158" s="28">
        <f>+[15]CCT!H136</f>
        <v>982.8</v>
      </c>
    </row>
    <row r="159" spans="2:4" s="26" customFormat="1" x14ac:dyDescent="0.25">
      <c r="B159" s="23">
        <v>3131</v>
      </c>
      <c r="C159" s="23" t="s">
        <v>138</v>
      </c>
      <c r="D159" s="28">
        <f>+[15]CCT!H137</f>
        <v>0</v>
      </c>
    </row>
    <row r="160" spans="2:4" s="26" customFormat="1" x14ac:dyDescent="0.25">
      <c r="B160" s="23">
        <v>3141</v>
      </c>
      <c r="C160" s="23" t="s">
        <v>139</v>
      </c>
      <c r="D160" s="28">
        <f>+[15]CCT!H138</f>
        <v>36106.696080000009</v>
      </c>
    </row>
    <row r="161" spans="2:4" s="26" customFormat="1" x14ac:dyDescent="0.25">
      <c r="B161" s="23">
        <v>3151</v>
      </c>
      <c r="C161" s="23" t="s">
        <v>140</v>
      </c>
      <c r="D161" s="28">
        <f>+[15]CCT!H139</f>
        <v>3441.0168000000003</v>
      </c>
    </row>
    <row r="162" spans="2:4" s="26" customFormat="1" ht="18" hidden="1" customHeight="1" x14ac:dyDescent="0.25">
      <c r="B162" s="23">
        <v>3161</v>
      </c>
      <c r="C162" s="23" t="s">
        <v>141</v>
      </c>
      <c r="D162" s="28">
        <f>+[15]CCT!H140</f>
        <v>0</v>
      </c>
    </row>
    <row r="163" spans="2:4" s="26" customFormat="1" ht="18" hidden="1" customHeight="1" x14ac:dyDescent="0.25">
      <c r="B163" s="23">
        <v>3171</v>
      </c>
      <c r="C163" s="23" t="s">
        <v>142</v>
      </c>
      <c r="D163" s="28">
        <f>+[15]CCT!H141</f>
        <v>18139.68</v>
      </c>
    </row>
    <row r="164" spans="2:4" s="26" customFormat="1" ht="18" hidden="1" customHeight="1" x14ac:dyDescent="0.25">
      <c r="B164" s="23">
        <v>3181</v>
      </c>
      <c r="C164" s="23" t="s">
        <v>143</v>
      </c>
      <c r="D164" s="28">
        <f>+[15]CCT!H142</f>
        <v>0</v>
      </c>
    </row>
    <row r="165" spans="2:4" s="26" customFormat="1" ht="18" hidden="1" customHeight="1" x14ac:dyDescent="0.25">
      <c r="B165" s="23">
        <v>3182</v>
      </c>
      <c r="C165" s="23" t="s">
        <v>144</v>
      </c>
      <c r="D165" s="28">
        <f>+[15]CCT!H143</f>
        <v>0</v>
      </c>
    </row>
    <row r="166" spans="2:4" s="26" customFormat="1" ht="18" hidden="1" customHeight="1" x14ac:dyDescent="0.25">
      <c r="B166" s="23">
        <v>3191</v>
      </c>
      <c r="C166" s="23" t="s">
        <v>145</v>
      </c>
      <c r="D166" s="28">
        <f>+[15]CCT!H144</f>
        <v>0</v>
      </c>
    </row>
    <row r="167" spans="2:4" s="26" customFormat="1" ht="18" hidden="1" customHeight="1" x14ac:dyDescent="0.25">
      <c r="B167" s="23">
        <v>3192</v>
      </c>
      <c r="C167" s="23" t="s">
        <v>146</v>
      </c>
      <c r="D167" s="28">
        <f>+[15]CCT!H145</f>
        <v>0</v>
      </c>
    </row>
    <row r="168" spans="2:4" s="26" customFormat="1" ht="18" hidden="1" customHeight="1" x14ac:dyDescent="0.25">
      <c r="B168" s="23">
        <v>3211</v>
      </c>
      <c r="C168" s="23" t="s">
        <v>147</v>
      </c>
      <c r="D168" s="28">
        <f>+[15]CCT!H146</f>
        <v>0</v>
      </c>
    </row>
    <row r="169" spans="2:4" s="26" customFormat="1" ht="18" hidden="1" customHeight="1" x14ac:dyDescent="0.25">
      <c r="B169" s="23">
        <v>3221</v>
      </c>
      <c r="C169" s="23" t="s">
        <v>148</v>
      </c>
      <c r="D169" s="28">
        <f>+[15]CCT!H147</f>
        <v>84767.14</v>
      </c>
    </row>
    <row r="170" spans="2:4" s="26" customFormat="1" ht="18" hidden="1" customHeight="1" x14ac:dyDescent="0.25">
      <c r="B170" s="23">
        <v>3231</v>
      </c>
      <c r="C170" s="23" t="s">
        <v>149</v>
      </c>
      <c r="D170" s="28">
        <f>+[15]CCT!H148</f>
        <v>1737.2159999999999</v>
      </c>
    </row>
    <row r="171" spans="2:4" s="26" customFormat="1" ht="18" hidden="1" customHeight="1" x14ac:dyDescent="0.25">
      <c r="B171" s="23">
        <v>3232</v>
      </c>
      <c r="C171" s="23" t="s">
        <v>150</v>
      </c>
      <c r="D171" s="28">
        <f>+[15]CCT!H149</f>
        <v>0</v>
      </c>
    </row>
    <row r="172" spans="2:4" s="26" customFormat="1" ht="18" hidden="1" customHeight="1" x14ac:dyDescent="0.25">
      <c r="B172" s="23">
        <v>3241</v>
      </c>
      <c r="C172" s="23" t="s">
        <v>151</v>
      </c>
      <c r="D172" s="28">
        <f>+[15]CCT!H150</f>
        <v>0</v>
      </c>
    </row>
    <row r="173" spans="2:4" s="26" customFormat="1" ht="18" hidden="1" customHeight="1" x14ac:dyDescent="0.25">
      <c r="B173" s="23">
        <v>3251</v>
      </c>
      <c r="C173" s="23" t="s">
        <v>152</v>
      </c>
      <c r="D173" s="28">
        <f>+[15]CCT!H151</f>
        <v>0</v>
      </c>
    </row>
    <row r="174" spans="2:4" s="26" customFormat="1" ht="18" hidden="1" customHeight="1" x14ac:dyDescent="0.25">
      <c r="B174" s="23">
        <v>3252</v>
      </c>
      <c r="C174" s="23" t="s">
        <v>153</v>
      </c>
      <c r="D174" s="28">
        <f>+[15]CCT!H152</f>
        <v>0</v>
      </c>
    </row>
    <row r="175" spans="2:4" s="26" customFormat="1" ht="18" hidden="1" customHeight="1" x14ac:dyDescent="0.25">
      <c r="B175" s="23">
        <v>3253</v>
      </c>
      <c r="C175" s="23" t="s">
        <v>154</v>
      </c>
      <c r="D175" s="28">
        <f>+[15]CCT!H153</f>
        <v>0</v>
      </c>
    </row>
    <row r="176" spans="2:4" s="26" customFormat="1" ht="18" hidden="1" customHeight="1" x14ac:dyDescent="0.25">
      <c r="B176" s="23">
        <v>3254</v>
      </c>
      <c r="C176" s="23" t="s">
        <v>155</v>
      </c>
      <c r="D176" s="28">
        <f>+[15]CCT!H154</f>
        <v>0</v>
      </c>
    </row>
    <row r="177" spans="2:4" s="26" customFormat="1" ht="18" hidden="1" customHeight="1" x14ac:dyDescent="0.25">
      <c r="B177" s="23">
        <v>3261</v>
      </c>
      <c r="C177" s="23" t="s">
        <v>156</v>
      </c>
      <c r="D177" s="28">
        <f>+[15]CCT!H155</f>
        <v>0</v>
      </c>
    </row>
    <row r="178" spans="2:4" s="26" customFormat="1" ht="18" hidden="1" customHeight="1" x14ac:dyDescent="0.25">
      <c r="B178" s="23">
        <v>3271</v>
      </c>
      <c r="C178" s="23" t="s">
        <v>157</v>
      </c>
      <c r="D178" s="28">
        <f>+[15]CCT!H156</f>
        <v>0</v>
      </c>
    </row>
    <row r="179" spans="2:4" s="26" customFormat="1" ht="18" hidden="1" customHeight="1" x14ac:dyDescent="0.25">
      <c r="B179" s="23">
        <v>3291</v>
      </c>
      <c r="C179" s="23" t="s">
        <v>158</v>
      </c>
      <c r="D179" s="28">
        <f>+[15]CCT!H157</f>
        <v>0</v>
      </c>
    </row>
    <row r="180" spans="2:4" s="26" customFormat="1" ht="18" hidden="1" customHeight="1" x14ac:dyDescent="0.25">
      <c r="B180" s="23">
        <v>3292</v>
      </c>
      <c r="C180" s="23" t="s">
        <v>159</v>
      </c>
      <c r="D180" s="28">
        <f>+[15]CCT!H158</f>
        <v>0</v>
      </c>
    </row>
    <row r="181" spans="2:4" s="26" customFormat="1" ht="18" hidden="1" customHeight="1" x14ac:dyDescent="0.25">
      <c r="B181" s="23">
        <v>3293</v>
      </c>
      <c r="C181" s="23" t="s">
        <v>160</v>
      </c>
      <c r="D181" s="28">
        <f>+[15]CCT!H159</f>
        <v>0</v>
      </c>
    </row>
    <row r="182" spans="2:4" s="26" customFormat="1" ht="18" hidden="1" customHeight="1" x14ac:dyDescent="0.25">
      <c r="B182" s="23">
        <v>3311</v>
      </c>
      <c r="C182" s="23" t="s">
        <v>161</v>
      </c>
      <c r="D182" s="28">
        <f>+[15]CCT!H160</f>
        <v>0</v>
      </c>
    </row>
    <row r="183" spans="2:4" s="26" customFormat="1" ht="18" hidden="1" customHeight="1" x14ac:dyDescent="0.25">
      <c r="B183" s="23">
        <v>3321</v>
      </c>
      <c r="C183" s="23" t="s">
        <v>162</v>
      </c>
      <c r="D183" s="28">
        <f>+[15]CCT!H161</f>
        <v>0</v>
      </c>
    </row>
    <row r="184" spans="2:4" s="26" customFormat="1" ht="18" hidden="1" customHeight="1" x14ac:dyDescent="0.25">
      <c r="B184" s="23">
        <v>3331</v>
      </c>
      <c r="C184" s="23" t="s">
        <v>163</v>
      </c>
      <c r="D184" s="28">
        <f>+[15]CCT!H162</f>
        <v>0</v>
      </c>
    </row>
    <row r="185" spans="2:4" s="26" customFormat="1" ht="18" hidden="1" customHeight="1" x14ac:dyDescent="0.25">
      <c r="B185" s="23">
        <v>3341</v>
      </c>
      <c r="C185" s="23" t="s">
        <v>164</v>
      </c>
      <c r="D185" s="28">
        <f>+[15]CCT!H163</f>
        <v>0</v>
      </c>
    </row>
    <row r="186" spans="2:4" s="26" customFormat="1" x14ac:dyDescent="0.25">
      <c r="B186" s="23">
        <v>3342</v>
      </c>
      <c r="C186" s="23" t="s">
        <v>165</v>
      </c>
      <c r="D186" s="28">
        <f>+[15]CCT!H164</f>
        <v>13500</v>
      </c>
    </row>
    <row r="187" spans="2:4" s="26" customFormat="1" ht="18" hidden="1" customHeight="1" x14ac:dyDescent="0.25">
      <c r="B187" s="23">
        <v>3351</v>
      </c>
      <c r="C187" s="23" t="s">
        <v>166</v>
      </c>
      <c r="D187" s="28">
        <f>+[15]CCT!H165</f>
        <v>0</v>
      </c>
    </row>
    <row r="188" spans="2:4" s="26" customFormat="1" x14ac:dyDescent="0.25">
      <c r="B188" s="23">
        <v>3361</v>
      </c>
      <c r="C188" s="23" t="s">
        <v>167</v>
      </c>
      <c r="D188" s="28">
        <f>+[15]CCT!H166</f>
        <v>8408.4624000000003</v>
      </c>
    </row>
    <row r="189" spans="2:4" s="26" customFormat="1" ht="18" hidden="1" customHeight="1" x14ac:dyDescent="0.25">
      <c r="B189" s="23">
        <v>3362</v>
      </c>
      <c r="C189" s="23" t="s">
        <v>168</v>
      </c>
      <c r="D189" s="28">
        <f>+[15]CCT!H167</f>
        <v>0</v>
      </c>
    </row>
    <row r="190" spans="2:4" s="26" customFormat="1" ht="18" hidden="1" customHeight="1" x14ac:dyDescent="0.25">
      <c r="B190" s="23">
        <v>3363</v>
      </c>
      <c r="C190" s="23" t="s">
        <v>169</v>
      </c>
      <c r="D190" s="28">
        <f>+[15]CCT!H168</f>
        <v>0</v>
      </c>
    </row>
    <row r="191" spans="2:4" s="26" customFormat="1" ht="18" hidden="1" customHeight="1" x14ac:dyDescent="0.25">
      <c r="B191" s="23">
        <v>3364</v>
      </c>
      <c r="C191" s="23" t="s">
        <v>170</v>
      </c>
      <c r="D191" s="28">
        <f>+[15]CCT!H169</f>
        <v>0</v>
      </c>
    </row>
    <row r="192" spans="2:4" s="26" customFormat="1" ht="18" hidden="1" customHeight="1" x14ac:dyDescent="0.25">
      <c r="B192" s="23">
        <v>3365</v>
      </c>
      <c r="C192" s="23" t="s">
        <v>171</v>
      </c>
      <c r="D192" s="28">
        <f>+[15]CCT!H170</f>
        <v>0</v>
      </c>
    </row>
    <row r="193" spans="2:4" s="26" customFormat="1" ht="18" hidden="1" customHeight="1" x14ac:dyDescent="0.25">
      <c r="B193" s="23">
        <v>3371</v>
      </c>
      <c r="C193" s="23" t="s">
        <v>172</v>
      </c>
      <c r="D193" s="28">
        <f>+[15]CCT!H171</f>
        <v>0</v>
      </c>
    </row>
    <row r="194" spans="2:4" s="26" customFormat="1" ht="18" hidden="1" customHeight="1" x14ac:dyDescent="0.25">
      <c r="B194" s="23">
        <v>3381</v>
      </c>
      <c r="C194" s="23" t="s">
        <v>173</v>
      </c>
      <c r="D194" s="28">
        <f>+[15]CCT!H172</f>
        <v>6000</v>
      </c>
    </row>
    <row r="195" spans="2:4" s="26" customFormat="1" ht="18" hidden="1" customHeight="1" x14ac:dyDescent="0.25">
      <c r="B195" s="23">
        <v>3391</v>
      </c>
      <c r="C195" s="23" t="s">
        <v>174</v>
      </c>
      <c r="D195" s="28">
        <f>+[15]CCT!H173</f>
        <v>0</v>
      </c>
    </row>
    <row r="196" spans="2:4" s="26" customFormat="1" x14ac:dyDescent="0.25">
      <c r="B196" s="23">
        <v>3411</v>
      </c>
      <c r="C196" s="23" t="s">
        <v>175</v>
      </c>
      <c r="D196" s="28">
        <f>+[15]CCT!H174</f>
        <v>45</v>
      </c>
    </row>
    <row r="197" spans="2:4" s="26" customFormat="1" ht="18" hidden="1" customHeight="1" x14ac:dyDescent="0.25">
      <c r="B197" s="23">
        <v>3421</v>
      </c>
      <c r="C197" s="23" t="s">
        <v>176</v>
      </c>
      <c r="D197" s="28">
        <f>+[15]CCT!H175</f>
        <v>0</v>
      </c>
    </row>
    <row r="198" spans="2:4" s="26" customFormat="1" ht="18" hidden="1" customHeight="1" x14ac:dyDescent="0.25">
      <c r="B198" s="23">
        <v>3431</v>
      </c>
      <c r="C198" s="23" t="s">
        <v>177</v>
      </c>
      <c r="D198" s="28">
        <f>+[15]CCT!H176</f>
        <v>0</v>
      </c>
    </row>
    <row r="199" spans="2:4" s="26" customFormat="1" ht="18" hidden="1" customHeight="1" x14ac:dyDescent="0.25">
      <c r="B199" s="23">
        <v>3441</v>
      </c>
      <c r="C199" s="23" t="s">
        <v>178</v>
      </c>
      <c r="D199" s="28">
        <f>+[15]CCT!H177</f>
        <v>0</v>
      </c>
    </row>
    <row r="200" spans="2:4" s="26" customFormat="1" x14ac:dyDescent="0.25">
      <c r="B200" s="23">
        <v>3451</v>
      </c>
      <c r="C200" s="23" t="s">
        <v>179</v>
      </c>
      <c r="D200" s="28">
        <f>+[15]CCT!H178</f>
        <v>3909.9715200000001</v>
      </c>
    </row>
    <row r="201" spans="2:4" s="26" customFormat="1" ht="18" hidden="1" customHeight="1" x14ac:dyDescent="0.25">
      <c r="B201" s="23">
        <v>3461</v>
      </c>
      <c r="C201" s="23" t="s">
        <v>180</v>
      </c>
      <c r="D201" s="28">
        <f>+[15]CCT!H179</f>
        <v>0</v>
      </c>
    </row>
    <row r="202" spans="2:4" s="26" customFormat="1" ht="18" hidden="1" customHeight="1" x14ac:dyDescent="0.25">
      <c r="B202" s="23">
        <v>3471</v>
      </c>
      <c r="C202" s="23" t="s">
        <v>181</v>
      </c>
      <c r="D202" s="28">
        <f>+[15]CCT!H180</f>
        <v>0</v>
      </c>
    </row>
    <row r="203" spans="2:4" s="26" customFormat="1" ht="18" hidden="1" customHeight="1" x14ac:dyDescent="0.25">
      <c r="B203" s="23">
        <v>3481</v>
      </c>
      <c r="C203" s="23" t="s">
        <v>182</v>
      </c>
      <c r="D203" s="28">
        <f>+[15]CCT!H181</f>
        <v>0</v>
      </c>
    </row>
    <row r="204" spans="2:4" s="26" customFormat="1" ht="18" hidden="1" customHeight="1" x14ac:dyDescent="0.25">
      <c r="B204" s="23">
        <v>3491</v>
      </c>
      <c r="C204" s="23" t="s">
        <v>183</v>
      </c>
      <c r="D204" s="28">
        <f>+[15]CCT!H182</f>
        <v>0</v>
      </c>
    </row>
    <row r="205" spans="2:4" s="26" customFormat="1" ht="18" hidden="1" customHeight="1" x14ac:dyDescent="0.25">
      <c r="B205" s="23">
        <v>0</v>
      </c>
      <c r="C205" s="23">
        <v>0</v>
      </c>
      <c r="D205" s="28">
        <f>+[15]CCT!H183</f>
        <v>0</v>
      </c>
    </row>
    <row r="206" spans="2:4" s="26" customFormat="1" x14ac:dyDescent="0.25">
      <c r="B206" s="23">
        <v>3511</v>
      </c>
      <c r="C206" s="23" t="s">
        <v>184</v>
      </c>
      <c r="D206" s="28">
        <f>+[15]CCT!H184</f>
        <v>247320</v>
      </c>
    </row>
    <row r="207" spans="2:4" s="26" customFormat="1" ht="18.75" hidden="1" customHeight="1" thickBot="1" x14ac:dyDescent="0.25">
      <c r="B207" s="23">
        <v>3521</v>
      </c>
      <c r="C207" s="23" t="s">
        <v>185</v>
      </c>
      <c r="D207" s="28">
        <f>+[15]CCT!H185</f>
        <v>2931.5519999999997</v>
      </c>
    </row>
    <row r="208" spans="2:4" s="26" customFormat="1" ht="18.75" hidden="1" customHeight="1" thickBot="1" x14ac:dyDescent="0.25">
      <c r="B208" s="23">
        <v>3531</v>
      </c>
      <c r="C208" s="23" t="s">
        <v>186</v>
      </c>
      <c r="D208" s="28">
        <f>+[15]CCT!H186</f>
        <v>0</v>
      </c>
    </row>
    <row r="209" spans="2:4" s="26" customFormat="1" ht="18.75" hidden="1" customHeight="1" thickBot="1" x14ac:dyDescent="0.25">
      <c r="B209" s="23">
        <v>3541</v>
      </c>
      <c r="C209" s="23" t="s">
        <v>187</v>
      </c>
      <c r="D209" s="28">
        <f>+[15]CCT!H187</f>
        <v>0</v>
      </c>
    </row>
    <row r="210" spans="2:4" s="26" customFormat="1" x14ac:dyDescent="0.25">
      <c r="B210" s="23">
        <v>3551</v>
      </c>
      <c r="C210" s="23" t="s">
        <v>188</v>
      </c>
      <c r="D210" s="28">
        <f>+[15]CCT!H188</f>
        <v>6072.768</v>
      </c>
    </row>
    <row r="211" spans="2:4" s="26" customFormat="1" ht="18" hidden="1" customHeight="1" x14ac:dyDescent="0.25">
      <c r="B211" s="23">
        <v>3561</v>
      </c>
      <c r="C211" s="23" t="s">
        <v>189</v>
      </c>
      <c r="D211" s="28">
        <f>+[15]CCT!H189</f>
        <v>0</v>
      </c>
    </row>
    <row r="212" spans="2:4" s="26" customFormat="1" x14ac:dyDescent="0.25">
      <c r="B212" s="23">
        <v>3571</v>
      </c>
      <c r="C212" s="23" t="s">
        <v>190</v>
      </c>
      <c r="D212" s="28">
        <f>+[15]CCT!H190</f>
        <v>5156.1244800000004</v>
      </c>
    </row>
    <row r="213" spans="2:4" s="26" customFormat="1" ht="18" hidden="1" customHeight="1" x14ac:dyDescent="0.25">
      <c r="B213" s="23">
        <v>3572</v>
      </c>
      <c r="C213" s="23" t="s">
        <v>191</v>
      </c>
      <c r="D213" s="28">
        <f>+[15]CCT!H191</f>
        <v>0</v>
      </c>
    </row>
    <row r="214" spans="2:4" s="26" customFormat="1" ht="18" hidden="1" customHeight="1" x14ac:dyDescent="0.25">
      <c r="B214" s="23">
        <v>3573</v>
      </c>
      <c r="C214" s="23" t="s">
        <v>192</v>
      </c>
      <c r="D214" s="28">
        <f>+[15]CCT!H192</f>
        <v>0</v>
      </c>
    </row>
    <row r="215" spans="2:4" s="26" customFormat="1" ht="18" hidden="1" customHeight="1" x14ac:dyDescent="0.25">
      <c r="B215" s="23">
        <v>3581</v>
      </c>
      <c r="C215" s="23" t="s">
        <v>193</v>
      </c>
      <c r="D215" s="28">
        <f>+[15]CCT!H193</f>
        <v>6981.0623999999998</v>
      </c>
    </row>
    <row r="216" spans="2:4" s="26" customFormat="1" x14ac:dyDescent="0.25">
      <c r="B216" s="23">
        <v>3591</v>
      </c>
      <c r="C216" s="23" t="s">
        <v>194</v>
      </c>
      <c r="D216" s="28">
        <f>+[15]CCT!H194</f>
        <v>19579.996800000001</v>
      </c>
    </row>
    <row r="217" spans="2:4" s="26" customFormat="1" ht="18" hidden="1" customHeight="1" x14ac:dyDescent="0.25">
      <c r="B217" s="23">
        <v>3611</v>
      </c>
      <c r="C217" s="23" t="s">
        <v>195</v>
      </c>
      <c r="D217" s="28">
        <f>+[15]CCT!H195</f>
        <v>0</v>
      </c>
    </row>
    <row r="218" spans="2:4" s="26" customFormat="1" ht="18" hidden="1" customHeight="1" x14ac:dyDescent="0.25">
      <c r="B218" s="23">
        <v>3621</v>
      </c>
      <c r="C218" s="23" t="s">
        <v>196</v>
      </c>
      <c r="D218" s="28">
        <f>+[15]CCT!H196</f>
        <v>45000</v>
      </c>
    </row>
    <row r="219" spans="2:4" s="26" customFormat="1" ht="18" hidden="1" customHeight="1" x14ac:dyDescent="0.25">
      <c r="B219" s="23">
        <v>3631</v>
      </c>
      <c r="C219" s="23" t="s">
        <v>197</v>
      </c>
      <c r="D219" s="28">
        <f>+[15]CCT!H197</f>
        <v>0</v>
      </c>
    </row>
    <row r="220" spans="2:4" s="26" customFormat="1" x14ac:dyDescent="0.25">
      <c r="B220" s="23">
        <v>3641</v>
      </c>
      <c r="C220" s="23" t="s">
        <v>198</v>
      </c>
      <c r="D220" s="28">
        <f>+[15]CCT!H198</f>
        <v>0</v>
      </c>
    </row>
    <row r="221" spans="2:4" s="26" customFormat="1" ht="18" hidden="1" customHeight="1" x14ac:dyDescent="0.25">
      <c r="B221" s="23">
        <v>3651</v>
      </c>
      <c r="C221" s="23" t="s">
        <v>199</v>
      </c>
      <c r="D221" s="28">
        <f>+[15]CCT!H199</f>
        <v>0</v>
      </c>
    </row>
    <row r="222" spans="2:4" s="26" customFormat="1" ht="18" hidden="1" customHeight="1" x14ac:dyDescent="0.25">
      <c r="B222" s="23">
        <v>3661</v>
      </c>
      <c r="C222" s="23" t="s">
        <v>200</v>
      </c>
      <c r="D222" s="28">
        <f>+[15]CCT!H200</f>
        <v>0</v>
      </c>
    </row>
    <row r="223" spans="2:4" s="26" customFormat="1" ht="18" hidden="1" customHeight="1" x14ac:dyDescent="0.25">
      <c r="B223" s="23">
        <v>3691</v>
      </c>
      <c r="C223" s="23" t="s">
        <v>201</v>
      </c>
      <c r="D223" s="28">
        <f>+[15]CCT!H201</f>
        <v>0</v>
      </c>
    </row>
    <row r="224" spans="2:4" s="26" customFormat="1" ht="18" hidden="1" customHeight="1" x14ac:dyDescent="0.25">
      <c r="B224" s="23">
        <v>3711</v>
      </c>
      <c r="C224" s="23" t="s">
        <v>202</v>
      </c>
      <c r="D224" s="28">
        <f>+[15]CCT!H202</f>
        <v>0</v>
      </c>
    </row>
    <row r="225" spans="2:4" s="26" customFormat="1" ht="18" hidden="1" customHeight="1" x14ac:dyDescent="0.25">
      <c r="B225" s="23">
        <v>3712</v>
      </c>
      <c r="C225" s="23" t="s">
        <v>203</v>
      </c>
      <c r="D225" s="28">
        <f>+[15]CCT!H203</f>
        <v>0</v>
      </c>
    </row>
    <row r="226" spans="2:4" s="26" customFormat="1" ht="18" hidden="1" customHeight="1" x14ac:dyDescent="0.25">
      <c r="B226" s="23">
        <v>3721</v>
      </c>
      <c r="C226" s="23" t="s">
        <v>204</v>
      </c>
      <c r="D226" s="28">
        <f>+[15]CCT!H204</f>
        <v>5916.4560000000001</v>
      </c>
    </row>
    <row r="227" spans="2:4" s="26" customFormat="1" ht="18" hidden="1" customHeight="1" x14ac:dyDescent="0.25">
      <c r="B227" s="23">
        <v>3722</v>
      </c>
      <c r="C227" s="23" t="s">
        <v>205</v>
      </c>
      <c r="D227" s="28">
        <f>+[15]CCT!H205</f>
        <v>0</v>
      </c>
    </row>
    <row r="228" spans="2:4" s="26" customFormat="1" ht="18" hidden="1" customHeight="1" x14ac:dyDescent="0.25">
      <c r="B228" s="23">
        <v>3731</v>
      </c>
      <c r="C228" s="23" t="s">
        <v>206</v>
      </c>
      <c r="D228" s="28">
        <f>+[15]CCT!H206</f>
        <v>0</v>
      </c>
    </row>
    <row r="229" spans="2:4" s="26" customFormat="1" ht="18" hidden="1" customHeight="1" x14ac:dyDescent="0.25">
      <c r="B229" s="23">
        <v>3741</v>
      </c>
      <c r="C229" s="23" t="s">
        <v>207</v>
      </c>
      <c r="D229" s="28">
        <f>+[15]CCT!H207</f>
        <v>0</v>
      </c>
    </row>
    <row r="230" spans="2:4" s="26" customFormat="1" ht="18" hidden="1" customHeight="1" x14ac:dyDescent="0.25">
      <c r="B230" s="23">
        <v>3751</v>
      </c>
      <c r="C230" s="23" t="s">
        <v>208</v>
      </c>
      <c r="D230" s="28">
        <f>+[15]CCT!H208</f>
        <v>0</v>
      </c>
    </row>
    <row r="231" spans="2:4" s="26" customFormat="1" ht="18" hidden="1" customHeight="1" x14ac:dyDescent="0.25">
      <c r="B231" s="23">
        <v>3761</v>
      </c>
      <c r="C231" s="23" t="s">
        <v>209</v>
      </c>
      <c r="D231" s="28">
        <f>+[15]CCT!H209</f>
        <v>0</v>
      </c>
    </row>
    <row r="232" spans="2:4" s="26" customFormat="1" ht="18" hidden="1" customHeight="1" x14ac:dyDescent="0.25">
      <c r="B232" s="23">
        <v>3771</v>
      </c>
      <c r="C232" s="23" t="s">
        <v>210</v>
      </c>
      <c r="D232" s="28">
        <f>+[15]CCT!H210</f>
        <v>0</v>
      </c>
    </row>
    <row r="233" spans="2:4" s="26" customFormat="1" ht="18" hidden="1" customHeight="1" x14ac:dyDescent="0.25">
      <c r="B233" s="23">
        <v>3781</v>
      </c>
      <c r="C233" s="23" t="s">
        <v>211</v>
      </c>
      <c r="D233" s="28">
        <f>+[15]CCT!H211</f>
        <v>0</v>
      </c>
    </row>
    <row r="234" spans="2:4" s="26" customFormat="1" ht="18" hidden="1" customHeight="1" x14ac:dyDescent="0.25">
      <c r="B234" s="23">
        <v>3782</v>
      </c>
      <c r="C234" s="23" t="s">
        <v>212</v>
      </c>
      <c r="D234" s="28">
        <f>+[15]CCT!H212</f>
        <v>0</v>
      </c>
    </row>
    <row r="235" spans="2:4" s="26" customFormat="1" ht="18" hidden="1" customHeight="1" x14ac:dyDescent="0.25">
      <c r="B235" s="23">
        <v>3791</v>
      </c>
      <c r="C235" s="23" t="s">
        <v>213</v>
      </c>
      <c r="D235" s="28">
        <f>+[15]CCT!H213</f>
        <v>0</v>
      </c>
    </row>
    <row r="236" spans="2:4" s="26" customFormat="1" x14ac:dyDescent="0.25">
      <c r="B236" s="23">
        <v>3792</v>
      </c>
      <c r="C236" s="23" t="s">
        <v>214</v>
      </c>
      <c r="D236" s="28">
        <f>+[15]CCT!H214</f>
        <v>3323.7359999999999</v>
      </c>
    </row>
    <row r="237" spans="2:4" s="26" customFormat="1" ht="18" hidden="1" customHeight="1" x14ac:dyDescent="0.25">
      <c r="B237" s="23">
        <v>3811</v>
      </c>
      <c r="C237" s="23" t="s">
        <v>215</v>
      </c>
      <c r="D237" s="28">
        <f>+[15]CCT!H215</f>
        <v>0</v>
      </c>
    </row>
    <row r="238" spans="2:4" s="26" customFormat="1" ht="18" hidden="1" customHeight="1" x14ac:dyDescent="0.25">
      <c r="B238" s="23">
        <v>3821</v>
      </c>
      <c r="C238" s="23" t="s">
        <v>216</v>
      </c>
      <c r="D238" s="28">
        <f>+[15]CCT!H216</f>
        <v>0</v>
      </c>
    </row>
    <row r="239" spans="2:4" s="26" customFormat="1" ht="18" hidden="1" customHeight="1" x14ac:dyDescent="0.25">
      <c r="B239" s="23">
        <v>3822</v>
      </c>
      <c r="C239" s="23" t="s">
        <v>217</v>
      </c>
      <c r="D239" s="28">
        <f>+[15]CCT!H217</f>
        <v>35137.74</v>
      </c>
    </row>
    <row r="240" spans="2:4" s="26" customFormat="1" ht="18" hidden="1" customHeight="1" x14ac:dyDescent="0.25">
      <c r="B240" s="23">
        <v>3831</v>
      </c>
      <c r="C240" s="23" t="s">
        <v>218</v>
      </c>
      <c r="D240" s="28">
        <f>+[15]CCT!H218</f>
        <v>137992.96368000002</v>
      </c>
    </row>
    <row r="241" spans="2:4" s="26" customFormat="1" ht="18" hidden="1" customHeight="1" x14ac:dyDescent="0.25">
      <c r="B241" s="23">
        <v>3841</v>
      </c>
      <c r="C241" s="23" t="s">
        <v>219</v>
      </c>
      <c r="D241" s="28">
        <f>+[15]CCT!H219</f>
        <v>0</v>
      </c>
    </row>
    <row r="242" spans="2:4" s="26" customFormat="1" ht="18" hidden="1" customHeight="1" x14ac:dyDescent="0.25">
      <c r="B242" s="23">
        <v>3851</v>
      </c>
      <c r="C242" s="23" t="s">
        <v>220</v>
      </c>
      <c r="D242" s="28">
        <f>+[15]CCT!H220</f>
        <v>450</v>
      </c>
    </row>
    <row r="243" spans="2:4" s="26" customFormat="1" ht="18" hidden="1" customHeight="1" x14ac:dyDescent="0.25">
      <c r="B243" s="23">
        <v>3911</v>
      </c>
      <c r="C243" s="23" t="s">
        <v>221</v>
      </c>
      <c r="D243" s="28">
        <f>+[15]CCT!H221</f>
        <v>0</v>
      </c>
    </row>
    <row r="244" spans="2:4" s="26" customFormat="1" x14ac:dyDescent="0.25">
      <c r="B244" s="23">
        <v>3921</v>
      </c>
      <c r="C244" s="23" t="s">
        <v>222</v>
      </c>
      <c r="D244" s="28">
        <f>+[15]CCT!H222</f>
        <v>439.92</v>
      </c>
    </row>
    <row r="245" spans="2:4" s="26" customFormat="1" ht="18" hidden="1" customHeight="1" x14ac:dyDescent="0.25">
      <c r="B245" s="23">
        <v>3922</v>
      </c>
      <c r="C245" s="23" t="s">
        <v>223</v>
      </c>
      <c r="D245" s="28">
        <f>+[15]CCT!H223</f>
        <v>0</v>
      </c>
    </row>
    <row r="246" spans="2:4" s="26" customFormat="1" ht="18" hidden="1" customHeight="1" x14ac:dyDescent="0.25">
      <c r="B246" s="23">
        <v>3931</v>
      </c>
      <c r="C246" s="23" t="s">
        <v>224</v>
      </c>
      <c r="D246" s="28">
        <f>+[15]CCT!H224</f>
        <v>0</v>
      </c>
    </row>
    <row r="247" spans="2:4" s="26" customFormat="1" ht="18" hidden="1" customHeight="1" x14ac:dyDescent="0.25">
      <c r="B247" s="23">
        <v>3941</v>
      </c>
      <c r="C247" s="23" t="s">
        <v>225</v>
      </c>
      <c r="D247" s="28">
        <f>+[15]CCT!H225</f>
        <v>0</v>
      </c>
    </row>
    <row r="248" spans="2:4" s="26" customFormat="1" ht="18" hidden="1" customHeight="1" x14ac:dyDescent="0.25">
      <c r="B248" s="23">
        <v>3942</v>
      </c>
      <c r="C248" s="23" t="s">
        <v>226</v>
      </c>
      <c r="D248" s="28">
        <f>+[15]CCT!H226</f>
        <v>0</v>
      </c>
    </row>
    <row r="249" spans="2:4" s="26" customFormat="1" ht="18" hidden="1" customHeight="1" x14ac:dyDescent="0.25">
      <c r="B249" s="23">
        <v>3943</v>
      </c>
      <c r="C249" s="23" t="s">
        <v>227</v>
      </c>
      <c r="D249" s="28">
        <f>+[15]CCT!H227</f>
        <v>0</v>
      </c>
    </row>
    <row r="250" spans="2:4" s="26" customFormat="1" ht="18" hidden="1" customHeight="1" x14ac:dyDescent="0.25">
      <c r="B250" s="23">
        <v>3944</v>
      </c>
      <c r="C250" s="23" t="s">
        <v>228</v>
      </c>
      <c r="D250" s="28">
        <f>+[15]CCT!H228</f>
        <v>0</v>
      </c>
    </row>
    <row r="251" spans="2:4" s="26" customFormat="1" ht="18" hidden="1" customHeight="1" x14ac:dyDescent="0.25">
      <c r="B251" s="23">
        <v>3951</v>
      </c>
      <c r="C251" s="23" t="s">
        <v>229</v>
      </c>
      <c r="D251" s="28">
        <f>+[15]CCT!H229</f>
        <v>0</v>
      </c>
    </row>
    <row r="252" spans="2:4" s="26" customFormat="1" ht="18" hidden="1" customHeight="1" x14ac:dyDescent="0.25">
      <c r="B252" s="23">
        <v>3961</v>
      </c>
      <c r="C252" s="23" t="s">
        <v>230</v>
      </c>
      <c r="D252" s="28">
        <f>+[15]CCT!H230</f>
        <v>0</v>
      </c>
    </row>
    <row r="253" spans="2:4" s="26" customFormat="1" ht="18" hidden="1" customHeight="1" x14ac:dyDescent="0.25">
      <c r="B253" s="23">
        <v>3962</v>
      </c>
      <c r="C253" s="23" t="s">
        <v>231</v>
      </c>
      <c r="D253" s="28">
        <f>+[15]CCT!H231</f>
        <v>0</v>
      </c>
    </row>
    <row r="254" spans="2:4" s="26" customFormat="1" ht="18" hidden="1" customHeight="1" x14ac:dyDescent="0.25">
      <c r="B254" s="23">
        <v>3991</v>
      </c>
      <c r="C254" s="23" t="s">
        <v>232</v>
      </c>
      <c r="D254" s="28">
        <f>+[15]CCT!H232</f>
        <v>0</v>
      </c>
    </row>
    <row r="255" spans="2:4" s="26" customFormat="1" ht="18" hidden="1" customHeight="1" x14ac:dyDescent="0.25">
      <c r="B255" s="23">
        <v>3992</v>
      </c>
      <c r="C255" s="23" t="s">
        <v>233</v>
      </c>
      <c r="D255" s="28">
        <f>+[15]CCT!H233</f>
        <v>0</v>
      </c>
    </row>
    <row r="256" spans="2:4" s="26" customFormat="1" ht="18" hidden="1" customHeight="1" x14ac:dyDescent="0.25">
      <c r="B256" s="23">
        <v>3993</v>
      </c>
      <c r="C256" s="23" t="s">
        <v>234</v>
      </c>
      <c r="D256" s="28">
        <f>+[15]CCT!H234</f>
        <v>0</v>
      </c>
    </row>
    <row r="257" spans="2:4" s="26" customFormat="1" ht="18" hidden="1" customHeight="1" x14ac:dyDescent="0.25">
      <c r="B257" s="23">
        <v>3994</v>
      </c>
      <c r="C257" s="23" t="s">
        <v>235</v>
      </c>
      <c r="D257" s="28">
        <f>+[15]CCT!H235</f>
        <v>0</v>
      </c>
    </row>
    <row r="258" spans="2:4" s="26" customFormat="1" ht="18" hidden="1" customHeight="1" x14ac:dyDescent="0.25">
      <c r="B258" s="23">
        <v>3995</v>
      </c>
      <c r="C258" s="23" t="s">
        <v>236</v>
      </c>
      <c r="D258" s="28">
        <f>+[15]CCT!H236</f>
        <v>0</v>
      </c>
    </row>
    <row r="259" spans="2:4" s="26" customFormat="1" ht="18" hidden="1" customHeight="1" x14ac:dyDescent="0.25">
      <c r="B259" s="23">
        <v>3996</v>
      </c>
      <c r="C259" s="23" t="s">
        <v>237</v>
      </c>
      <c r="D259" s="28">
        <f>+[15]CCT!H237</f>
        <v>0</v>
      </c>
    </row>
    <row r="260" spans="2:4" x14ac:dyDescent="0.25">
      <c r="B260" s="34"/>
      <c r="C260" s="39"/>
      <c r="D260" s="40"/>
    </row>
    <row r="261" spans="2:4" ht="18.75" thickBot="1" x14ac:dyDescent="0.3">
      <c r="B261" s="34"/>
      <c r="C261" s="35" t="s">
        <v>238</v>
      </c>
      <c r="D261" s="36">
        <f>SUM(D155:D259)</f>
        <v>775880.52616000001</v>
      </c>
    </row>
    <row r="262" spans="2:4" ht="26.25" customHeight="1" thickTop="1" thickBot="1" x14ac:dyDescent="0.3">
      <c r="C262" s="18"/>
      <c r="D262" s="19">
        <f>+[15]CCT!$H$238-D261</f>
        <v>0</v>
      </c>
    </row>
    <row r="263" spans="2:4" ht="17.25" customHeight="1" thickBot="1" x14ac:dyDescent="0.25">
      <c r="C263" s="20" t="s">
        <v>7</v>
      </c>
      <c r="D263" s="62" t="str">
        <f>+D2</f>
        <v>Presupuesto</v>
      </c>
    </row>
    <row r="264" spans="2:4" ht="22.5" customHeight="1" thickBot="1" x14ac:dyDescent="0.25">
      <c r="C264" s="21" t="s">
        <v>239</v>
      </c>
      <c r="D264" s="33" t="str">
        <f>+D3</f>
        <v>2016</v>
      </c>
    </row>
    <row r="265" spans="2:4" ht="18" hidden="1" customHeight="1" x14ac:dyDescent="0.25">
      <c r="B265" s="10">
        <v>4121</v>
      </c>
      <c r="C265" s="41" t="s">
        <v>240</v>
      </c>
      <c r="D265" s="42">
        <f>+[15]CCT!H240</f>
        <v>0</v>
      </c>
    </row>
    <row r="266" spans="2:4" ht="18" hidden="1" customHeight="1" x14ac:dyDescent="0.25">
      <c r="B266" s="10">
        <v>4122</v>
      </c>
      <c r="C266" s="10" t="s">
        <v>241</v>
      </c>
      <c r="D266" s="11">
        <f>+[15]CCT!H241</f>
        <v>0</v>
      </c>
    </row>
    <row r="267" spans="2:4" ht="18" hidden="1" customHeight="1" x14ac:dyDescent="0.25">
      <c r="B267" s="10">
        <v>4123</v>
      </c>
      <c r="C267" s="10" t="s">
        <v>242</v>
      </c>
      <c r="D267" s="11">
        <f>+[15]CCT!H242</f>
        <v>0</v>
      </c>
    </row>
    <row r="268" spans="2:4" ht="18" hidden="1" customHeight="1" x14ac:dyDescent="0.25">
      <c r="B268" s="10">
        <v>4131</v>
      </c>
      <c r="C268" s="10" t="s">
        <v>243</v>
      </c>
      <c r="D268" s="11">
        <f>+[15]CCT!H243</f>
        <v>0</v>
      </c>
    </row>
    <row r="269" spans="2:4" ht="18" hidden="1" customHeight="1" x14ac:dyDescent="0.25">
      <c r="B269" s="10">
        <v>4132</v>
      </c>
      <c r="C269" s="10" t="s">
        <v>244</v>
      </c>
      <c r="D269" s="11">
        <f>+[15]CCT!H244</f>
        <v>0</v>
      </c>
    </row>
    <row r="270" spans="2:4" ht="18" hidden="1" customHeight="1" x14ac:dyDescent="0.25">
      <c r="B270" s="10">
        <v>4133</v>
      </c>
      <c r="C270" s="10" t="s">
        <v>245</v>
      </c>
      <c r="D270" s="11">
        <f>+[15]CCT!H245</f>
        <v>0</v>
      </c>
    </row>
    <row r="271" spans="2:4" ht="18" hidden="1" customHeight="1" x14ac:dyDescent="0.25">
      <c r="B271" s="10">
        <v>4134</v>
      </c>
      <c r="C271" s="10" t="s">
        <v>246</v>
      </c>
      <c r="D271" s="11">
        <f>+[15]CCT!H246</f>
        <v>0</v>
      </c>
    </row>
    <row r="272" spans="2:4" ht="18" hidden="1" customHeight="1" x14ac:dyDescent="0.25">
      <c r="B272" s="10">
        <v>4135</v>
      </c>
      <c r="C272" s="10" t="s">
        <v>247</v>
      </c>
      <c r="D272" s="11">
        <f>+[15]CCT!H247</f>
        <v>0</v>
      </c>
    </row>
    <row r="273" spans="2:4" ht="18" hidden="1" customHeight="1" x14ac:dyDescent="0.25">
      <c r="B273" s="10">
        <v>4141</v>
      </c>
      <c r="C273" s="10" t="s">
        <v>248</v>
      </c>
      <c r="D273" s="11">
        <f>+[15]CCT!H248</f>
        <v>0</v>
      </c>
    </row>
    <row r="274" spans="2:4" ht="18" hidden="1" customHeight="1" x14ac:dyDescent="0.25">
      <c r="B274" s="10">
        <v>4142</v>
      </c>
      <c r="C274" s="10" t="s">
        <v>249</v>
      </c>
      <c r="D274" s="11">
        <f>+[15]CCT!H249</f>
        <v>0</v>
      </c>
    </row>
    <row r="275" spans="2:4" ht="18" hidden="1" customHeight="1" x14ac:dyDescent="0.25">
      <c r="B275" s="10">
        <v>4143</v>
      </c>
      <c r="C275" s="10" t="s">
        <v>250</v>
      </c>
      <c r="D275" s="11">
        <f>+[15]CCT!H250</f>
        <v>0</v>
      </c>
    </row>
    <row r="276" spans="2:4" ht="18" hidden="1" customHeight="1" x14ac:dyDescent="0.25">
      <c r="B276" s="10">
        <v>4144</v>
      </c>
      <c r="C276" s="10" t="s">
        <v>251</v>
      </c>
      <c r="D276" s="11">
        <f>+[15]CCT!H251</f>
        <v>0</v>
      </c>
    </row>
    <row r="277" spans="2:4" ht="18" hidden="1" customHeight="1" x14ac:dyDescent="0.25">
      <c r="B277" s="10">
        <v>4145</v>
      </c>
      <c r="C277" s="10" t="s">
        <v>252</v>
      </c>
      <c r="D277" s="11">
        <f>+[15]CCT!H252</f>
        <v>0</v>
      </c>
    </row>
    <row r="278" spans="2:4" ht="18" hidden="1" customHeight="1" x14ac:dyDescent="0.25">
      <c r="B278" s="10">
        <v>4151</v>
      </c>
      <c r="C278" s="10" t="s">
        <v>253</v>
      </c>
      <c r="D278" s="11">
        <f>+[15]CCT!H253</f>
        <v>0</v>
      </c>
    </row>
    <row r="279" spans="2:4" ht="18" hidden="1" customHeight="1" x14ac:dyDescent="0.25">
      <c r="B279" s="10">
        <v>4152</v>
      </c>
      <c r="C279" s="10" t="s">
        <v>254</v>
      </c>
      <c r="D279" s="11">
        <f>+[15]CCT!H254</f>
        <v>0</v>
      </c>
    </row>
    <row r="280" spans="2:4" ht="18" hidden="1" customHeight="1" x14ac:dyDescent="0.25">
      <c r="B280" s="10">
        <v>4153</v>
      </c>
      <c r="C280" s="10" t="s">
        <v>255</v>
      </c>
      <c r="D280" s="11">
        <f>+[15]CCT!H255</f>
        <v>0</v>
      </c>
    </row>
    <row r="281" spans="2:4" ht="18" hidden="1" customHeight="1" x14ac:dyDescent="0.25">
      <c r="B281" s="10">
        <v>4154</v>
      </c>
      <c r="C281" s="10" t="s">
        <v>256</v>
      </c>
      <c r="D281" s="11">
        <f>+[15]CCT!H256</f>
        <v>0</v>
      </c>
    </row>
    <row r="282" spans="2:4" ht="18" hidden="1" customHeight="1" x14ac:dyDescent="0.25">
      <c r="B282" s="10">
        <v>4155</v>
      </c>
      <c r="C282" s="10" t="s">
        <v>257</v>
      </c>
      <c r="D282" s="11">
        <f>+[15]CCT!H257</f>
        <v>0</v>
      </c>
    </row>
    <row r="283" spans="2:4" ht="18" hidden="1" customHeight="1" x14ac:dyDescent="0.25">
      <c r="B283" s="10">
        <v>4156</v>
      </c>
      <c r="C283" s="10" t="s">
        <v>258</v>
      </c>
      <c r="D283" s="11">
        <f>+[15]CCT!H258</f>
        <v>0</v>
      </c>
    </row>
    <row r="284" spans="2:4" ht="18" hidden="1" customHeight="1" x14ac:dyDescent="0.25">
      <c r="B284" s="10">
        <v>4157</v>
      </c>
      <c r="C284" s="10" t="s">
        <v>259</v>
      </c>
      <c r="D284" s="11">
        <f>+[15]CCT!H259</f>
        <v>0</v>
      </c>
    </row>
    <row r="285" spans="2:4" ht="18" hidden="1" customHeight="1" x14ac:dyDescent="0.25">
      <c r="B285" s="10">
        <v>4158</v>
      </c>
      <c r="C285" s="10" t="s">
        <v>260</v>
      </c>
      <c r="D285" s="11">
        <f>+[15]CCT!H260</f>
        <v>0</v>
      </c>
    </row>
    <row r="286" spans="2:4" ht="18" hidden="1" customHeight="1" x14ac:dyDescent="0.25">
      <c r="B286" s="10">
        <v>4191</v>
      </c>
      <c r="C286" s="10" t="s">
        <v>261</v>
      </c>
      <c r="D286" s="11">
        <f>+[15]CCT!H261</f>
        <v>0</v>
      </c>
    </row>
    <row r="287" spans="2:4" ht="18" hidden="1" customHeight="1" x14ac:dyDescent="0.25">
      <c r="B287" s="10">
        <v>4241</v>
      </c>
      <c r="C287" s="10" t="s">
        <v>262</v>
      </c>
      <c r="D287" s="11">
        <f>+[15]CCT!H262</f>
        <v>0</v>
      </c>
    </row>
    <row r="288" spans="2:4" ht="18" hidden="1" customHeight="1" x14ac:dyDescent="0.25">
      <c r="B288" s="10">
        <v>4242</v>
      </c>
      <c r="C288" s="10" t="s">
        <v>263</v>
      </c>
      <c r="D288" s="11">
        <f>+[15]CCT!H263</f>
        <v>0</v>
      </c>
    </row>
    <row r="289" spans="2:4" ht="18" hidden="1" customHeight="1" x14ac:dyDescent="0.25">
      <c r="B289" s="10">
        <v>4243</v>
      </c>
      <c r="C289" s="10" t="s">
        <v>264</v>
      </c>
      <c r="D289" s="11">
        <f>+[15]CCT!H264</f>
        <v>0</v>
      </c>
    </row>
    <row r="290" spans="2:4" ht="18" hidden="1" customHeight="1" x14ac:dyDescent="0.25">
      <c r="B290" s="10">
        <v>4244</v>
      </c>
      <c r="C290" s="10" t="s">
        <v>265</v>
      </c>
      <c r="D290" s="11">
        <f>+[15]CCT!H265</f>
        <v>0</v>
      </c>
    </row>
    <row r="291" spans="2:4" ht="18" hidden="1" customHeight="1" x14ac:dyDescent="0.25">
      <c r="B291" s="10">
        <v>4245</v>
      </c>
      <c r="C291" s="10" t="s">
        <v>266</v>
      </c>
      <c r="D291" s="11">
        <f>+[15]CCT!H266</f>
        <v>0</v>
      </c>
    </row>
    <row r="292" spans="2:4" ht="18" hidden="1" customHeight="1" x14ac:dyDescent="0.25">
      <c r="B292" s="10">
        <v>4246</v>
      </c>
      <c r="C292" s="10" t="s">
        <v>267</v>
      </c>
      <c r="D292" s="11">
        <f>+[15]CCT!H267</f>
        <v>0</v>
      </c>
    </row>
    <row r="293" spans="2:4" ht="18" hidden="1" customHeight="1" x14ac:dyDescent="0.25">
      <c r="B293" s="10">
        <v>4251</v>
      </c>
      <c r="C293" s="10" t="s">
        <v>268</v>
      </c>
      <c r="D293" s="11">
        <f>+[15]CCT!H268</f>
        <v>0</v>
      </c>
    </row>
    <row r="294" spans="2:4" ht="18" hidden="1" customHeight="1" x14ac:dyDescent="0.25">
      <c r="B294" s="10">
        <v>4252</v>
      </c>
      <c r="C294" s="10" t="s">
        <v>269</v>
      </c>
      <c r="D294" s="11">
        <f>+[15]CCT!H269</f>
        <v>0</v>
      </c>
    </row>
    <row r="295" spans="2:4" ht="18" hidden="1" customHeight="1" x14ac:dyDescent="0.25">
      <c r="B295" s="10">
        <v>4253</v>
      </c>
      <c r="C295" s="10" t="s">
        <v>270</v>
      </c>
      <c r="D295" s="11">
        <f>+[15]CCT!H270</f>
        <v>0</v>
      </c>
    </row>
    <row r="296" spans="2:4" ht="18" hidden="1" customHeight="1" x14ac:dyDescent="0.25">
      <c r="B296" s="10">
        <v>4254</v>
      </c>
      <c r="C296" s="10" t="s">
        <v>271</v>
      </c>
      <c r="D296" s="11">
        <f>+[15]CCT!H271</f>
        <v>0</v>
      </c>
    </row>
    <row r="297" spans="2:4" ht="18" hidden="1" customHeight="1" x14ac:dyDescent="0.25">
      <c r="B297" s="10">
        <v>4311</v>
      </c>
      <c r="C297" s="10" t="s">
        <v>272</v>
      </c>
      <c r="D297" s="11">
        <f>+[15]CCT!H272</f>
        <v>0</v>
      </c>
    </row>
    <row r="298" spans="2:4" ht="18" hidden="1" customHeight="1" x14ac:dyDescent="0.25">
      <c r="B298" s="10">
        <v>4312</v>
      </c>
      <c r="C298" s="10" t="s">
        <v>273</v>
      </c>
      <c r="D298" s="11">
        <f>+[15]CCT!H273</f>
        <v>0</v>
      </c>
    </row>
    <row r="299" spans="2:4" ht="18" hidden="1" customHeight="1" x14ac:dyDescent="0.25">
      <c r="B299" s="10">
        <v>4313</v>
      </c>
      <c r="C299" s="10" t="s">
        <v>274</v>
      </c>
      <c r="D299" s="11">
        <f>+[15]CCT!H274</f>
        <v>0</v>
      </c>
    </row>
    <row r="300" spans="2:4" ht="18" hidden="1" customHeight="1" x14ac:dyDescent="0.25">
      <c r="B300" s="10">
        <v>4314</v>
      </c>
      <c r="C300" s="10" t="s">
        <v>275</v>
      </c>
      <c r="D300" s="11">
        <f>+[15]CCT!H275</f>
        <v>0</v>
      </c>
    </row>
    <row r="301" spans="2:4" ht="18" hidden="1" customHeight="1" x14ac:dyDescent="0.25">
      <c r="B301" s="10">
        <v>4315</v>
      </c>
      <c r="C301" s="10" t="s">
        <v>276</v>
      </c>
      <c r="D301" s="11">
        <f>+[15]CCT!H276</f>
        <v>0</v>
      </c>
    </row>
    <row r="302" spans="2:4" ht="18" hidden="1" customHeight="1" x14ac:dyDescent="0.25">
      <c r="B302" s="10">
        <v>4316</v>
      </c>
      <c r="C302" s="10" t="s">
        <v>277</v>
      </c>
      <c r="D302" s="11">
        <f>+[15]CCT!H277</f>
        <v>0</v>
      </c>
    </row>
    <row r="303" spans="2:4" ht="18" hidden="1" customHeight="1" x14ac:dyDescent="0.25">
      <c r="B303" s="10">
        <v>4321</v>
      </c>
      <c r="C303" s="10" t="s">
        <v>278</v>
      </c>
      <c r="D303" s="11">
        <f>+[15]CCT!H278</f>
        <v>0</v>
      </c>
    </row>
    <row r="304" spans="2:4" ht="18" hidden="1" customHeight="1" x14ac:dyDescent="0.25">
      <c r="B304" s="10">
        <v>4331</v>
      </c>
      <c r="C304" s="10" t="s">
        <v>279</v>
      </c>
      <c r="D304" s="11">
        <f>+[15]CCT!H279</f>
        <v>0</v>
      </c>
    </row>
    <row r="305" spans="2:4" ht="18" hidden="1" customHeight="1" x14ac:dyDescent="0.25">
      <c r="B305" s="10">
        <v>4331</v>
      </c>
      <c r="C305" s="10" t="s">
        <v>280</v>
      </c>
      <c r="D305" s="11">
        <f>+[15]CCT!H280</f>
        <v>0</v>
      </c>
    </row>
    <row r="306" spans="2:4" ht="18" hidden="1" customHeight="1" x14ac:dyDescent="0.25">
      <c r="B306" s="10">
        <v>4332</v>
      </c>
      <c r="C306" s="10" t="s">
        <v>281</v>
      </c>
      <c r="D306" s="11">
        <f>+[15]CCT!H281</f>
        <v>0</v>
      </c>
    </row>
    <row r="307" spans="2:4" ht="18" hidden="1" customHeight="1" x14ac:dyDescent="0.25">
      <c r="B307" s="10">
        <v>4341</v>
      </c>
      <c r="C307" s="10" t="s">
        <v>282</v>
      </c>
      <c r="D307" s="11">
        <f>+[15]CCT!H282</f>
        <v>0</v>
      </c>
    </row>
    <row r="308" spans="2:4" ht="18" hidden="1" customHeight="1" x14ac:dyDescent="0.25">
      <c r="B308" s="10">
        <v>4361</v>
      </c>
      <c r="C308" s="10" t="s">
        <v>283</v>
      </c>
      <c r="D308" s="11">
        <f>+[15]CCT!H283</f>
        <v>0</v>
      </c>
    </row>
    <row r="309" spans="2:4" ht="18" hidden="1" customHeight="1" x14ac:dyDescent="0.25">
      <c r="B309" s="10">
        <v>4362</v>
      </c>
      <c r="C309" s="10" t="s">
        <v>284</v>
      </c>
      <c r="D309" s="11">
        <f>+[15]CCT!H284</f>
        <v>0</v>
      </c>
    </row>
    <row r="310" spans="2:4" ht="18" hidden="1" customHeight="1" x14ac:dyDescent="0.25">
      <c r="B310" s="10">
        <v>4371</v>
      </c>
      <c r="C310" s="10" t="s">
        <v>285</v>
      </c>
      <c r="D310" s="11">
        <f>+[15]CCT!H285</f>
        <v>0</v>
      </c>
    </row>
    <row r="311" spans="2:4" ht="18" hidden="1" customHeight="1" x14ac:dyDescent="0.25">
      <c r="B311" s="10">
        <v>4381</v>
      </c>
      <c r="C311" s="10" t="s">
        <v>286</v>
      </c>
      <c r="D311" s="11">
        <f>+[15]CCT!H286</f>
        <v>0</v>
      </c>
    </row>
    <row r="312" spans="2:4" ht="18" hidden="1" customHeight="1" x14ac:dyDescent="0.25">
      <c r="B312" s="10">
        <v>4391</v>
      </c>
      <c r="C312" s="10" t="s">
        <v>287</v>
      </c>
      <c r="D312" s="11">
        <f>+[15]CCT!H287</f>
        <v>0</v>
      </c>
    </row>
    <row r="313" spans="2:4" ht="18" hidden="1" customHeight="1" x14ac:dyDescent="0.25">
      <c r="B313" s="10">
        <v>4392</v>
      </c>
      <c r="C313" s="10" t="s">
        <v>288</v>
      </c>
      <c r="D313" s="11">
        <f>+[15]CCT!H288</f>
        <v>0</v>
      </c>
    </row>
    <row r="314" spans="2:4" ht="18" hidden="1" customHeight="1" x14ac:dyDescent="0.25">
      <c r="B314" s="10">
        <v>4393</v>
      </c>
      <c r="C314" s="10" t="s">
        <v>289</v>
      </c>
      <c r="D314" s="11">
        <f>+[15]CCT!H289</f>
        <v>0</v>
      </c>
    </row>
    <row r="315" spans="2:4" ht="18" hidden="1" customHeight="1" x14ac:dyDescent="0.25">
      <c r="B315" s="10">
        <v>4394</v>
      </c>
      <c r="C315" s="10" t="s">
        <v>290</v>
      </c>
      <c r="D315" s="11">
        <f>+[15]CCT!H290</f>
        <v>0</v>
      </c>
    </row>
    <row r="316" spans="2:4" ht="18" hidden="1" customHeight="1" x14ac:dyDescent="0.25">
      <c r="B316" s="10">
        <v>4395</v>
      </c>
      <c r="C316" s="10" t="s">
        <v>291</v>
      </c>
      <c r="D316" s="11">
        <f>+[15]CCT!H291</f>
        <v>0</v>
      </c>
    </row>
    <row r="317" spans="2:4" ht="18" hidden="1" customHeight="1" x14ac:dyDescent="0.25">
      <c r="B317" s="10">
        <v>4411</v>
      </c>
      <c r="C317" s="10" t="s">
        <v>292</v>
      </c>
      <c r="D317" s="11">
        <f>+[15]CCT!H292</f>
        <v>0</v>
      </c>
    </row>
    <row r="318" spans="2:4" ht="18" hidden="1" customHeight="1" x14ac:dyDescent="0.25">
      <c r="B318" s="10">
        <v>4412</v>
      </c>
      <c r="C318" s="10" t="s">
        <v>293</v>
      </c>
      <c r="D318" s="11">
        <f>+[15]CCT!H293</f>
        <v>0</v>
      </c>
    </row>
    <row r="319" spans="2:4" ht="18" hidden="1" customHeight="1" x14ac:dyDescent="0.25">
      <c r="B319" s="10">
        <v>4413</v>
      </c>
      <c r="C319" s="10" t="s">
        <v>294</v>
      </c>
      <c r="D319" s="11">
        <f>+[15]CCT!H294</f>
        <v>0</v>
      </c>
    </row>
    <row r="320" spans="2:4" ht="18" hidden="1" customHeight="1" x14ac:dyDescent="0.25">
      <c r="B320" s="10">
        <v>4414</v>
      </c>
      <c r="C320" s="10" t="s">
        <v>295</v>
      </c>
      <c r="D320" s="11">
        <f>+[15]CCT!H295</f>
        <v>0</v>
      </c>
    </row>
    <row r="321" spans="2:4" ht="18" hidden="1" customHeight="1" x14ac:dyDescent="0.25">
      <c r="B321" s="10">
        <v>4415</v>
      </c>
      <c r="C321" s="10" t="s">
        <v>296</v>
      </c>
      <c r="D321" s="11">
        <f>+[15]CCT!H296</f>
        <v>0</v>
      </c>
    </row>
    <row r="322" spans="2:4" ht="18" hidden="1" customHeight="1" x14ac:dyDescent="0.25">
      <c r="B322" s="10">
        <v>4416</v>
      </c>
      <c r="C322" s="10" t="s">
        <v>297</v>
      </c>
      <c r="D322" s="11">
        <f>+[15]CCT!H297</f>
        <v>0</v>
      </c>
    </row>
    <row r="323" spans="2:4" ht="18" hidden="1" customHeight="1" x14ac:dyDescent="0.25">
      <c r="B323" s="10">
        <v>4417</v>
      </c>
      <c r="C323" s="10" t="s">
        <v>298</v>
      </c>
      <c r="D323" s="11">
        <f>+[15]CCT!H298</f>
        <v>0</v>
      </c>
    </row>
    <row r="324" spans="2:4" ht="18" hidden="1" customHeight="1" x14ac:dyDescent="0.25">
      <c r="B324" s="10">
        <v>4418</v>
      </c>
      <c r="C324" s="10" t="s">
        <v>299</v>
      </c>
      <c r="D324" s="11">
        <f>+[15]CCT!H299</f>
        <v>0</v>
      </c>
    </row>
    <row r="325" spans="2:4" ht="18" hidden="1" customHeight="1" x14ac:dyDescent="0.25">
      <c r="B325" s="10">
        <v>4419</v>
      </c>
      <c r="C325" s="10" t="s">
        <v>300</v>
      </c>
      <c r="D325" s="11">
        <f>+[15]CCT!H300</f>
        <v>0</v>
      </c>
    </row>
    <row r="326" spans="2:4" ht="18" hidden="1" customHeight="1" x14ac:dyDescent="0.25">
      <c r="B326" s="10">
        <v>4421</v>
      </c>
      <c r="C326" s="10" t="s">
        <v>301</v>
      </c>
      <c r="D326" s="11">
        <f>+[15]CCT!H301</f>
        <v>0</v>
      </c>
    </row>
    <row r="327" spans="2:4" ht="18" hidden="1" customHeight="1" x14ac:dyDescent="0.25">
      <c r="B327" s="10">
        <v>4422</v>
      </c>
      <c r="C327" s="10" t="s">
        <v>302</v>
      </c>
      <c r="D327" s="11">
        <f>+[15]CCT!H302</f>
        <v>0</v>
      </c>
    </row>
    <row r="328" spans="2:4" ht="18" hidden="1" customHeight="1" x14ac:dyDescent="0.25">
      <c r="B328" s="10">
        <v>4423</v>
      </c>
      <c r="C328" s="10" t="s">
        <v>303</v>
      </c>
      <c r="D328" s="11">
        <f>+[15]CCT!H303</f>
        <v>0</v>
      </c>
    </row>
    <row r="329" spans="2:4" ht="18" hidden="1" customHeight="1" x14ac:dyDescent="0.25">
      <c r="B329" s="10">
        <v>4431</v>
      </c>
      <c r="C329" s="10" t="s">
        <v>304</v>
      </c>
      <c r="D329" s="11">
        <f>+[15]CCT!H304</f>
        <v>0</v>
      </c>
    </row>
    <row r="330" spans="2:4" ht="18" hidden="1" customHeight="1" x14ac:dyDescent="0.25">
      <c r="B330" s="10">
        <v>4432</v>
      </c>
      <c r="C330" s="10" t="s">
        <v>305</v>
      </c>
      <c r="D330" s="11">
        <f>+[15]CCT!H305</f>
        <v>0</v>
      </c>
    </row>
    <row r="331" spans="2:4" ht="18" hidden="1" customHeight="1" x14ac:dyDescent="0.25">
      <c r="B331" s="10">
        <v>4433</v>
      </c>
      <c r="C331" s="10" t="s">
        <v>306</v>
      </c>
      <c r="D331" s="11">
        <f>+[15]CCT!H306</f>
        <v>0</v>
      </c>
    </row>
    <row r="332" spans="2:4" ht="18" hidden="1" customHeight="1" x14ac:dyDescent="0.25">
      <c r="B332" s="10">
        <v>4441</v>
      </c>
      <c r="C332" s="10" t="s">
        <v>307</v>
      </c>
      <c r="D332" s="11">
        <f>+[15]CCT!H307</f>
        <v>0</v>
      </c>
    </row>
    <row r="333" spans="2:4" ht="18" hidden="1" customHeight="1" x14ac:dyDescent="0.25">
      <c r="B333" s="10">
        <v>4442</v>
      </c>
      <c r="C333" s="10" t="s">
        <v>308</v>
      </c>
      <c r="D333" s="11">
        <f>+[15]CCT!H308</f>
        <v>0</v>
      </c>
    </row>
    <row r="334" spans="2:4" ht="18" hidden="1" customHeight="1" x14ac:dyDescent="0.25">
      <c r="B334" s="10">
        <v>4443</v>
      </c>
      <c r="C334" s="10" t="s">
        <v>309</v>
      </c>
      <c r="D334" s="11">
        <f>+[15]CCT!H309</f>
        <v>0</v>
      </c>
    </row>
    <row r="335" spans="2:4" ht="18" hidden="1" customHeight="1" x14ac:dyDescent="0.25">
      <c r="B335" s="10">
        <v>4444</v>
      </c>
      <c r="C335" s="10" t="s">
        <v>310</v>
      </c>
      <c r="D335" s="11">
        <f>+[15]CCT!H310</f>
        <v>0</v>
      </c>
    </row>
    <row r="336" spans="2:4" ht="18" hidden="1" customHeight="1" x14ac:dyDescent="0.25">
      <c r="B336" s="10">
        <v>4445</v>
      </c>
      <c r="C336" s="10" t="s">
        <v>311</v>
      </c>
      <c r="D336" s="11">
        <f>+[15]CCT!H311</f>
        <v>0</v>
      </c>
    </row>
    <row r="337" spans="2:4" ht="18" hidden="1" customHeight="1" x14ac:dyDescent="0.25">
      <c r="B337" s="10">
        <v>4446</v>
      </c>
      <c r="C337" s="10" t="s">
        <v>312</v>
      </c>
      <c r="D337" s="11">
        <f>+[15]CCT!H312</f>
        <v>0</v>
      </c>
    </row>
    <row r="338" spans="2:4" x14ac:dyDescent="0.25">
      <c r="B338" s="23">
        <v>4451</v>
      </c>
      <c r="C338" s="23" t="s">
        <v>313</v>
      </c>
      <c r="D338" s="28">
        <f>+[15]CCT!H313</f>
        <v>0</v>
      </c>
    </row>
    <row r="339" spans="2:4" ht="18" hidden="1" customHeight="1" x14ac:dyDescent="0.25">
      <c r="B339" s="23">
        <v>4452</v>
      </c>
      <c r="C339" s="23" t="s">
        <v>314</v>
      </c>
      <c r="D339" s="28">
        <f>+[15]CCT!H314</f>
        <v>0</v>
      </c>
    </row>
    <row r="340" spans="2:4" ht="18" hidden="1" customHeight="1" x14ac:dyDescent="0.25">
      <c r="B340" s="23">
        <v>4453</v>
      </c>
      <c r="C340" s="23" t="s">
        <v>315</v>
      </c>
      <c r="D340" s="28">
        <f>+[15]CCT!H315</f>
        <v>0</v>
      </c>
    </row>
    <row r="341" spans="2:4" ht="18" hidden="1" customHeight="1" x14ac:dyDescent="0.25">
      <c r="B341" s="23">
        <v>4454</v>
      </c>
      <c r="C341" s="23" t="s">
        <v>316</v>
      </c>
      <c r="D341" s="28">
        <f>+[15]CCT!H316</f>
        <v>0</v>
      </c>
    </row>
    <row r="342" spans="2:4" ht="18" hidden="1" customHeight="1" x14ac:dyDescent="0.25">
      <c r="B342" s="23">
        <v>4455</v>
      </c>
      <c r="C342" s="23" t="s">
        <v>317</v>
      </c>
      <c r="D342" s="28">
        <f>+[15]CCT!H317</f>
        <v>0</v>
      </c>
    </row>
    <row r="343" spans="2:4" ht="18" hidden="1" customHeight="1" x14ac:dyDescent="0.25">
      <c r="B343" s="23">
        <v>4471</v>
      </c>
      <c r="C343" s="23" t="s">
        <v>318</v>
      </c>
      <c r="D343" s="28">
        <f>+[15]CCT!H318</f>
        <v>0</v>
      </c>
    </row>
    <row r="344" spans="2:4" ht="18" hidden="1" customHeight="1" x14ac:dyDescent="0.25">
      <c r="B344" s="23">
        <v>4481</v>
      </c>
      <c r="C344" s="23" t="s">
        <v>319</v>
      </c>
      <c r="D344" s="28">
        <f>+[15]CCT!H319</f>
        <v>0</v>
      </c>
    </row>
    <row r="345" spans="2:4" ht="18" hidden="1" customHeight="1" x14ac:dyDescent="0.25">
      <c r="B345" s="23">
        <v>4482</v>
      </c>
      <c r="C345" s="23" t="s">
        <v>320</v>
      </c>
      <c r="D345" s="28">
        <f>+[15]CCT!H320</f>
        <v>0</v>
      </c>
    </row>
    <row r="346" spans="2:4" ht="18" hidden="1" customHeight="1" x14ac:dyDescent="0.25">
      <c r="B346" s="23">
        <v>4511</v>
      </c>
      <c r="C346" s="23" t="s">
        <v>321</v>
      </c>
      <c r="D346" s="28">
        <f>+[15]CCT!H321</f>
        <v>0</v>
      </c>
    </row>
    <row r="347" spans="2:4" ht="18" hidden="1" customHeight="1" x14ac:dyDescent="0.25">
      <c r="B347" s="23">
        <v>4521</v>
      </c>
      <c r="C347" s="23" t="s">
        <v>322</v>
      </c>
      <c r="D347" s="28">
        <f>+[15]CCT!H322</f>
        <v>0</v>
      </c>
    </row>
    <row r="348" spans="2:4" ht="18" hidden="1" customHeight="1" x14ac:dyDescent="0.25">
      <c r="B348" s="23">
        <v>4591</v>
      </c>
      <c r="C348" s="23" t="s">
        <v>323</v>
      </c>
      <c r="D348" s="28">
        <f>+[15]CCT!H323</f>
        <v>0</v>
      </c>
    </row>
    <row r="349" spans="2:4" ht="18" hidden="1" customHeight="1" x14ac:dyDescent="0.25">
      <c r="B349" s="23">
        <v>4611</v>
      </c>
      <c r="C349" s="23" t="s">
        <v>324</v>
      </c>
      <c r="D349" s="28">
        <f>+[15]CCT!H324</f>
        <v>0</v>
      </c>
    </row>
    <row r="350" spans="2:4" ht="18" hidden="1" customHeight="1" x14ac:dyDescent="0.25">
      <c r="B350" s="23">
        <v>4811</v>
      </c>
      <c r="C350" s="23" t="s">
        <v>325</v>
      </c>
      <c r="D350" s="28">
        <f>+[15]CCT!H325</f>
        <v>0</v>
      </c>
    </row>
    <row r="351" spans="2:4" ht="18" hidden="1" customHeight="1" x14ac:dyDescent="0.25">
      <c r="B351" s="23">
        <v>4821</v>
      </c>
      <c r="C351" s="23" t="s">
        <v>326</v>
      </c>
      <c r="D351" s="28">
        <f>+[15]CCT!H326</f>
        <v>0</v>
      </c>
    </row>
    <row r="352" spans="2:4" ht="18" hidden="1" customHeight="1" x14ac:dyDescent="0.25">
      <c r="B352" s="23">
        <v>4831</v>
      </c>
      <c r="C352" s="23" t="s">
        <v>327</v>
      </c>
      <c r="D352" s="28">
        <f>+[15]CCT!H327</f>
        <v>0</v>
      </c>
    </row>
    <row r="353" spans="2:4" ht="18" hidden="1" customHeight="1" x14ac:dyDescent="0.25">
      <c r="B353" s="23">
        <v>4841</v>
      </c>
      <c r="C353" s="23" t="s">
        <v>328</v>
      </c>
      <c r="D353" s="28">
        <f>+[15]CCT!H328</f>
        <v>0</v>
      </c>
    </row>
    <row r="354" spans="2:4" ht="18" hidden="1" customHeight="1" x14ac:dyDescent="0.25">
      <c r="B354" s="23">
        <v>4851</v>
      </c>
      <c r="C354" s="23" t="s">
        <v>329</v>
      </c>
      <c r="D354" s="28">
        <f>+[15]CCT!H329</f>
        <v>0</v>
      </c>
    </row>
    <row r="355" spans="2:4" ht="18" hidden="1" customHeight="1" x14ac:dyDescent="0.25">
      <c r="B355" s="23">
        <v>4921</v>
      </c>
      <c r="C355" s="23" t="s">
        <v>330</v>
      </c>
      <c r="D355" s="28">
        <f>+[15]CCT!H330</f>
        <v>0</v>
      </c>
    </row>
    <row r="356" spans="2:4" ht="18" hidden="1" customHeight="1" x14ac:dyDescent="0.25">
      <c r="B356" s="23">
        <v>4922</v>
      </c>
      <c r="C356" s="23" t="s">
        <v>331</v>
      </c>
      <c r="D356" s="28">
        <f>+[15]CCT!H331</f>
        <v>0</v>
      </c>
    </row>
    <row r="357" spans="2:4" ht="18" hidden="1" customHeight="1" x14ac:dyDescent="0.25">
      <c r="B357" s="23">
        <v>4931</v>
      </c>
      <c r="C357" s="23" t="s">
        <v>332</v>
      </c>
      <c r="D357" s="28">
        <f>+[15]CCT!H332</f>
        <v>0</v>
      </c>
    </row>
    <row r="358" spans="2:4" x14ac:dyDescent="0.25">
      <c r="B358" s="34"/>
      <c r="C358" s="35"/>
      <c r="D358" s="43"/>
    </row>
    <row r="359" spans="2:4" ht="18.75" thickBot="1" x14ac:dyDescent="0.3">
      <c r="B359" s="34"/>
      <c r="C359" s="35" t="s">
        <v>333</v>
      </c>
      <c r="D359" s="36">
        <f>SUM(D265:D357)</f>
        <v>0</v>
      </c>
    </row>
    <row r="360" spans="2:4" ht="15.75" customHeight="1" thickTop="1" thickBot="1" x14ac:dyDescent="0.3">
      <c r="C360" s="18"/>
      <c r="D360" s="19">
        <f>+[15]CCT!$H$333-D359</f>
        <v>0</v>
      </c>
    </row>
    <row r="361" spans="2:4" ht="17.25" customHeight="1" thickBot="1" x14ac:dyDescent="0.25">
      <c r="C361" s="20" t="s">
        <v>7</v>
      </c>
      <c r="D361" s="62" t="str">
        <f>+D2</f>
        <v>Presupuesto</v>
      </c>
    </row>
    <row r="362" spans="2:4" ht="24" customHeight="1" thickBot="1" x14ac:dyDescent="0.25">
      <c r="C362" s="21" t="s">
        <v>334</v>
      </c>
      <c r="D362" s="33" t="str">
        <f>+D3</f>
        <v>2016</v>
      </c>
    </row>
    <row r="363" spans="2:4" ht="18" hidden="1" customHeight="1" x14ac:dyDescent="0.25">
      <c r="B363" s="12">
        <v>5111</v>
      </c>
      <c r="C363" s="8" t="s">
        <v>335</v>
      </c>
      <c r="D363" s="44">
        <f>+[15]CCT!H335</f>
        <v>15000</v>
      </c>
    </row>
    <row r="364" spans="2:4" ht="18" hidden="1" customHeight="1" x14ac:dyDescent="0.25">
      <c r="B364" s="10">
        <v>5121</v>
      </c>
      <c r="C364" s="10" t="s">
        <v>336</v>
      </c>
      <c r="D364" s="11">
        <f>+[15]CCT!H336</f>
        <v>0</v>
      </c>
    </row>
    <row r="365" spans="2:4" ht="18" hidden="1" customHeight="1" x14ac:dyDescent="0.25">
      <c r="B365" s="12">
        <v>5131</v>
      </c>
      <c r="C365" s="12" t="s">
        <v>337</v>
      </c>
      <c r="D365" s="9">
        <f>+[15]CCT!H337</f>
        <v>0</v>
      </c>
    </row>
    <row r="366" spans="2:4" s="34" customFormat="1" ht="18" hidden="1" customHeight="1" x14ac:dyDescent="0.25">
      <c r="B366" s="23">
        <v>5151</v>
      </c>
      <c r="C366" s="23" t="s">
        <v>338</v>
      </c>
      <c r="D366" s="28">
        <f>+[15]CCT!H338</f>
        <v>150000</v>
      </c>
    </row>
    <row r="367" spans="2:4" s="34" customFormat="1" ht="18" hidden="1" customHeight="1" x14ac:dyDescent="0.25">
      <c r="B367" s="23">
        <v>5191</v>
      </c>
      <c r="C367" s="23" t="s">
        <v>339</v>
      </c>
      <c r="D367" s="28">
        <f>+[15]CCT!H339</f>
        <v>195000</v>
      </c>
    </row>
    <row r="368" spans="2:4" s="34" customFormat="1" ht="18" hidden="1" customHeight="1" x14ac:dyDescent="0.25">
      <c r="B368" s="23">
        <v>5192</v>
      </c>
      <c r="C368" s="23" t="s">
        <v>340</v>
      </c>
      <c r="D368" s="28">
        <f>+[15]CCT!H340</f>
        <v>0</v>
      </c>
    </row>
    <row r="369" spans="2:4" s="34" customFormat="1" ht="18" hidden="1" customHeight="1" x14ac:dyDescent="0.25">
      <c r="B369" s="23">
        <v>5211</v>
      </c>
      <c r="C369" s="23" t="s">
        <v>341</v>
      </c>
      <c r="D369" s="28">
        <f>+[15]CCT!H341</f>
        <v>0</v>
      </c>
    </row>
    <row r="370" spans="2:4" s="34" customFormat="1" ht="18" hidden="1" customHeight="1" x14ac:dyDescent="0.25">
      <c r="B370" s="23">
        <v>5221</v>
      </c>
      <c r="C370" s="23" t="s">
        <v>342</v>
      </c>
      <c r="D370" s="28">
        <f>+[15]CCT!H342</f>
        <v>0</v>
      </c>
    </row>
    <row r="371" spans="2:4" s="34" customFormat="1" ht="18" hidden="1" customHeight="1" x14ac:dyDescent="0.25">
      <c r="B371" s="23">
        <v>5231</v>
      </c>
      <c r="C371" s="23" t="s">
        <v>343</v>
      </c>
      <c r="D371" s="28">
        <f>+[15]CCT!H343</f>
        <v>0</v>
      </c>
    </row>
    <row r="372" spans="2:4" s="34" customFormat="1" ht="18" hidden="1" customHeight="1" x14ac:dyDescent="0.25">
      <c r="B372" s="23">
        <v>5291</v>
      </c>
      <c r="C372" s="23" t="s">
        <v>344</v>
      </c>
      <c r="D372" s="28">
        <f>+[15]CCT!H344</f>
        <v>0</v>
      </c>
    </row>
    <row r="373" spans="2:4" s="34" customFormat="1" ht="18" hidden="1" customHeight="1" x14ac:dyDescent="0.25">
      <c r="B373" s="23">
        <v>5311</v>
      </c>
      <c r="C373" s="23" t="s">
        <v>345</v>
      </c>
      <c r="D373" s="28">
        <f>+[15]CCT!H345</f>
        <v>0</v>
      </c>
    </row>
    <row r="374" spans="2:4" s="34" customFormat="1" ht="18" hidden="1" customHeight="1" x14ac:dyDescent="0.25">
      <c r="B374" s="23">
        <v>5321</v>
      </c>
      <c r="C374" s="23" t="s">
        <v>346</v>
      </c>
      <c r="D374" s="28">
        <f>+[15]CCT!H346</f>
        <v>0</v>
      </c>
    </row>
    <row r="375" spans="2:4" s="34" customFormat="1" ht="18" hidden="1" customHeight="1" x14ac:dyDescent="0.25">
      <c r="B375" s="23">
        <v>5411</v>
      </c>
      <c r="C375" s="23" t="s">
        <v>347</v>
      </c>
      <c r="D375" s="28">
        <f>+[15]CCT!H347</f>
        <v>0</v>
      </c>
    </row>
    <row r="376" spans="2:4" s="34" customFormat="1" ht="18" hidden="1" customHeight="1" x14ac:dyDescent="0.25">
      <c r="B376" s="23">
        <v>5412</v>
      </c>
      <c r="C376" s="23" t="s">
        <v>348</v>
      </c>
      <c r="D376" s="28">
        <f>+[15]CCT!H348</f>
        <v>0</v>
      </c>
    </row>
    <row r="377" spans="2:4" s="34" customFormat="1" ht="18" hidden="1" customHeight="1" x14ac:dyDescent="0.25">
      <c r="B377" s="23">
        <v>5413</v>
      </c>
      <c r="C377" s="23" t="s">
        <v>349</v>
      </c>
      <c r="D377" s="28">
        <f>+[15]CCT!H349</f>
        <v>0</v>
      </c>
    </row>
    <row r="378" spans="2:4" s="34" customFormat="1" ht="18" hidden="1" customHeight="1" x14ac:dyDescent="0.25">
      <c r="B378" s="23">
        <v>5414</v>
      </c>
      <c r="C378" s="23" t="s">
        <v>350</v>
      </c>
      <c r="D378" s="28">
        <f>+[15]CCT!H350</f>
        <v>0</v>
      </c>
    </row>
    <row r="379" spans="2:4" s="34" customFormat="1" ht="18" hidden="1" customHeight="1" x14ac:dyDescent="0.25">
      <c r="B379" s="23">
        <v>5421</v>
      </c>
      <c r="C379" s="23" t="s">
        <v>351</v>
      </c>
      <c r="D379" s="28">
        <f>+[15]CCT!H351</f>
        <v>0</v>
      </c>
    </row>
    <row r="380" spans="2:4" s="34" customFormat="1" ht="18" hidden="1" customHeight="1" x14ac:dyDescent="0.25">
      <c r="B380" s="23">
        <v>5431</v>
      </c>
      <c r="C380" s="23" t="s">
        <v>352</v>
      </c>
      <c r="D380" s="28">
        <f>+[15]CCT!H352</f>
        <v>0</v>
      </c>
    </row>
    <row r="381" spans="2:4" s="34" customFormat="1" ht="18" hidden="1" customHeight="1" x14ac:dyDescent="0.25">
      <c r="B381" s="23">
        <v>5432</v>
      </c>
      <c r="C381" s="23" t="s">
        <v>353</v>
      </c>
      <c r="D381" s="28">
        <f>+[15]CCT!H353</f>
        <v>0</v>
      </c>
    </row>
    <row r="382" spans="2:4" s="34" customFormat="1" ht="18" hidden="1" customHeight="1" x14ac:dyDescent="0.25">
      <c r="B382" s="23">
        <v>5441</v>
      </c>
      <c r="C382" s="23" t="s">
        <v>354</v>
      </c>
      <c r="D382" s="28">
        <f>+[15]CCT!H354</f>
        <v>0</v>
      </c>
    </row>
    <row r="383" spans="2:4" s="34" customFormat="1" ht="18" hidden="1" customHeight="1" x14ac:dyDescent="0.25">
      <c r="B383" s="23">
        <v>5451</v>
      </c>
      <c r="C383" s="23" t="s">
        <v>355</v>
      </c>
      <c r="D383" s="28">
        <f>+[15]CCT!H355</f>
        <v>0</v>
      </c>
    </row>
    <row r="384" spans="2:4" s="34" customFormat="1" ht="18" hidden="1" customHeight="1" x14ac:dyDescent="0.25">
      <c r="B384" s="23">
        <v>5452</v>
      </c>
      <c r="C384" s="23" t="s">
        <v>356</v>
      </c>
      <c r="D384" s="28">
        <f>+[15]CCT!H356</f>
        <v>0</v>
      </c>
    </row>
    <row r="385" spans="2:4" s="34" customFormat="1" ht="18" hidden="1" customHeight="1" x14ac:dyDescent="0.25">
      <c r="B385" s="23">
        <v>5491</v>
      </c>
      <c r="C385" s="23" t="s">
        <v>357</v>
      </c>
      <c r="D385" s="28">
        <f>+[15]CCT!H357</f>
        <v>0</v>
      </c>
    </row>
    <row r="386" spans="2:4" s="34" customFormat="1" ht="18" hidden="1" customHeight="1" x14ac:dyDescent="0.25">
      <c r="B386" s="23">
        <v>5511</v>
      </c>
      <c r="C386" s="23" t="s">
        <v>358</v>
      </c>
      <c r="D386" s="28">
        <f>+[15]CCT!H358</f>
        <v>0</v>
      </c>
    </row>
    <row r="387" spans="2:4" s="34" customFormat="1" ht="18" hidden="1" customHeight="1" x14ac:dyDescent="0.25">
      <c r="B387" s="23">
        <v>5611</v>
      </c>
      <c r="C387" s="23" t="s">
        <v>359</v>
      </c>
      <c r="D387" s="28">
        <f>+[15]CCT!H359</f>
        <v>0</v>
      </c>
    </row>
    <row r="388" spans="2:4" s="34" customFormat="1" ht="18" hidden="1" customHeight="1" x14ac:dyDescent="0.25">
      <c r="B388" s="23">
        <v>5621</v>
      </c>
      <c r="C388" s="23" t="s">
        <v>360</v>
      </c>
      <c r="D388" s="28">
        <f>+[15]CCT!H360</f>
        <v>0</v>
      </c>
    </row>
    <row r="389" spans="2:4" s="34" customFormat="1" ht="18" hidden="1" customHeight="1" x14ac:dyDescent="0.25">
      <c r="B389" s="23">
        <v>5631</v>
      </c>
      <c r="C389" s="23" t="s">
        <v>361</v>
      </c>
      <c r="D389" s="28">
        <f>+[15]CCT!H361</f>
        <v>0</v>
      </c>
    </row>
    <row r="390" spans="2:4" s="34" customFormat="1" ht="18" hidden="1" customHeight="1" x14ac:dyDescent="0.25">
      <c r="B390" s="23">
        <v>5641</v>
      </c>
      <c r="C390" s="23" t="s">
        <v>362</v>
      </c>
      <c r="D390" s="28">
        <f>+[15]CCT!H362</f>
        <v>0</v>
      </c>
    </row>
    <row r="391" spans="2:4" s="34" customFormat="1" ht="18" hidden="1" customHeight="1" x14ac:dyDescent="0.25">
      <c r="B391" s="23">
        <v>5651</v>
      </c>
      <c r="C391" s="23" t="s">
        <v>363</v>
      </c>
      <c r="D391" s="28">
        <f>+[15]CCT!H363</f>
        <v>0</v>
      </c>
    </row>
    <row r="392" spans="2:4" s="34" customFormat="1" ht="18" hidden="1" customHeight="1" x14ac:dyDescent="0.25">
      <c r="B392" s="23">
        <v>5661</v>
      </c>
      <c r="C392" s="23" t="s">
        <v>364</v>
      </c>
      <c r="D392" s="28">
        <f>+[15]CCT!H364</f>
        <v>0</v>
      </c>
    </row>
    <row r="393" spans="2:4" s="34" customFormat="1" ht="18" hidden="1" customHeight="1" x14ac:dyDescent="0.25">
      <c r="B393" s="23">
        <v>5671</v>
      </c>
      <c r="C393" s="23" t="s">
        <v>365</v>
      </c>
      <c r="D393" s="28">
        <f>+[15]CCT!H365</f>
        <v>0</v>
      </c>
    </row>
    <row r="394" spans="2:4" s="34" customFormat="1" ht="18" hidden="1" customHeight="1" x14ac:dyDescent="0.25">
      <c r="B394" s="23">
        <v>5672</v>
      </c>
      <c r="C394" s="23" t="s">
        <v>366</v>
      </c>
      <c r="D394" s="28">
        <f>+[15]CCT!H366</f>
        <v>0</v>
      </c>
    </row>
    <row r="395" spans="2:4" s="34" customFormat="1" ht="18" hidden="1" customHeight="1" x14ac:dyDescent="0.25">
      <c r="B395" s="23">
        <v>5691</v>
      </c>
      <c r="C395" s="23" t="s">
        <v>367</v>
      </c>
      <c r="D395" s="28">
        <f>+[15]CCT!H367</f>
        <v>0</v>
      </c>
    </row>
    <row r="396" spans="2:4" s="34" customFormat="1" ht="18" hidden="1" customHeight="1" x14ac:dyDescent="0.25">
      <c r="B396" s="23">
        <v>5692</v>
      </c>
      <c r="C396" s="23" t="s">
        <v>368</v>
      </c>
      <c r="D396" s="28">
        <f>+[15]CCT!H368</f>
        <v>0</v>
      </c>
    </row>
    <row r="397" spans="2:4" s="34" customFormat="1" ht="18" hidden="1" customHeight="1" x14ac:dyDescent="0.25">
      <c r="B397" s="23">
        <v>5693</v>
      </c>
      <c r="C397" s="23" t="s">
        <v>369</v>
      </c>
      <c r="D397" s="28">
        <f>+[15]CCT!H369</f>
        <v>0</v>
      </c>
    </row>
    <row r="398" spans="2:4" s="34" customFormat="1" x14ac:dyDescent="0.25">
      <c r="B398" s="23">
        <v>5694</v>
      </c>
      <c r="C398" s="23" t="s">
        <v>370</v>
      </c>
      <c r="D398" s="28">
        <f>+[15]CCT!H370</f>
        <v>0</v>
      </c>
    </row>
    <row r="399" spans="2:4" s="34" customFormat="1" ht="18" hidden="1" customHeight="1" x14ac:dyDescent="0.25">
      <c r="B399" s="23">
        <v>5711</v>
      </c>
      <c r="C399" s="23" t="s">
        <v>371</v>
      </c>
      <c r="D399" s="28">
        <f>+[15]CCT!H371</f>
        <v>0</v>
      </c>
    </row>
    <row r="400" spans="2:4" s="34" customFormat="1" ht="18" hidden="1" customHeight="1" x14ac:dyDescent="0.25">
      <c r="B400" s="23">
        <v>5721</v>
      </c>
      <c r="C400" s="23" t="s">
        <v>372</v>
      </c>
      <c r="D400" s="28">
        <f>+[15]CCT!H372</f>
        <v>0</v>
      </c>
    </row>
    <row r="401" spans="2:4" s="34" customFormat="1" ht="18" hidden="1" customHeight="1" x14ac:dyDescent="0.25">
      <c r="B401" s="23">
        <v>5731</v>
      </c>
      <c r="C401" s="23" t="s">
        <v>373</v>
      </c>
      <c r="D401" s="28">
        <f>+[15]CCT!H373</f>
        <v>0</v>
      </c>
    </row>
    <row r="402" spans="2:4" s="34" customFormat="1" ht="18" hidden="1" customHeight="1" x14ac:dyDescent="0.25">
      <c r="B402" s="23">
        <v>5741</v>
      </c>
      <c r="C402" s="23" t="s">
        <v>374</v>
      </c>
      <c r="D402" s="28">
        <f>+[15]CCT!H374</f>
        <v>0</v>
      </c>
    </row>
    <row r="403" spans="2:4" s="34" customFormat="1" ht="18" hidden="1" customHeight="1" x14ac:dyDescent="0.25">
      <c r="B403" s="23">
        <v>5751</v>
      </c>
      <c r="C403" s="23" t="s">
        <v>375</v>
      </c>
      <c r="D403" s="28">
        <f>+[15]CCT!H375</f>
        <v>0</v>
      </c>
    </row>
    <row r="404" spans="2:4" s="34" customFormat="1" ht="18" hidden="1" customHeight="1" x14ac:dyDescent="0.25">
      <c r="B404" s="23">
        <v>5761</v>
      </c>
      <c r="C404" s="23" t="s">
        <v>376</v>
      </c>
      <c r="D404" s="28">
        <f>+[15]CCT!H376</f>
        <v>0</v>
      </c>
    </row>
    <row r="405" spans="2:4" s="34" customFormat="1" ht="18" hidden="1" customHeight="1" x14ac:dyDescent="0.25">
      <c r="B405" s="23">
        <v>5771</v>
      </c>
      <c r="C405" s="23" t="s">
        <v>377</v>
      </c>
      <c r="D405" s="28">
        <f>+[15]CCT!H377</f>
        <v>0</v>
      </c>
    </row>
    <row r="406" spans="2:4" s="34" customFormat="1" ht="18" hidden="1" customHeight="1" x14ac:dyDescent="0.25">
      <c r="B406" s="23">
        <v>5781</v>
      </c>
      <c r="C406" s="23" t="s">
        <v>378</v>
      </c>
      <c r="D406" s="28">
        <f>+[15]CCT!H378</f>
        <v>0</v>
      </c>
    </row>
    <row r="407" spans="2:4" s="34" customFormat="1" ht="18" hidden="1" customHeight="1" x14ac:dyDescent="0.25">
      <c r="B407" s="23">
        <v>5791</v>
      </c>
      <c r="C407" s="23" t="s">
        <v>379</v>
      </c>
      <c r="D407" s="28">
        <f>+[15]CCT!H379</f>
        <v>0</v>
      </c>
    </row>
    <row r="408" spans="2:4" s="34" customFormat="1" ht="18" hidden="1" customHeight="1" x14ac:dyDescent="0.25">
      <c r="B408" s="23">
        <v>5811</v>
      </c>
      <c r="C408" s="23" t="s">
        <v>380</v>
      </c>
      <c r="D408" s="28">
        <f>+[15]CCT!H380</f>
        <v>0</v>
      </c>
    </row>
    <row r="409" spans="2:4" s="34" customFormat="1" ht="18" hidden="1" customHeight="1" x14ac:dyDescent="0.25">
      <c r="B409" s="23">
        <v>5821</v>
      </c>
      <c r="C409" s="23" t="s">
        <v>381</v>
      </c>
      <c r="D409" s="28">
        <f>+[15]CCT!H381</f>
        <v>0</v>
      </c>
    </row>
    <row r="410" spans="2:4" s="34" customFormat="1" ht="18" hidden="1" customHeight="1" x14ac:dyDescent="0.25">
      <c r="B410" s="23">
        <v>5831</v>
      </c>
      <c r="C410" s="23" t="s">
        <v>382</v>
      </c>
      <c r="D410" s="28">
        <f>+[15]CCT!H382</f>
        <v>0</v>
      </c>
    </row>
    <row r="411" spans="2:4" s="34" customFormat="1" ht="18" hidden="1" customHeight="1" x14ac:dyDescent="0.25">
      <c r="B411" s="23">
        <v>5891</v>
      </c>
      <c r="C411" s="23" t="s">
        <v>383</v>
      </c>
      <c r="D411" s="28">
        <f>+[15]CCT!H383</f>
        <v>0</v>
      </c>
    </row>
    <row r="412" spans="2:4" s="34" customFormat="1" ht="18" hidden="1" customHeight="1" x14ac:dyDescent="0.25">
      <c r="B412" s="23">
        <v>5892</v>
      </c>
      <c r="C412" s="23" t="s">
        <v>384</v>
      </c>
      <c r="D412" s="28">
        <f>+[15]CCT!H384</f>
        <v>0</v>
      </c>
    </row>
    <row r="413" spans="2:4" s="34" customFormat="1" ht="18" hidden="1" customHeight="1" x14ac:dyDescent="0.25">
      <c r="B413" s="23">
        <v>5893</v>
      </c>
      <c r="C413" s="23" t="s">
        <v>385</v>
      </c>
      <c r="D413" s="28">
        <f>+[15]CCT!H385</f>
        <v>0</v>
      </c>
    </row>
    <row r="414" spans="2:4" s="34" customFormat="1" ht="18" hidden="1" customHeight="1" x14ac:dyDescent="0.25">
      <c r="B414" s="23">
        <v>5894</v>
      </c>
      <c r="C414" s="23" t="s">
        <v>386</v>
      </c>
      <c r="D414" s="28">
        <f>+[15]CCT!H386</f>
        <v>0</v>
      </c>
    </row>
    <row r="415" spans="2:4" s="34" customFormat="1" ht="18" hidden="1" customHeight="1" x14ac:dyDescent="0.25">
      <c r="B415" s="23">
        <v>5911</v>
      </c>
      <c r="C415" s="23" t="s">
        <v>387</v>
      </c>
      <c r="D415" s="28">
        <f>+[15]CCT!H387</f>
        <v>0</v>
      </c>
    </row>
    <row r="416" spans="2:4" s="34" customFormat="1" ht="18" hidden="1" customHeight="1" x14ac:dyDescent="0.25">
      <c r="B416" s="23">
        <v>5921</v>
      </c>
      <c r="C416" s="23" t="s">
        <v>388</v>
      </c>
      <c r="D416" s="28">
        <f>+[15]CCT!H388</f>
        <v>0</v>
      </c>
    </row>
    <row r="417" spans="2:4" s="34" customFormat="1" ht="18" hidden="1" customHeight="1" x14ac:dyDescent="0.25">
      <c r="B417" s="23">
        <v>5931</v>
      </c>
      <c r="C417" s="23" t="s">
        <v>389</v>
      </c>
      <c r="D417" s="28">
        <f>+[15]CCT!H389</f>
        <v>0</v>
      </c>
    </row>
    <row r="418" spans="2:4" s="34" customFormat="1" ht="18" hidden="1" customHeight="1" x14ac:dyDescent="0.25">
      <c r="B418" s="23">
        <v>5941</v>
      </c>
      <c r="C418" s="23" t="s">
        <v>390</v>
      </c>
      <c r="D418" s="28">
        <f>+[15]CCT!H390</f>
        <v>0</v>
      </c>
    </row>
    <row r="419" spans="2:4" s="34" customFormat="1" ht="18" hidden="1" customHeight="1" x14ac:dyDescent="0.25">
      <c r="B419" s="23">
        <v>5951</v>
      </c>
      <c r="C419" s="23" t="s">
        <v>391</v>
      </c>
      <c r="D419" s="28">
        <f>+[15]CCT!H391</f>
        <v>0</v>
      </c>
    </row>
    <row r="420" spans="2:4" s="34" customFormat="1" ht="18" hidden="1" customHeight="1" x14ac:dyDescent="0.25">
      <c r="B420" s="23">
        <v>5961</v>
      </c>
      <c r="C420" s="23" t="s">
        <v>392</v>
      </c>
      <c r="D420" s="28">
        <f>+[15]CCT!H392</f>
        <v>0</v>
      </c>
    </row>
    <row r="421" spans="2:4" s="34" customFormat="1" ht="18" hidden="1" customHeight="1" x14ac:dyDescent="0.25">
      <c r="B421" s="23">
        <v>5971</v>
      </c>
      <c r="C421" s="23" t="s">
        <v>393</v>
      </c>
      <c r="D421" s="28">
        <f>+[15]CCT!H393</f>
        <v>0</v>
      </c>
    </row>
    <row r="422" spans="2:4" s="34" customFormat="1" ht="18" hidden="1" customHeight="1" x14ac:dyDescent="0.25">
      <c r="B422" s="23">
        <v>5981</v>
      </c>
      <c r="C422" s="23" t="s">
        <v>394</v>
      </c>
      <c r="D422" s="28">
        <f>+[15]CCT!H394</f>
        <v>0</v>
      </c>
    </row>
    <row r="423" spans="2:4" s="34" customFormat="1" ht="18" hidden="1" customHeight="1" x14ac:dyDescent="0.25">
      <c r="B423" s="23">
        <v>5991</v>
      </c>
      <c r="C423" s="23" t="s">
        <v>395</v>
      </c>
      <c r="D423" s="28">
        <f>+[15]CCT!H395</f>
        <v>0</v>
      </c>
    </row>
    <row r="424" spans="2:4" s="34" customFormat="1" x14ac:dyDescent="0.25">
      <c r="B424" s="46"/>
      <c r="C424" s="23" t="s">
        <v>396</v>
      </c>
      <c r="D424" s="28">
        <f>SUM(D363:D423)</f>
        <v>360000</v>
      </c>
    </row>
    <row r="425" spans="2:4" s="51" customFormat="1" ht="8.25" customHeight="1" thickBot="1" x14ac:dyDescent="0.3">
      <c r="B425" s="48"/>
      <c r="C425" s="49"/>
      <c r="D425" s="7">
        <f>+[15]CCT!$H$396-D424</f>
        <v>0</v>
      </c>
    </row>
    <row r="426" spans="2:4" ht="17.25" hidden="1" customHeight="1" thickBot="1" x14ac:dyDescent="0.25">
      <c r="C426" s="52" t="s">
        <v>7</v>
      </c>
      <c r="D426" s="62" t="str">
        <f>+D2</f>
        <v>Presupuesto</v>
      </c>
    </row>
    <row r="427" spans="2:4" ht="34.5" hidden="1" customHeight="1" x14ac:dyDescent="0.25">
      <c r="C427" s="53" t="s">
        <v>397</v>
      </c>
      <c r="D427" s="54" t="s">
        <v>1</v>
      </c>
    </row>
    <row r="428" spans="2:4" ht="18.75" hidden="1" customHeight="1" thickBot="1" x14ac:dyDescent="0.3">
      <c r="B428" s="12">
        <v>6221</v>
      </c>
      <c r="C428" s="12" t="s">
        <v>398</v>
      </c>
      <c r="D428" s="9"/>
    </row>
    <row r="429" spans="2:4" ht="18.75" hidden="1" customHeight="1" thickBot="1" x14ac:dyDescent="0.3">
      <c r="B429" s="10"/>
      <c r="C429" s="55"/>
      <c r="D429" s="56"/>
    </row>
    <row r="430" spans="2:4" ht="18.75" thickBot="1" x14ac:dyDescent="0.3">
      <c r="C430" s="57" t="s">
        <v>399</v>
      </c>
      <c r="D430" s="58">
        <f>+D82+D150+D261+D359+D424+D428</f>
        <v>7632182.3892651983</v>
      </c>
    </row>
    <row r="431" spans="2:4" ht="18.75" thickBot="1" x14ac:dyDescent="0.3">
      <c r="D431" s="7">
        <f>+[15]CCT!$H$529</f>
        <v>7632182.3892651983</v>
      </c>
    </row>
    <row r="432" spans="2:4" ht="18.75" thickBot="1" x14ac:dyDescent="0.3">
      <c r="D432" s="59">
        <f>+D430-D431</f>
        <v>0</v>
      </c>
    </row>
  </sheetData>
  <mergeCells count="1">
    <mergeCell ref="C4:C5"/>
  </mergeCells>
  <printOptions horizontalCentered="1"/>
  <pageMargins left="0" right="0" top="0.78740157480314965" bottom="0.27559055118110237" header="0.39370078740157483" footer="0.11811023622047245"/>
  <pageSetup scale="75" firstPageNumber="2" orientation="portrait" useFirstPageNumber="1" r:id="rId1"/>
  <headerFooter alignWithMargins="0">
    <oddHeader>&amp;C&amp;"Arial,Negrita"&amp;14INSTITUTO JALISCIENSE DE ASISTENCIA SOCIAL
COMPARATIVO PRESUPUESTAL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432"/>
  <sheetViews>
    <sheetView showGridLines="0" zoomScale="110" zoomScaleNormal="110" workbookViewId="0">
      <pane xSplit="3" ySplit="3" topLeftCell="D4" activePane="bottomRight" state="frozen"/>
      <selection activeCell="F49" sqref="F49"/>
      <selection pane="topRight" activeCell="F49" sqref="F49"/>
      <selection pane="bottomLeft" activeCell="F49" sqref="F49"/>
      <selection pane="bottomRight" activeCell="D76" sqref="D76"/>
    </sheetView>
  </sheetViews>
  <sheetFormatPr baseColWidth="10" defaultRowHeight="18" x14ac:dyDescent="0.25"/>
  <cols>
    <col min="1" max="1" width="1.7109375" style="2" customWidth="1"/>
    <col min="2" max="2" width="7.5703125" style="2" bestFit="1" customWidth="1"/>
    <col min="3" max="3" width="66.7109375" style="15" customWidth="1"/>
    <col min="4" max="4" width="21.28515625" style="6" bestFit="1" customWidth="1"/>
    <col min="5" max="16384" width="11.42578125" style="2"/>
  </cols>
  <sheetData>
    <row r="1" spans="3:4" ht="21" thickBot="1" x14ac:dyDescent="0.35">
      <c r="C1" s="1"/>
      <c r="D1" s="60" t="s">
        <v>401</v>
      </c>
    </row>
    <row r="2" spans="3:4" ht="17.25" customHeight="1" thickBot="1" x14ac:dyDescent="0.25">
      <c r="C2" s="2"/>
      <c r="D2" s="61" t="str">
        <f>+IAP´s!$D$2</f>
        <v>Presupuesto</v>
      </c>
    </row>
    <row r="3" spans="3:4" ht="17.25" customHeight="1" thickBot="1" x14ac:dyDescent="0.25">
      <c r="C3" s="2"/>
      <c r="D3" s="4" t="str">
        <f>+IAP´s!$D$3</f>
        <v>2016</v>
      </c>
    </row>
    <row r="4" spans="3:4" ht="6.75" hidden="1" customHeight="1" x14ac:dyDescent="0.25">
      <c r="C4" s="79" t="s">
        <v>2</v>
      </c>
      <c r="D4" s="5"/>
    </row>
    <row r="5" spans="3:4" ht="20.25" hidden="1" customHeight="1" thickBot="1" x14ac:dyDescent="0.3">
      <c r="C5" s="80"/>
    </row>
    <row r="6" spans="3:4" ht="20.25" hidden="1" customHeight="1" x14ac:dyDescent="0.25">
      <c r="C6" s="8" t="s">
        <v>3</v>
      </c>
      <c r="D6" s="9"/>
    </row>
    <row r="7" spans="3:4" ht="20.25" hidden="1" customHeight="1" x14ac:dyDescent="0.25">
      <c r="C7" s="10" t="str">
        <f>+[14]Acumulados!B8</f>
        <v>Arrendamientos</v>
      </c>
      <c r="D7" s="11"/>
    </row>
    <row r="8" spans="3:4" ht="20.25" hidden="1" customHeight="1" x14ac:dyDescent="0.25">
      <c r="C8" s="12" t="str">
        <f>+[14]Acumulados!B9</f>
        <v>Programa de Compactacion</v>
      </c>
      <c r="D8" s="9"/>
    </row>
    <row r="9" spans="3:4" ht="20.25" hidden="1" customHeight="1" x14ac:dyDescent="0.25">
      <c r="C9" s="10" t="str">
        <f>+[14]Acumulados!B10</f>
        <v>Pensiones Normales</v>
      </c>
      <c r="D9" s="11"/>
    </row>
    <row r="10" spans="3:4" ht="20.25" hidden="1" customHeight="1" x14ac:dyDescent="0.25">
      <c r="C10" s="12" t="s">
        <v>4</v>
      </c>
      <c r="D10" s="9"/>
    </row>
    <row r="11" spans="3:4" ht="20.25" hidden="1" customHeight="1" x14ac:dyDescent="0.25">
      <c r="C11" s="10" t="s">
        <v>5</v>
      </c>
      <c r="D11" s="11"/>
    </row>
    <row r="12" spans="3:4" ht="20.25" hidden="1" customHeight="1" x14ac:dyDescent="0.25">
      <c r="C12" s="12" t="str">
        <f>+[14]Acumulados!B12</f>
        <v>Remates de Vehículos</v>
      </c>
      <c r="D12" s="9"/>
    </row>
    <row r="13" spans="3:4" ht="20.25" hidden="1" customHeight="1" x14ac:dyDescent="0.25">
      <c r="C13" s="10" t="str">
        <f>+[14]Acumulados!B14</f>
        <v>Cuotas de Recuperación</v>
      </c>
      <c r="D13" s="11">
        <f>+'[15]Ingresos ALKD'!$E$16</f>
        <v>555000</v>
      </c>
    </row>
    <row r="14" spans="3:4" ht="20.25" hidden="1" customHeight="1" x14ac:dyDescent="0.25">
      <c r="C14" s="12" t="str">
        <f>+[14]Acumulados!B17</f>
        <v>Venta de Inmuebles</v>
      </c>
      <c r="D14" s="9"/>
    </row>
    <row r="15" spans="3:4" ht="20.25" hidden="1" customHeight="1" x14ac:dyDescent="0.25">
      <c r="C15" s="10" t="str">
        <f>+[14]Acumulados!B15</f>
        <v>Subsidio Estatal</v>
      </c>
      <c r="D15" s="11"/>
    </row>
    <row r="16" spans="3:4" ht="20.25" hidden="1" customHeight="1" x14ac:dyDescent="0.25">
      <c r="C16" s="12" t="str">
        <f>+[14]Acumulados!B16</f>
        <v>Subsidio ONI y Casa Hogar El Buen Pastor</v>
      </c>
      <c r="D16" s="9"/>
    </row>
    <row r="17" spans="2:4" ht="18" hidden="1" customHeight="1" x14ac:dyDescent="0.25">
      <c r="C17" s="10" t="str">
        <f>+[14]Acumulados!B19</f>
        <v xml:space="preserve"> Otros Ingresos</v>
      </c>
      <c r="D17" s="11"/>
    </row>
    <row r="18" spans="2:4" ht="18" hidden="1" customHeight="1" x14ac:dyDescent="0.25">
      <c r="C18" s="12" t="str">
        <f>+[14]Acumulados!B20</f>
        <v>Productos Financieros</v>
      </c>
      <c r="D18" s="9"/>
    </row>
    <row r="19" spans="2:4" ht="18.75" hidden="1" thickBot="1" x14ac:dyDescent="0.3">
      <c r="C19" s="13"/>
      <c r="D19" s="14"/>
    </row>
    <row r="20" spans="2:4" s="15" customFormat="1" ht="19.5" hidden="1" thickTop="1" thickBot="1" x14ac:dyDescent="0.3">
      <c r="C20" s="16" t="s">
        <v>6</v>
      </c>
      <c r="D20" s="17">
        <f>SUM(D6:D18)</f>
        <v>555000</v>
      </c>
    </row>
    <row r="21" spans="2:4" ht="15.75" hidden="1" customHeight="1" thickTop="1" thickBot="1" x14ac:dyDescent="0.3">
      <c r="C21" s="18"/>
      <c r="D21" s="19"/>
    </row>
    <row r="22" spans="2:4" ht="17.25" customHeight="1" thickBot="1" x14ac:dyDescent="0.25">
      <c r="C22" s="20" t="s">
        <v>7</v>
      </c>
      <c r="D22" s="62" t="str">
        <f>+D2</f>
        <v>Presupuesto</v>
      </c>
    </row>
    <row r="23" spans="2:4" ht="17.25" customHeight="1" thickBot="1" x14ac:dyDescent="0.25">
      <c r="C23" s="21" t="s">
        <v>8</v>
      </c>
      <c r="D23" s="22" t="str">
        <f>+D3</f>
        <v>2016</v>
      </c>
    </row>
    <row r="24" spans="2:4" s="26" customFormat="1" x14ac:dyDescent="0.25">
      <c r="B24" s="23">
        <v>1131</v>
      </c>
      <c r="C24" s="24" t="s">
        <v>9</v>
      </c>
      <c r="D24" s="25">
        <f>+[15]ALKD!H8</f>
        <v>3274778.393699999</v>
      </c>
    </row>
    <row r="25" spans="2:4" s="26" customFormat="1" ht="18" hidden="1" customHeight="1" x14ac:dyDescent="0.25">
      <c r="B25" s="23">
        <v>1141</v>
      </c>
      <c r="C25" s="23" t="s">
        <v>10</v>
      </c>
      <c r="D25" s="28">
        <f>+[15]ALKD!H9</f>
        <v>0</v>
      </c>
    </row>
    <row r="26" spans="2:4" s="26" customFormat="1" ht="18" hidden="1" customHeight="1" x14ac:dyDescent="0.25">
      <c r="B26" s="23">
        <v>1211</v>
      </c>
      <c r="C26" s="23" t="s">
        <v>11</v>
      </c>
      <c r="D26" s="28">
        <f>+[15]ALKD!H10</f>
        <v>0</v>
      </c>
    </row>
    <row r="27" spans="2:4" s="26" customFormat="1" ht="18" hidden="1" customHeight="1" x14ac:dyDescent="0.25">
      <c r="B27" s="23">
        <v>1221</v>
      </c>
      <c r="C27" s="23" t="s">
        <v>12</v>
      </c>
      <c r="D27" s="28">
        <f>+[15]ALKD!H11</f>
        <v>0</v>
      </c>
    </row>
    <row r="28" spans="2:4" s="26" customFormat="1" ht="18" hidden="1" customHeight="1" x14ac:dyDescent="0.25">
      <c r="B28" s="23">
        <v>1231</v>
      </c>
      <c r="C28" s="23" t="s">
        <v>13</v>
      </c>
      <c r="D28" s="28">
        <f>+[15]ALKD!H12</f>
        <v>0</v>
      </c>
    </row>
    <row r="29" spans="2:4" s="26" customFormat="1" ht="18" hidden="1" customHeight="1" x14ac:dyDescent="0.25">
      <c r="B29" s="23">
        <v>1232</v>
      </c>
      <c r="C29" s="23" t="s">
        <v>14</v>
      </c>
      <c r="D29" s="28">
        <f>+[15]ALKD!H13</f>
        <v>0</v>
      </c>
    </row>
    <row r="30" spans="2:4" s="26" customFormat="1" ht="18" hidden="1" customHeight="1" x14ac:dyDescent="0.25">
      <c r="B30" s="23">
        <v>1241</v>
      </c>
      <c r="C30" s="23" t="s">
        <v>15</v>
      </c>
      <c r="D30" s="28">
        <f>+[15]ALKD!H14</f>
        <v>0</v>
      </c>
    </row>
    <row r="31" spans="2:4" s="26" customFormat="1" x14ac:dyDescent="0.25">
      <c r="B31" s="23">
        <v>1311</v>
      </c>
      <c r="C31" s="23" t="s">
        <v>16</v>
      </c>
      <c r="D31" s="28">
        <f>+[15]ALKD!H15</f>
        <v>119201.28000000001</v>
      </c>
    </row>
    <row r="32" spans="2:4" s="26" customFormat="1" x14ac:dyDescent="0.25">
      <c r="B32" s="23">
        <v>1321</v>
      </c>
      <c r="C32" s="23" t="s">
        <v>17</v>
      </c>
      <c r="D32" s="28">
        <f>+[15]ALKD!H16</f>
        <v>79355.639750000002</v>
      </c>
    </row>
    <row r="33" spans="2:4" s="26" customFormat="1" x14ac:dyDescent="0.25">
      <c r="B33" s="23">
        <v>1322</v>
      </c>
      <c r="C33" s="23" t="s">
        <v>18</v>
      </c>
      <c r="D33" s="28">
        <f>+[15]ALKD!H17</f>
        <v>447374.09749999986</v>
      </c>
    </row>
    <row r="34" spans="2:4" s="26" customFormat="1" ht="18" hidden="1" customHeight="1" x14ac:dyDescent="0.25">
      <c r="B34" s="23">
        <v>1331</v>
      </c>
      <c r="C34" s="23" t="s">
        <v>19</v>
      </c>
      <c r="D34" s="28">
        <f>+[15]ALKD!H18</f>
        <v>0</v>
      </c>
    </row>
    <row r="35" spans="2:4" s="26" customFormat="1" ht="18" hidden="1" customHeight="1" x14ac:dyDescent="0.25">
      <c r="B35" s="23">
        <v>1332</v>
      </c>
      <c r="C35" s="23" t="s">
        <v>20</v>
      </c>
      <c r="D35" s="28">
        <f>+[15]ALKD!H19</f>
        <v>0</v>
      </c>
    </row>
    <row r="36" spans="2:4" s="26" customFormat="1" ht="18" hidden="1" customHeight="1" x14ac:dyDescent="0.25">
      <c r="B36" s="23">
        <v>1341</v>
      </c>
      <c r="C36" s="23" t="s">
        <v>21</v>
      </c>
      <c r="D36" s="28">
        <f>+[15]ALKD!H20</f>
        <v>0</v>
      </c>
    </row>
    <row r="37" spans="2:4" s="26" customFormat="1" ht="18" hidden="1" customHeight="1" x14ac:dyDescent="0.25">
      <c r="B37" s="23">
        <v>1342</v>
      </c>
      <c r="C37" s="23" t="s">
        <v>22</v>
      </c>
      <c r="D37" s="28">
        <f>+[15]ALKD!H21</f>
        <v>0</v>
      </c>
    </row>
    <row r="38" spans="2:4" s="26" customFormat="1" ht="18" hidden="1" customHeight="1" x14ac:dyDescent="0.25">
      <c r="B38" s="23">
        <v>1343</v>
      </c>
      <c r="C38" s="23" t="s">
        <v>23</v>
      </c>
      <c r="D38" s="28">
        <f>+[15]ALKD!H22</f>
        <v>0</v>
      </c>
    </row>
    <row r="39" spans="2:4" s="26" customFormat="1" ht="18" hidden="1" customHeight="1" x14ac:dyDescent="0.25">
      <c r="B39" s="23">
        <v>1344</v>
      </c>
      <c r="C39" s="23" t="s">
        <v>24</v>
      </c>
      <c r="D39" s="28">
        <f>+[15]ALKD!H23</f>
        <v>0</v>
      </c>
    </row>
    <row r="40" spans="2:4" s="26" customFormat="1" ht="18" hidden="1" customHeight="1" x14ac:dyDescent="0.25">
      <c r="B40" s="23">
        <v>1345</v>
      </c>
      <c r="C40" s="23" t="s">
        <v>25</v>
      </c>
      <c r="D40" s="28">
        <f>+[15]ALKD!H24</f>
        <v>0</v>
      </c>
    </row>
    <row r="41" spans="2:4" s="26" customFormat="1" ht="18" hidden="1" customHeight="1" x14ac:dyDescent="0.25">
      <c r="B41" s="23">
        <v>1346</v>
      </c>
      <c r="C41" s="23" t="s">
        <v>26</v>
      </c>
      <c r="D41" s="28">
        <f>+[15]ALKD!H25</f>
        <v>0</v>
      </c>
    </row>
    <row r="42" spans="2:4" s="26" customFormat="1" ht="18" hidden="1" customHeight="1" x14ac:dyDescent="0.25">
      <c r="B42" s="23">
        <v>1347</v>
      </c>
      <c r="C42" s="23" t="s">
        <v>27</v>
      </c>
      <c r="D42" s="28">
        <f>+[15]ALKD!H26</f>
        <v>0</v>
      </c>
    </row>
    <row r="43" spans="2:4" s="26" customFormat="1" ht="18" hidden="1" customHeight="1" x14ac:dyDescent="0.25">
      <c r="B43" s="23">
        <v>1348</v>
      </c>
      <c r="C43" s="23" t="s">
        <v>28</v>
      </c>
      <c r="D43" s="28">
        <f>+[15]ALKD!H27</f>
        <v>0</v>
      </c>
    </row>
    <row r="44" spans="2:4" s="26" customFormat="1" ht="18" hidden="1" customHeight="1" x14ac:dyDescent="0.25">
      <c r="B44" s="23">
        <v>1371</v>
      </c>
      <c r="C44" s="23" t="s">
        <v>29</v>
      </c>
      <c r="D44" s="28">
        <f>+[15]ALKD!H28</f>
        <v>0</v>
      </c>
    </row>
    <row r="45" spans="2:4" s="26" customFormat="1" x14ac:dyDescent="0.25">
      <c r="B45" s="23">
        <v>1412</v>
      </c>
      <c r="C45" s="23" t="s">
        <v>30</v>
      </c>
      <c r="D45" s="28">
        <f>+[15]ALKD!H29</f>
        <v>764337.47183589777</v>
      </c>
    </row>
    <row r="46" spans="2:4" s="26" customFormat="1" ht="18" hidden="1" customHeight="1" x14ac:dyDescent="0.25">
      <c r="B46" s="23">
        <v>1412</v>
      </c>
      <c r="C46" s="23" t="s">
        <v>31</v>
      </c>
      <c r="D46" s="28">
        <f>+[15]ALKD!H30</f>
        <v>0</v>
      </c>
    </row>
    <row r="47" spans="2:4" s="26" customFormat="1" ht="18" hidden="1" customHeight="1" x14ac:dyDescent="0.25">
      <c r="B47" s="23">
        <v>1413</v>
      </c>
      <c r="C47" s="23" t="s">
        <v>32</v>
      </c>
      <c r="D47" s="28">
        <f>+[15]ALKD!H31</f>
        <v>0</v>
      </c>
    </row>
    <row r="48" spans="2:4" s="26" customFormat="1" x14ac:dyDescent="0.25">
      <c r="B48" s="23">
        <v>1421</v>
      </c>
      <c r="C48" s="23" t="s">
        <v>33</v>
      </c>
      <c r="D48" s="28">
        <f>+[15]ALKD!H32</f>
        <v>92294.084587319972</v>
      </c>
    </row>
    <row r="49" spans="2:4" s="26" customFormat="1" x14ac:dyDescent="0.25">
      <c r="B49" s="23">
        <v>1431</v>
      </c>
      <c r="C49" s="23" t="s">
        <v>34</v>
      </c>
      <c r="D49" s="28">
        <f>+[15]ALKD!H33</f>
        <v>419518.56630600005</v>
      </c>
    </row>
    <row r="50" spans="2:4" s="26" customFormat="1" x14ac:dyDescent="0.25">
      <c r="B50" s="23">
        <v>1432</v>
      </c>
      <c r="C50" s="23" t="s">
        <v>35</v>
      </c>
      <c r="D50" s="28">
        <f>+[15]ALKD!H34</f>
        <v>121311.87604346292</v>
      </c>
    </row>
    <row r="51" spans="2:4" s="26" customFormat="1" ht="18" hidden="1" customHeight="1" x14ac:dyDescent="0.25">
      <c r="B51" s="23">
        <v>1441</v>
      </c>
      <c r="C51" s="23" t="s">
        <v>36</v>
      </c>
      <c r="D51" s="28">
        <f>+[15]ALKD!H35</f>
        <v>0</v>
      </c>
    </row>
    <row r="52" spans="2:4" s="26" customFormat="1" ht="18" hidden="1" customHeight="1" x14ac:dyDescent="0.25">
      <c r="B52" s="23">
        <v>1442</v>
      </c>
      <c r="C52" s="23" t="s">
        <v>37</v>
      </c>
      <c r="D52" s="28">
        <f>+[15]ALKD!H36</f>
        <v>0</v>
      </c>
    </row>
    <row r="53" spans="2:4" s="26" customFormat="1" ht="18" hidden="1" customHeight="1" x14ac:dyDescent="0.25">
      <c r="B53" s="23">
        <v>1521</v>
      </c>
      <c r="C53" s="23" t="s">
        <v>38</v>
      </c>
      <c r="D53" s="28">
        <f>+[15]ALKD!H37</f>
        <v>0</v>
      </c>
    </row>
    <row r="54" spans="2:4" s="26" customFormat="1" ht="18" hidden="1" customHeight="1" x14ac:dyDescent="0.25">
      <c r="B54" s="23">
        <v>1522</v>
      </c>
      <c r="C54" s="23" t="s">
        <v>39</v>
      </c>
      <c r="D54" s="28">
        <f>+[15]ALKD!H38</f>
        <v>0</v>
      </c>
    </row>
    <row r="55" spans="2:4" s="26" customFormat="1" ht="18" hidden="1" customHeight="1" x14ac:dyDescent="0.25">
      <c r="B55" s="23">
        <v>1523</v>
      </c>
      <c r="C55" s="23" t="s">
        <v>40</v>
      </c>
      <c r="D55" s="28">
        <f>+[15]ALKD!H39</f>
        <v>0</v>
      </c>
    </row>
    <row r="56" spans="2:4" s="26" customFormat="1" ht="18" hidden="1" customHeight="1" x14ac:dyDescent="0.25">
      <c r="B56" s="23">
        <v>1524</v>
      </c>
      <c r="C56" s="23" t="s">
        <v>41</v>
      </c>
      <c r="D56" s="28">
        <f>+[15]ALKD!H40</f>
        <v>0</v>
      </c>
    </row>
    <row r="57" spans="2:4" s="26" customFormat="1" ht="18" hidden="1" customHeight="1" x14ac:dyDescent="0.25">
      <c r="B57" s="23">
        <v>1531</v>
      </c>
      <c r="C57" s="23" t="s">
        <v>42</v>
      </c>
      <c r="D57" s="28">
        <f>+[15]ALKD!H41</f>
        <v>0</v>
      </c>
    </row>
    <row r="58" spans="2:4" s="26" customFormat="1" ht="18" hidden="1" customHeight="1" x14ac:dyDescent="0.25">
      <c r="B58" s="23">
        <v>1541</v>
      </c>
      <c r="C58" s="23" t="s">
        <v>43</v>
      </c>
      <c r="D58" s="28">
        <f>+[15]ALKD!H42</f>
        <v>0</v>
      </c>
    </row>
    <row r="59" spans="2:4" s="26" customFormat="1" ht="18" hidden="1" customHeight="1" x14ac:dyDescent="0.25">
      <c r="B59" s="23">
        <v>1542</v>
      </c>
      <c r="C59" s="23" t="s">
        <v>44</v>
      </c>
      <c r="D59" s="28">
        <f>+[15]ALKD!H43</f>
        <v>0</v>
      </c>
    </row>
    <row r="60" spans="2:4" s="26" customFormat="1" ht="18" hidden="1" customHeight="1" x14ac:dyDescent="0.25">
      <c r="B60" s="23">
        <v>1543</v>
      </c>
      <c r="C60" s="23" t="s">
        <v>45</v>
      </c>
      <c r="D60" s="28">
        <f>+[15]ALKD!H44</f>
        <v>0</v>
      </c>
    </row>
    <row r="61" spans="2:4" s="26" customFormat="1" ht="18" hidden="1" customHeight="1" x14ac:dyDescent="0.25">
      <c r="B61" s="23">
        <v>1544</v>
      </c>
      <c r="C61" s="23" t="s">
        <v>46</v>
      </c>
      <c r="D61" s="28">
        <f>+[15]ALKD!H45</f>
        <v>0</v>
      </c>
    </row>
    <row r="62" spans="2:4" s="26" customFormat="1" ht="18" hidden="1" customHeight="1" x14ac:dyDescent="0.25">
      <c r="B62" s="23">
        <v>1545</v>
      </c>
      <c r="C62" s="23" t="s">
        <v>47</v>
      </c>
      <c r="D62" s="28">
        <f>+[15]ALKD!H46</f>
        <v>0</v>
      </c>
    </row>
    <row r="63" spans="2:4" s="26" customFormat="1" ht="18" hidden="1" customHeight="1" x14ac:dyDescent="0.25">
      <c r="B63" s="23">
        <v>1546</v>
      </c>
      <c r="C63" s="23" t="s">
        <v>48</v>
      </c>
      <c r="D63" s="28">
        <f>+[15]ALKD!H47</f>
        <v>0</v>
      </c>
    </row>
    <row r="64" spans="2:4" s="26" customFormat="1" ht="18" hidden="1" customHeight="1" x14ac:dyDescent="0.25">
      <c r="B64" s="23">
        <v>1547</v>
      </c>
      <c r="C64" s="23" t="s">
        <v>49</v>
      </c>
      <c r="D64" s="28">
        <f>+[15]ALKD!H48</f>
        <v>0</v>
      </c>
    </row>
    <row r="65" spans="2:4" s="26" customFormat="1" ht="18" hidden="1" customHeight="1" x14ac:dyDescent="0.25">
      <c r="B65" s="23">
        <v>1548</v>
      </c>
      <c r="C65" s="23" t="s">
        <v>50</v>
      </c>
      <c r="D65" s="28">
        <f>+[15]ALKD!H49</f>
        <v>0</v>
      </c>
    </row>
    <row r="66" spans="2:4" s="26" customFormat="1" ht="18" hidden="1" customHeight="1" x14ac:dyDescent="0.25">
      <c r="B66" s="23">
        <v>1551</v>
      </c>
      <c r="C66" s="23" t="s">
        <v>51</v>
      </c>
      <c r="D66" s="28">
        <f>+[15]ALKD!H50</f>
        <v>0</v>
      </c>
    </row>
    <row r="67" spans="2:4" s="26" customFormat="1" ht="18" hidden="1" customHeight="1" x14ac:dyDescent="0.25">
      <c r="B67" s="23">
        <v>1591</v>
      </c>
      <c r="C67" s="23" t="s">
        <v>52</v>
      </c>
      <c r="D67" s="28">
        <f>+[15]ALKD!H51</f>
        <v>0</v>
      </c>
    </row>
    <row r="68" spans="2:4" s="26" customFormat="1" x14ac:dyDescent="0.25">
      <c r="B68" s="23">
        <v>1592</v>
      </c>
      <c r="C68" s="23" t="s">
        <v>53</v>
      </c>
      <c r="D68" s="28">
        <f>+[15]ALKD!H52</f>
        <v>280626.52631839283</v>
      </c>
    </row>
    <row r="69" spans="2:4" s="26" customFormat="1" ht="18" hidden="1" customHeight="1" x14ac:dyDescent="0.25">
      <c r="B69" s="23">
        <v>1593</v>
      </c>
      <c r="C69" s="23" t="s">
        <v>54</v>
      </c>
      <c r="D69" s="28">
        <f>+[15]ALKD!H53</f>
        <v>0</v>
      </c>
    </row>
    <row r="70" spans="2:4" s="26" customFormat="1" ht="18" hidden="1" customHeight="1" x14ac:dyDescent="0.25">
      <c r="B70" s="23">
        <v>1611</v>
      </c>
      <c r="C70" s="23" t="s">
        <v>55</v>
      </c>
      <c r="D70" s="28">
        <f>+[15]ALKD!H54</f>
        <v>0</v>
      </c>
    </row>
    <row r="71" spans="2:4" s="26" customFormat="1" ht="18" hidden="1" customHeight="1" x14ac:dyDescent="0.25">
      <c r="B71" s="23">
        <v>1612</v>
      </c>
      <c r="C71" s="23" t="s">
        <v>56</v>
      </c>
      <c r="D71" s="28">
        <f>+[15]ALKD!H55</f>
        <v>0</v>
      </c>
    </row>
    <row r="72" spans="2:4" s="26" customFormat="1" ht="18" hidden="1" customHeight="1" x14ac:dyDescent="0.25">
      <c r="B72" s="23">
        <v>1711</v>
      </c>
      <c r="C72" s="23" t="s">
        <v>57</v>
      </c>
      <c r="D72" s="28">
        <f>+[15]ALKD!H56</f>
        <v>0</v>
      </c>
    </row>
    <row r="73" spans="2:4" s="26" customFormat="1" x14ac:dyDescent="0.25">
      <c r="B73" s="23">
        <v>1712</v>
      </c>
      <c r="C73" s="23" t="s">
        <v>58</v>
      </c>
      <c r="D73" s="28">
        <f>+[15]ALKD!H57</f>
        <v>895917.36</v>
      </c>
    </row>
    <row r="74" spans="2:4" s="26" customFormat="1" ht="18" hidden="1" customHeight="1" x14ac:dyDescent="0.25">
      <c r="B74" s="23">
        <v>1713</v>
      </c>
      <c r="C74" s="23" t="s">
        <v>59</v>
      </c>
      <c r="D74" s="28">
        <f>+[15]ALKD!H58</f>
        <v>0</v>
      </c>
    </row>
    <row r="75" spans="2:4" s="26" customFormat="1" ht="18" hidden="1" customHeight="1" x14ac:dyDescent="0.25">
      <c r="B75" s="23">
        <v>1714</v>
      </c>
      <c r="C75" s="23" t="s">
        <v>60</v>
      </c>
      <c r="D75" s="28">
        <f>+[15]ALKD!H59</f>
        <v>0</v>
      </c>
    </row>
    <row r="76" spans="2:4" s="26" customFormat="1" x14ac:dyDescent="0.25">
      <c r="B76" s="23">
        <v>1715</v>
      </c>
      <c r="C76" s="23" t="s">
        <v>61</v>
      </c>
      <c r="D76" s="28">
        <f>+[15]ALKD!H60</f>
        <v>134212.22925</v>
      </c>
    </row>
    <row r="77" spans="2:4" s="26" customFormat="1" x14ac:dyDescent="0.25">
      <c r="B77" s="23">
        <v>1716</v>
      </c>
      <c r="C77" s="23" t="s">
        <v>62</v>
      </c>
      <c r="D77" s="28">
        <f>+[15]ALKD!H61</f>
        <v>13000</v>
      </c>
    </row>
    <row r="78" spans="2:4" s="26" customFormat="1" ht="18" hidden="1" customHeight="1" x14ac:dyDescent="0.25">
      <c r="B78" s="23">
        <v>1717</v>
      </c>
      <c r="C78" s="23" t="s">
        <v>63</v>
      </c>
      <c r="D78" s="28">
        <f>+[15]ALKD!H62</f>
        <v>0</v>
      </c>
    </row>
    <row r="79" spans="2:4" s="26" customFormat="1" ht="18" hidden="1" customHeight="1" x14ac:dyDescent="0.25">
      <c r="B79" s="23">
        <v>1718</v>
      </c>
      <c r="C79" s="23" t="s">
        <v>64</v>
      </c>
      <c r="D79" s="28">
        <f>+[15]ALKD!H63</f>
        <v>0</v>
      </c>
    </row>
    <row r="80" spans="2:4" s="26" customFormat="1" x14ac:dyDescent="0.25">
      <c r="B80" s="23">
        <v>1719</v>
      </c>
      <c r="C80" s="23" t="s">
        <v>65</v>
      </c>
      <c r="D80" s="28">
        <f>+[15]ALKD!H64</f>
        <v>20100</v>
      </c>
    </row>
    <row r="81" spans="2:4" s="26" customFormat="1" x14ac:dyDescent="0.25">
      <c r="B81" s="2"/>
      <c r="C81" s="30"/>
      <c r="D81" s="31"/>
    </row>
    <row r="82" spans="2:4" s="26" customFormat="1" ht="18.75" thickBot="1" x14ac:dyDescent="0.3">
      <c r="B82" s="2"/>
      <c r="C82" s="18" t="s">
        <v>66</v>
      </c>
      <c r="D82" s="32">
        <f>SUM(D24:D80)</f>
        <v>6662027.5252910713</v>
      </c>
    </row>
    <row r="83" spans="2:4" s="26" customFormat="1" ht="19.5" thickTop="1" thickBot="1" x14ac:dyDescent="0.3">
      <c r="B83" s="2"/>
      <c r="C83" s="18"/>
      <c r="D83" s="19">
        <f>+[15]ALKD!$H$65-D82</f>
        <v>0</v>
      </c>
    </row>
    <row r="84" spans="2:4" ht="17.25" customHeight="1" thickBot="1" x14ac:dyDescent="0.25">
      <c r="C84" s="20" t="s">
        <v>7</v>
      </c>
      <c r="D84" s="62" t="str">
        <f>+D2</f>
        <v>Presupuesto</v>
      </c>
    </row>
    <row r="85" spans="2:4" ht="17.25" customHeight="1" thickBot="1" x14ac:dyDescent="0.25">
      <c r="C85" s="21" t="s">
        <v>67</v>
      </c>
      <c r="D85" s="33" t="str">
        <f>+D3</f>
        <v>2016</v>
      </c>
    </row>
    <row r="86" spans="2:4" s="26" customFormat="1" x14ac:dyDescent="0.25">
      <c r="B86" s="23">
        <v>2111</v>
      </c>
      <c r="C86" s="24" t="s">
        <v>68</v>
      </c>
      <c r="D86" s="25">
        <f>+[15]ALKD!H67</f>
        <v>23413.590719999997</v>
      </c>
    </row>
    <row r="87" spans="2:4" s="26" customFormat="1" ht="18" hidden="1" customHeight="1" x14ac:dyDescent="0.25">
      <c r="B87" s="23">
        <v>2121</v>
      </c>
      <c r="C87" s="23" t="s">
        <v>69</v>
      </c>
      <c r="D87" s="28">
        <f>+[15]ALKD!H68</f>
        <v>0</v>
      </c>
    </row>
    <row r="88" spans="2:4" s="26" customFormat="1" ht="18" hidden="1" customHeight="1" x14ac:dyDescent="0.25">
      <c r="B88" s="23">
        <v>2131</v>
      </c>
      <c r="C88" s="23" t="s">
        <v>70</v>
      </c>
      <c r="D88" s="28">
        <f>+[15]ALKD!H69</f>
        <v>0</v>
      </c>
    </row>
    <row r="89" spans="2:4" s="26" customFormat="1" x14ac:dyDescent="0.25">
      <c r="B89" s="23">
        <v>2141</v>
      </c>
      <c r="C89" s="23" t="s">
        <v>71</v>
      </c>
      <c r="D89" s="28">
        <f>+[15]ALKD!H70</f>
        <v>13916.23272</v>
      </c>
    </row>
    <row r="90" spans="2:4" s="26" customFormat="1" x14ac:dyDescent="0.25">
      <c r="B90" s="23">
        <v>2151</v>
      </c>
      <c r="C90" s="23" t="s">
        <v>72</v>
      </c>
      <c r="D90" s="28">
        <f>+[15]ALKD!H71</f>
        <v>734.47920000000011</v>
      </c>
    </row>
    <row r="91" spans="2:4" s="26" customFormat="1" x14ac:dyDescent="0.25">
      <c r="B91" s="23">
        <v>2161</v>
      </c>
      <c r="C91" s="23" t="s">
        <v>73</v>
      </c>
      <c r="D91" s="28">
        <f>+[15]ALKD!H72</f>
        <v>55030.313520000011</v>
      </c>
    </row>
    <row r="92" spans="2:4" s="26" customFormat="1" ht="18" hidden="1" customHeight="1" x14ac:dyDescent="0.25">
      <c r="B92" s="23">
        <v>2171</v>
      </c>
      <c r="C92" s="23" t="s">
        <v>74</v>
      </c>
      <c r="D92" s="28">
        <f>+[15]ALKD!H73</f>
        <v>5804.5759199999993</v>
      </c>
    </row>
    <row r="93" spans="2:4" s="26" customFormat="1" ht="18" hidden="1" customHeight="1" x14ac:dyDescent="0.25">
      <c r="B93" s="23">
        <v>2181</v>
      </c>
      <c r="C93" s="23" t="s">
        <v>75</v>
      </c>
      <c r="D93" s="28">
        <f>+[15]ALKD!H74</f>
        <v>0</v>
      </c>
    </row>
    <row r="94" spans="2:4" s="26" customFormat="1" ht="18" hidden="1" customHeight="1" x14ac:dyDescent="0.25">
      <c r="B94" s="23">
        <v>2182</v>
      </c>
      <c r="C94" s="23" t="s">
        <v>76</v>
      </c>
      <c r="D94" s="28">
        <f>+[15]ALKD!H75</f>
        <v>0</v>
      </c>
    </row>
    <row r="95" spans="2:4" s="26" customFormat="1" ht="18" hidden="1" customHeight="1" x14ac:dyDescent="0.25">
      <c r="B95" s="23">
        <v>2183</v>
      </c>
      <c r="C95" s="23" t="s">
        <v>77</v>
      </c>
      <c r="D95" s="28">
        <f>+[15]ALKD!H76</f>
        <v>855.36360000000013</v>
      </c>
    </row>
    <row r="96" spans="2:4" s="26" customFormat="1" ht="18" hidden="1" customHeight="1" x14ac:dyDescent="0.25">
      <c r="B96" s="23">
        <v>2211</v>
      </c>
      <c r="C96" s="23" t="s">
        <v>78</v>
      </c>
      <c r="D96" s="28">
        <f>+[15]ALKD!H77</f>
        <v>0</v>
      </c>
    </row>
    <row r="97" spans="2:4" s="26" customFormat="1" x14ac:dyDescent="0.25">
      <c r="B97" s="23">
        <v>2212</v>
      </c>
      <c r="C97" s="23" t="s">
        <v>79</v>
      </c>
      <c r="D97" s="28">
        <f>+[15]ALKD!H78</f>
        <v>516817.51991999999</v>
      </c>
    </row>
    <row r="98" spans="2:4" s="26" customFormat="1" ht="18" hidden="1" customHeight="1" x14ac:dyDescent="0.25">
      <c r="B98" s="23">
        <v>2213</v>
      </c>
      <c r="C98" s="23" t="s">
        <v>80</v>
      </c>
      <c r="D98" s="28">
        <f>+[15]ALKD!H79</f>
        <v>0</v>
      </c>
    </row>
    <row r="99" spans="2:4" s="26" customFormat="1" ht="18" hidden="1" customHeight="1" x14ac:dyDescent="0.25">
      <c r="B99" s="23">
        <v>2214</v>
      </c>
      <c r="C99" s="23" t="s">
        <v>81</v>
      </c>
      <c r="D99" s="28">
        <f>+[15]ALKD!H80</f>
        <v>393.12</v>
      </c>
    </row>
    <row r="100" spans="2:4" s="26" customFormat="1" ht="18" hidden="1" customHeight="1" x14ac:dyDescent="0.25">
      <c r="B100" s="23">
        <v>2215</v>
      </c>
      <c r="C100" s="23" t="s">
        <v>82</v>
      </c>
      <c r="D100" s="28">
        <f>+[15]ALKD!H81</f>
        <v>0</v>
      </c>
    </row>
    <row r="101" spans="2:4" s="26" customFormat="1" ht="18" hidden="1" customHeight="1" x14ac:dyDescent="0.25">
      <c r="B101" s="23">
        <v>2216</v>
      </c>
      <c r="C101" s="23" t="s">
        <v>83</v>
      </c>
      <c r="D101" s="28">
        <f>+[15]ALKD!H82</f>
        <v>0</v>
      </c>
    </row>
    <row r="102" spans="2:4" s="26" customFormat="1" ht="18" hidden="1" customHeight="1" x14ac:dyDescent="0.25">
      <c r="B102" s="23">
        <v>2221</v>
      </c>
      <c r="C102" s="23" t="s">
        <v>84</v>
      </c>
      <c r="D102" s="28">
        <f>+[15]ALKD!H83</f>
        <v>0</v>
      </c>
    </row>
    <row r="103" spans="2:4" s="26" customFormat="1" ht="18" hidden="1" customHeight="1" x14ac:dyDescent="0.25">
      <c r="B103" s="23">
        <v>2231</v>
      </c>
      <c r="C103" s="23" t="s">
        <v>85</v>
      </c>
      <c r="D103" s="28">
        <f>+[15]ALKD!H84</f>
        <v>1395.0331200000001</v>
      </c>
    </row>
    <row r="104" spans="2:4" s="26" customFormat="1" ht="18" hidden="1" customHeight="1" x14ac:dyDescent="0.25">
      <c r="B104" s="23">
        <v>2311</v>
      </c>
      <c r="C104" s="23" t="s">
        <v>86</v>
      </c>
      <c r="D104" s="28">
        <f>+[15]ALKD!H85</f>
        <v>0</v>
      </c>
    </row>
    <row r="105" spans="2:4" s="26" customFormat="1" ht="18" hidden="1" customHeight="1" x14ac:dyDescent="0.25">
      <c r="B105" s="23">
        <v>2321</v>
      </c>
      <c r="C105" s="23" t="s">
        <v>87</v>
      </c>
      <c r="D105" s="28">
        <f>+[15]ALKD!H86</f>
        <v>0</v>
      </c>
    </row>
    <row r="106" spans="2:4" s="26" customFormat="1" ht="18" hidden="1" customHeight="1" x14ac:dyDescent="0.25">
      <c r="B106" s="23">
        <v>2331</v>
      </c>
      <c r="C106" s="23" t="s">
        <v>88</v>
      </c>
      <c r="D106" s="28">
        <f>+[15]ALKD!H87</f>
        <v>0</v>
      </c>
    </row>
    <row r="107" spans="2:4" s="26" customFormat="1" ht="18" hidden="1" customHeight="1" x14ac:dyDescent="0.25">
      <c r="B107" s="23">
        <v>2341</v>
      </c>
      <c r="C107" s="23" t="s">
        <v>89</v>
      </c>
      <c r="D107" s="28">
        <f>+[15]ALKD!H88</f>
        <v>0</v>
      </c>
    </row>
    <row r="108" spans="2:4" s="26" customFormat="1" ht="18" hidden="1" customHeight="1" x14ac:dyDescent="0.25">
      <c r="B108" s="23">
        <v>2351</v>
      </c>
      <c r="C108" s="23" t="s">
        <v>90</v>
      </c>
      <c r="D108" s="28">
        <f>+[15]ALKD!H89</f>
        <v>0</v>
      </c>
    </row>
    <row r="109" spans="2:4" s="26" customFormat="1" ht="18" hidden="1" customHeight="1" x14ac:dyDescent="0.25">
      <c r="B109" s="23">
        <v>2361</v>
      </c>
      <c r="C109" s="23" t="s">
        <v>91</v>
      </c>
      <c r="D109" s="28">
        <f>+[15]ALKD!H90</f>
        <v>0</v>
      </c>
    </row>
    <row r="110" spans="2:4" s="26" customFormat="1" ht="18" hidden="1" customHeight="1" x14ac:dyDescent="0.25">
      <c r="B110" s="23">
        <v>2371</v>
      </c>
      <c r="C110" s="23" t="s">
        <v>92</v>
      </c>
      <c r="D110" s="28">
        <f>+[15]ALKD!H91</f>
        <v>0</v>
      </c>
    </row>
    <row r="111" spans="2:4" s="26" customFormat="1" ht="18" hidden="1" customHeight="1" x14ac:dyDescent="0.25">
      <c r="B111" s="23">
        <v>2381</v>
      </c>
      <c r="C111" s="23" t="s">
        <v>93</v>
      </c>
      <c r="D111" s="28">
        <f>+[15]ALKD!H92</f>
        <v>0</v>
      </c>
    </row>
    <row r="112" spans="2:4" s="26" customFormat="1" ht="18" hidden="1" customHeight="1" x14ac:dyDescent="0.25">
      <c r="B112" s="23">
        <v>2391</v>
      </c>
      <c r="C112" s="23" t="s">
        <v>94</v>
      </c>
      <c r="D112" s="28">
        <f>+[15]ALKD!H93</f>
        <v>0</v>
      </c>
    </row>
    <row r="113" spans="2:4" s="26" customFormat="1" ht="18" hidden="1" customHeight="1" x14ac:dyDescent="0.25">
      <c r="B113" s="23">
        <v>2411</v>
      </c>
      <c r="C113" s="23" t="s">
        <v>95</v>
      </c>
      <c r="D113" s="28">
        <f>+[15]ALKD!H94</f>
        <v>0</v>
      </c>
    </row>
    <row r="114" spans="2:4" s="26" customFormat="1" ht="18" hidden="1" customHeight="1" x14ac:dyDescent="0.25">
      <c r="B114" s="23">
        <v>2421</v>
      </c>
      <c r="C114" s="23" t="s">
        <v>96</v>
      </c>
      <c r="D114" s="28">
        <f>+[15]ALKD!H95</f>
        <v>0</v>
      </c>
    </row>
    <row r="115" spans="2:4" s="26" customFormat="1" ht="18" hidden="1" customHeight="1" x14ac:dyDescent="0.25">
      <c r="B115" s="23">
        <v>2431</v>
      </c>
      <c r="C115" s="23" t="s">
        <v>97</v>
      </c>
      <c r="D115" s="28">
        <f>+[15]ALKD!H96</f>
        <v>0</v>
      </c>
    </row>
    <row r="116" spans="2:4" s="26" customFormat="1" ht="18" hidden="1" customHeight="1" x14ac:dyDescent="0.25">
      <c r="B116" s="23">
        <v>2441</v>
      </c>
      <c r="C116" s="23" t="s">
        <v>98</v>
      </c>
      <c r="D116" s="28">
        <f>+[15]ALKD!H97</f>
        <v>0</v>
      </c>
    </row>
    <row r="117" spans="2:4" s="26" customFormat="1" ht="18" hidden="1" customHeight="1" x14ac:dyDescent="0.25">
      <c r="B117" s="23">
        <v>2451</v>
      </c>
      <c r="C117" s="23" t="s">
        <v>99</v>
      </c>
      <c r="D117" s="28">
        <f>+[15]ALKD!H98</f>
        <v>0</v>
      </c>
    </row>
    <row r="118" spans="2:4" s="26" customFormat="1" ht="18" hidden="1" customHeight="1" x14ac:dyDescent="0.25">
      <c r="B118" s="23">
        <v>2461</v>
      </c>
      <c r="C118" s="23" t="s">
        <v>100</v>
      </c>
      <c r="D118" s="28">
        <f>+[15]ALKD!H99</f>
        <v>0</v>
      </c>
    </row>
    <row r="119" spans="2:4" s="26" customFormat="1" ht="18" hidden="1" customHeight="1" x14ac:dyDescent="0.25">
      <c r="B119" s="23">
        <v>2471</v>
      </c>
      <c r="C119" s="23" t="s">
        <v>101</v>
      </c>
      <c r="D119" s="28">
        <f>+[15]ALKD!H100</f>
        <v>0</v>
      </c>
    </row>
    <row r="120" spans="2:4" s="26" customFormat="1" ht="18" hidden="1" customHeight="1" x14ac:dyDescent="0.25">
      <c r="B120" s="23">
        <v>2481</v>
      </c>
      <c r="C120" s="23" t="s">
        <v>102</v>
      </c>
      <c r="D120" s="28">
        <f>+[15]ALKD!H101</f>
        <v>0</v>
      </c>
    </row>
    <row r="121" spans="2:4" s="26" customFormat="1" ht="18" hidden="1" customHeight="1" x14ac:dyDescent="0.25">
      <c r="B121" s="23">
        <v>2491</v>
      </c>
      <c r="C121" s="23" t="s">
        <v>103</v>
      </c>
      <c r="D121" s="28">
        <f>+[15]ALKD!H102</f>
        <v>0</v>
      </c>
    </row>
    <row r="122" spans="2:4" s="26" customFormat="1" ht="18" hidden="1" customHeight="1" x14ac:dyDescent="0.25">
      <c r="B122" s="23">
        <v>2511</v>
      </c>
      <c r="C122" s="23" t="s">
        <v>104</v>
      </c>
      <c r="D122" s="28">
        <f>+[15]ALKD!H103</f>
        <v>0</v>
      </c>
    </row>
    <row r="123" spans="2:4" s="26" customFormat="1" ht="18" hidden="1" customHeight="1" x14ac:dyDescent="0.25">
      <c r="B123" s="23">
        <v>2521</v>
      </c>
      <c r="C123" s="23" t="s">
        <v>105</v>
      </c>
      <c r="D123" s="28">
        <f>+[15]ALKD!H104</f>
        <v>0</v>
      </c>
    </row>
    <row r="124" spans="2:4" s="26" customFormat="1" x14ac:dyDescent="0.25">
      <c r="B124" s="23">
        <v>2531</v>
      </c>
      <c r="C124" s="23" t="s">
        <v>106</v>
      </c>
      <c r="D124" s="28">
        <f>+[15]ALKD!H105</f>
        <v>139951.50624000005</v>
      </c>
    </row>
    <row r="125" spans="2:4" s="26" customFormat="1" x14ac:dyDescent="0.25">
      <c r="B125" s="23">
        <v>2541</v>
      </c>
      <c r="C125" s="23" t="s">
        <v>107</v>
      </c>
      <c r="D125" s="28">
        <f>+[15]ALKD!H106</f>
        <v>3030.1876800000005</v>
      </c>
    </row>
    <row r="126" spans="2:4" s="26" customFormat="1" ht="17.25" hidden="1" customHeight="1" x14ac:dyDescent="0.25">
      <c r="B126" s="23">
        <v>2551</v>
      </c>
      <c r="C126" s="23" t="s">
        <v>108</v>
      </c>
      <c r="D126" s="28">
        <f>+[15]ALKD!H107</f>
        <v>0</v>
      </c>
    </row>
    <row r="127" spans="2:4" s="26" customFormat="1" ht="18" hidden="1" customHeight="1" x14ac:dyDescent="0.25">
      <c r="B127" s="23">
        <v>2561</v>
      </c>
      <c r="C127" s="23" t="s">
        <v>109</v>
      </c>
      <c r="D127" s="28">
        <f>+[15]ALKD!H108</f>
        <v>0</v>
      </c>
    </row>
    <row r="128" spans="2:4" s="26" customFormat="1" ht="18" hidden="1" customHeight="1" x14ac:dyDescent="0.25">
      <c r="B128" s="23">
        <v>2591</v>
      </c>
      <c r="C128" s="23" t="s">
        <v>110</v>
      </c>
      <c r="D128" s="28">
        <f>+[15]ALKD!H109</f>
        <v>0</v>
      </c>
    </row>
    <row r="129" spans="2:4" s="26" customFormat="1" x14ac:dyDescent="0.25">
      <c r="B129" s="23">
        <v>2611</v>
      </c>
      <c r="C129" s="23" t="s">
        <v>111</v>
      </c>
      <c r="D129" s="28">
        <f>+[15]ALKD!H110</f>
        <v>15537.6</v>
      </c>
    </row>
    <row r="130" spans="2:4" s="26" customFormat="1" ht="18" hidden="1" customHeight="1" x14ac:dyDescent="0.25">
      <c r="B130" s="23">
        <v>2612</v>
      </c>
      <c r="C130" s="23" t="s">
        <v>112</v>
      </c>
      <c r="D130" s="28">
        <f>+[15]ALKD!H111</f>
        <v>0</v>
      </c>
    </row>
    <row r="131" spans="2:4" s="26" customFormat="1" ht="18" hidden="1" customHeight="1" x14ac:dyDescent="0.25">
      <c r="B131" s="23">
        <v>2613</v>
      </c>
      <c r="C131" s="23" t="s">
        <v>113</v>
      </c>
      <c r="D131" s="28">
        <f>+[15]ALKD!H112</f>
        <v>0</v>
      </c>
    </row>
    <row r="132" spans="2:4" s="26" customFormat="1" ht="18" hidden="1" customHeight="1" x14ac:dyDescent="0.25">
      <c r="B132" s="23">
        <v>2614</v>
      </c>
      <c r="C132" s="23" t="s">
        <v>114</v>
      </c>
      <c r="D132" s="28">
        <f>+[15]ALKD!H113</f>
        <v>0</v>
      </c>
    </row>
    <row r="133" spans="2:4" s="26" customFormat="1" x14ac:dyDescent="0.25">
      <c r="B133" s="23">
        <v>2711</v>
      </c>
      <c r="C133" s="23" t="s">
        <v>115</v>
      </c>
      <c r="D133" s="28">
        <f>+[15]ALKD!H114</f>
        <v>63000</v>
      </c>
    </row>
    <row r="134" spans="2:4" s="26" customFormat="1" ht="18" hidden="1" customHeight="1" x14ac:dyDescent="0.25">
      <c r="B134" s="23">
        <v>2721</v>
      </c>
      <c r="C134" s="23" t="s">
        <v>116</v>
      </c>
      <c r="D134" s="28">
        <f>+[15]ALKD!H115</f>
        <v>0</v>
      </c>
    </row>
    <row r="135" spans="2:4" s="26" customFormat="1" ht="18" hidden="1" customHeight="1" x14ac:dyDescent="0.25">
      <c r="B135" s="23">
        <v>2731</v>
      </c>
      <c r="C135" s="23" t="s">
        <v>117</v>
      </c>
      <c r="D135" s="28">
        <f>+[15]ALKD!H116</f>
        <v>0</v>
      </c>
    </row>
    <row r="136" spans="2:4" s="26" customFormat="1" ht="18" hidden="1" customHeight="1" x14ac:dyDescent="0.25">
      <c r="B136" s="23">
        <v>2741</v>
      </c>
      <c r="C136" s="23" t="s">
        <v>118</v>
      </c>
      <c r="D136" s="28">
        <f>+[15]ALKD!H117</f>
        <v>0</v>
      </c>
    </row>
    <row r="137" spans="2:4" s="26" customFormat="1" ht="18" hidden="1" customHeight="1" x14ac:dyDescent="0.25">
      <c r="B137" s="23">
        <v>2751</v>
      </c>
      <c r="C137" s="23" t="s">
        <v>119</v>
      </c>
      <c r="D137" s="28">
        <f>+[15]ALKD!H118</f>
        <v>1167.17328</v>
      </c>
    </row>
    <row r="138" spans="2:4" s="26" customFormat="1" ht="18" hidden="1" customHeight="1" x14ac:dyDescent="0.25">
      <c r="B138" s="23">
        <v>2811</v>
      </c>
      <c r="C138" s="23" t="s">
        <v>120</v>
      </c>
      <c r="D138" s="28">
        <f>+[15]ALKD!H119</f>
        <v>0</v>
      </c>
    </row>
    <row r="139" spans="2:4" s="26" customFormat="1" ht="18" hidden="1" customHeight="1" x14ac:dyDescent="0.25">
      <c r="B139" s="23">
        <v>2821</v>
      </c>
      <c r="C139" s="23" t="s">
        <v>121</v>
      </c>
      <c r="D139" s="28">
        <f>+[15]ALKD!H120</f>
        <v>0</v>
      </c>
    </row>
    <row r="140" spans="2:4" s="26" customFormat="1" ht="18" hidden="1" customHeight="1" x14ac:dyDescent="0.25">
      <c r="B140" s="23">
        <v>2831</v>
      </c>
      <c r="C140" s="23" t="s">
        <v>122</v>
      </c>
      <c r="D140" s="28">
        <f>+[15]ALKD!H121</f>
        <v>0</v>
      </c>
    </row>
    <row r="141" spans="2:4" s="26" customFormat="1" x14ac:dyDescent="0.25">
      <c r="B141" s="23">
        <v>2911</v>
      </c>
      <c r="C141" s="23" t="s">
        <v>123</v>
      </c>
      <c r="D141" s="28">
        <f>+[15]ALKD!H122</f>
        <v>761.3424</v>
      </c>
    </row>
    <row r="142" spans="2:4" s="26" customFormat="1" x14ac:dyDescent="0.25">
      <c r="B142" s="23">
        <v>2921</v>
      </c>
      <c r="C142" s="23" t="s">
        <v>124</v>
      </c>
      <c r="D142" s="28">
        <f>+[15]ALKD!H123</f>
        <v>175.02264000000002</v>
      </c>
    </row>
    <row r="143" spans="2:4" s="26" customFormat="1" ht="18" hidden="1" customHeight="1" x14ac:dyDescent="0.25">
      <c r="B143" s="23">
        <v>2931</v>
      </c>
      <c r="C143" s="23" t="s">
        <v>125</v>
      </c>
      <c r="D143" s="28">
        <f>+[15]ALKD!H124</f>
        <v>0</v>
      </c>
    </row>
    <row r="144" spans="2:4" s="26" customFormat="1" ht="18" hidden="1" customHeight="1" x14ac:dyDescent="0.25">
      <c r="B144" s="23">
        <v>2941</v>
      </c>
      <c r="C144" s="23" t="s">
        <v>126</v>
      </c>
      <c r="D144" s="28">
        <f>+[15]ALKD!H125</f>
        <v>0</v>
      </c>
    </row>
    <row r="145" spans="2:4" s="26" customFormat="1" ht="18" hidden="1" customHeight="1" x14ac:dyDescent="0.25">
      <c r="B145" s="23">
        <v>2951</v>
      </c>
      <c r="C145" s="23" t="s">
        <v>127</v>
      </c>
      <c r="D145" s="28">
        <f>+[15]ALKD!H126</f>
        <v>0</v>
      </c>
    </row>
    <row r="146" spans="2:4" s="26" customFormat="1" ht="18" hidden="1" customHeight="1" x14ac:dyDescent="0.25">
      <c r="B146" s="23">
        <v>2961</v>
      </c>
      <c r="C146" s="23" t="s">
        <v>128</v>
      </c>
      <c r="D146" s="28">
        <f>+[15]ALKD!H127</f>
        <v>0</v>
      </c>
    </row>
    <row r="147" spans="2:4" s="26" customFormat="1" ht="18" hidden="1" customHeight="1" x14ac:dyDescent="0.25">
      <c r="B147" s="23">
        <v>2971</v>
      </c>
      <c r="C147" s="23" t="s">
        <v>129</v>
      </c>
      <c r="D147" s="28">
        <f>+[15]ALKD!H128</f>
        <v>0</v>
      </c>
    </row>
    <row r="148" spans="2:4" s="26" customFormat="1" ht="18" hidden="1" customHeight="1" x14ac:dyDescent="0.25">
      <c r="B148" s="23">
        <v>2981</v>
      </c>
      <c r="C148" s="23" t="s">
        <v>130</v>
      </c>
      <c r="D148" s="28">
        <f>+[15]ALKD!H129</f>
        <v>0</v>
      </c>
    </row>
    <row r="149" spans="2:4" s="26" customFormat="1" ht="18" hidden="1" customHeight="1" x14ac:dyDescent="0.25">
      <c r="B149" s="23">
        <v>2991</v>
      </c>
      <c r="C149" s="23" t="s">
        <v>131</v>
      </c>
      <c r="D149" s="28">
        <f>+[15]ALKD!H130</f>
        <v>0</v>
      </c>
    </row>
    <row r="150" spans="2:4" s="26" customFormat="1" ht="18.75" thickBot="1" x14ac:dyDescent="0.3">
      <c r="B150" s="34"/>
      <c r="C150" s="35" t="s">
        <v>132</v>
      </c>
      <c r="D150" s="36">
        <f>SUM(D86:D149)</f>
        <v>841983.06095999992</v>
      </c>
    </row>
    <row r="151" spans="2:4" ht="17.25" thickTop="1" thickBot="1" x14ac:dyDescent="0.3">
      <c r="C151" s="37"/>
      <c r="D151" s="19">
        <f>+[15]ALKD!$H$131-D150</f>
        <v>0</v>
      </c>
    </row>
    <row r="152" spans="2:4" ht="17.25" customHeight="1" thickBot="1" x14ac:dyDescent="0.25">
      <c r="C152" s="37"/>
      <c r="D152" s="62"/>
    </row>
    <row r="153" spans="2:4" ht="17.25" customHeight="1" x14ac:dyDescent="0.2">
      <c r="C153" s="20"/>
      <c r="D153" s="38" t="str">
        <f>+D2</f>
        <v>Presupuesto</v>
      </c>
    </row>
    <row r="154" spans="2:4" ht="17.25" customHeight="1" thickBot="1" x14ac:dyDescent="0.25">
      <c r="C154" s="21" t="s">
        <v>133</v>
      </c>
      <c r="D154" s="33" t="str">
        <f>+D3</f>
        <v>2016</v>
      </c>
    </row>
    <row r="155" spans="2:4" s="26" customFormat="1" x14ac:dyDescent="0.25">
      <c r="B155" s="23">
        <v>3111</v>
      </c>
      <c r="C155" s="23" t="s">
        <v>134</v>
      </c>
      <c r="D155" s="25">
        <f>+[15]ALKD!H133</f>
        <v>100588.17600000001</v>
      </c>
    </row>
    <row r="156" spans="2:4" s="26" customFormat="1" ht="18" hidden="1" customHeight="1" x14ac:dyDescent="0.25">
      <c r="B156" s="23">
        <v>3112</v>
      </c>
      <c r="C156" s="23" t="s">
        <v>135</v>
      </c>
      <c r="D156" s="28">
        <f>+[15]ALKD!H134</f>
        <v>0</v>
      </c>
    </row>
    <row r="157" spans="2:4" s="26" customFormat="1" ht="18" hidden="1" customHeight="1" x14ac:dyDescent="0.25">
      <c r="B157" s="23">
        <v>3113</v>
      </c>
      <c r="C157" s="23" t="s">
        <v>136</v>
      </c>
      <c r="D157" s="28">
        <f>+[15]ALKD!H135</f>
        <v>0</v>
      </c>
    </row>
    <row r="158" spans="2:4" s="26" customFormat="1" x14ac:dyDescent="0.25">
      <c r="B158" s="23">
        <v>3121</v>
      </c>
      <c r="C158" s="23" t="s">
        <v>137</v>
      </c>
      <c r="D158" s="28">
        <f>+[15]ALKD!H136</f>
        <v>64199.903040000005</v>
      </c>
    </row>
    <row r="159" spans="2:4" s="26" customFormat="1" x14ac:dyDescent="0.25">
      <c r="B159" s="23">
        <v>3131</v>
      </c>
      <c r="C159" s="23" t="s">
        <v>138</v>
      </c>
      <c r="D159" s="28">
        <f>+[15]ALKD!H137</f>
        <v>0</v>
      </c>
    </row>
    <row r="160" spans="2:4" s="26" customFormat="1" x14ac:dyDescent="0.25">
      <c r="B160" s="23">
        <v>3141</v>
      </c>
      <c r="C160" s="23" t="s">
        <v>139</v>
      </c>
      <c r="D160" s="28">
        <f>+[15]ALKD!H138</f>
        <v>16364.612160000002</v>
      </c>
    </row>
    <row r="161" spans="2:4" s="26" customFormat="1" x14ac:dyDescent="0.25">
      <c r="B161" s="23">
        <v>3151</v>
      </c>
      <c r="C161" s="23" t="s">
        <v>140</v>
      </c>
      <c r="D161" s="28">
        <f>+[15]ALKD!H139</f>
        <v>1564.1870399999998</v>
      </c>
    </row>
    <row r="162" spans="2:4" s="26" customFormat="1" ht="18" hidden="1" customHeight="1" x14ac:dyDescent="0.25">
      <c r="B162" s="23">
        <v>3161</v>
      </c>
      <c r="C162" s="23" t="s">
        <v>141</v>
      </c>
      <c r="D162" s="28">
        <f>+[15]ALKD!H140</f>
        <v>0</v>
      </c>
    </row>
    <row r="163" spans="2:4" s="26" customFormat="1" ht="18" hidden="1" customHeight="1" x14ac:dyDescent="0.25">
      <c r="B163" s="23">
        <v>3171</v>
      </c>
      <c r="C163" s="23" t="s">
        <v>142</v>
      </c>
      <c r="D163" s="28">
        <f>+[15]ALKD!H141</f>
        <v>0</v>
      </c>
    </row>
    <row r="164" spans="2:4" s="26" customFormat="1" ht="18" hidden="1" customHeight="1" x14ac:dyDescent="0.25">
      <c r="B164" s="23">
        <v>3181</v>
      </c>
      <c r="C164" s="23" t="s">
        <v>143</v>
      </c>
      <c r="D164" s="28">
        <f>+[15]ALKD!H142</f>
        <v>0</v>
      </c>
    </row>
    <row r="165" spans="2:4" s="26" customFormat="1" ht="18" hidden="1" customHeight="1" x14ac:dyDescent="0.25">
      <c r="B165" s="23">
        <v>3182</v>
      </c>
      <c r="C165" s="23" t="s">
        <v>144</v>
      </c>
      <c r="D165" s="28">
        <f>+[15]ALKD!H143</f>
        <v>0</v>
      </c>
    </row>
    <row r="166" spans="2:4" s="26" customFormat="1" ht="18" hidden="1" customHeight="1" x14ac:dyDescent="0.25">
      <c r="B166" s="23">
        <v>3191</v>
      </c>
      <c r="C166" s="23" t="s">
        <v>145</v>
      </c>
      <c r="D166" s="28">
        <f>+[15]ALKD!H144</f>
        <v>0</v>
      </c>
    </row>
    <row r="167" spans="2:4" s="26" customFormat="1" ht="18" hidden="1" customHeight="1" x14ac:dyDescent="0.25">
      <c r="B167" s="23">
        <v>3192</v>
      </c>
      <c r="C167" s="23" t="s">
        <v>146</v>
      </c>
      <c r="D167" s="28">
        <f>+[15]ALKD!H145</f>
        <v>0</v>
      </c>
    </row>
    <row r="168" spans="2:4" s="26" customFormat="1" ht="18" hidden="1" customHeight="1" x14ac:dyDescent="0.25">
      <c r="B168" s="23">
        <v>3211</v>
      </c>
      <c r="C168" s="23" t="s">
        <v>147</v>
      </c>
      <c r="D168" s="28">
        <f>+[15]ALKD!H146</f>
        <v>0</v>
      </c>
    </row>
    <row r="169" spans="2:4" s="26" customFormat="1" ht="18" hidden="1" customHeight="1" x14ac:dyDescent="0.25">
      <c r="B169" s="23">
        <v>3221</v>
      </c>
      <c r="C169" s="23" t="s">
        <v>148</v>
      </c>
      <c r="D169" s="28">
        <f>+[15]ALKD!H147</f>
        <v>0</v>
      </c>
    </row>
    <row r="170" spans="2:4" s="26" customFormat="1" ht="18" hidden="1" customHeight="1" x14ac:dyDescent="0.25">
      <c r="B170" s="23">
        <v>3231</v>
      </c>
      <c r="C170" s="23" t="s">
        <v>149</v>
      </c>
      <c r="D170" s="28">
        <f>+[15]ALKD!H148</f>
        <v>0</v>
      </c>
    </row>
    <row r="171" spans="2:4" s="26" customFormat="1" ht="18" hidden="1" customHeight="1" x14ac:dyDescent="0.25">
      <c r="B171" s="23">
        <v>3232</v>
      </c>
      <c r="C171" s="23" t="s">
        <v>150</v>
      </c>
      <c r="D171" s="28">
        <f>+[15]ALKD!H149</f>
        <v>0</v>
      </c>
    </row>
    <row r="172" spans="2:4" s="26" customFormat="1" ht="18" hidden="1" customHeight="1" x14ac:dyDescent="0.25">
      <c r="B172" s="23">
        <v>3241</v>
      </c>
      <c r="C172" s="23" t="s">
        <v>151</v>
      </c>
      <c r="D172" s="28">
        <f>+[15]ALKD!H150</f>
        <v>0</v>
      </c>
    </row>
    <row r="173" spans="2:4" s="26" customFormat="1" ht="18" hidden="1" customHeight="1" x14ac:dyDescent="0.25">
      <c r="B173" s="23">
        <v>3251</v>
      </c>
      <c r="C173" s="23" t="s">
        <v>152</v>
      </c>
      <c r="D173" s="28">
        <f>+[15]ALKD!H151</f>
        <v>0</v>
      </c>
    </row>
    <row r="174" spans="2:4" s="26" customFormat="1" ht="18" hidden="1" customHeight="1" x14ac:dyDescent="0.25">
      <c r="B174" s="23">
        <v>3252</v>
      </c>
      <c r="C174" s="23" t="s">
        <v>153</v>
      </c>
      <c r="D174" s="28">
        <f>+[15]ALKD!H152</f>
        <v>0</v>
      </c>
    </row>
    <row r="175" spans="2:4" s="26" customFormat="1" ht="18" hidden="1" customHeight="1" x14ac:dyDescent="0.25">
      <c r="B175" s="23">
        <v>3253</v>
      </c>
      <c r="C175" s="23" t="s">
        <v>154</v>
      </c>
      <c r="D175" s="28">
        <f>+[15]ALKD!H153</f>
        <v>0</v>
      </c>
    </row>
    <row r="176" spans="2:4" s="26" customFormat="1" ht="18" hidden="1" customHeight="1" x14ac:dyDescent="0.25">
      <c r="B176" s="23">
        <v>3254</v>
      </c>
      <c r="C176" s="23" t="s">
        <v>155</v>
      </c>
      <c r="D176" s="28">
        <f>+[15]ALKD!H154</f>
        <v>0</v>
      </c>
    </row>
    <row r="177" spans="2:4" s="26" customFormat="1" ht="18" hidden="1" customHeight="1" x14ac:dyDescent="0.25">
      <c r="B177" s="23">
        <v>3261</v>
      </c>
      <c r="C177" s="23" t="s">
        <v>156</v>
      </c>
      <c r="D177" s="28">
        <f>+[15]ALKD!H155</f>
        <v>0</v>
      </c>
    </row>
    <row r="178" spans="2:4" s="26" customFormat="1" ht="18" hidden="1" customHeight="1" x14ac:dyDescent="0.25">
      <c r="B178" s="23">
        <v>3271</v>
      </c>
      <c r="C178" s="23" t="s">
        <v>157</v>
      </c>
      <c r="D178" s="28">
        <f>+[15]ALKD!H156</f>
        <v>0</v>
      </c>
    </row>
    <row r="179" spans="2:4" s="26" customFormat="1" ht="18" hidden="1" customHeight="1" x14ac:dyDescent="0.25">
      <c r="B179" s="23">
        <v>3291</v>
      </c>
      <c r="C179" s="23" t="s">
        <v>158</v>
      </c>
      <c r="D179" s="28">
        <f>+[15]ALKD!H157</f>
        <v>0</v>
      </c>
    </row>
    <row r="180" spans="2:4" s="26" customFormat="1" ht="18" hidden="1" customHeight="1" x14ac:dyDescent="0.25">
      <c r="B180" s="23">
        <v>3292</v>
      </c>
      <c r="C180" s="23" t="s">
        <v>159</v>
      </c>
      <c r="D180" s="28">
        <f>+[15]ALKD!H158</f>
        <v>0</v>
      </c>
    </row>
    <row r="181" spans="2:4" s="26" customFormat="1" ht="18" hidden="1" customHeight="1" x14ac:dyDescent="0.25">
      <c r="B181" s="23">
        <v>3293</v>
      </c>
      <c r="C181" s="23" t="s">
        <v>160</v>
      </c>
      <c r="D181" s="28">
        <f>+[15]ALKD!H159</f>
        <v>0</v>
      </c>
    </row>
    <row r="182" spans="2:4" s="26" customFormat="1" ht="18" hidden="1" customHeight="1" x14ac:dyDescent="0.25">
      <c r="B182" s="23">
        <v>3311</v>
      </c>
      <c r="C182" s="23" t="s">
        <v>161</v>
      </c>
      <c r="D182" s="28">
        <f>+[15]ALKD!H160</f>
        <v>0</v>
      </c>
    </row>
    <row r="183" spans="2:4" s="26" customFormat="1" ht="18" hidden="1" customHeight="1" x14ac:dyDescent="0.25">
      <c r="B183" s="23">
        <v>3321</v>
      </c>
      <c r="C183" s="23" t="s">
        <v>162</v>
      </c>
      <c r="D183" s="28">
        <f>+[15]ALKD!H161</f>
        <v>0</v>
      </c>
    </row>
    <row r="184" spans="2:4" s="26" customFormat="1" ht="18" hidden="1" customHeight="1" x14ac:dyDescent="0.25">
      <c r="B184" s="23">
        <v>3331</v>
      </c>
      <c r="C184" s="23" t="s">
        <v>163</v>
      </c>
      <c r="D184" s="28">
        <f>+[15]ALKD!H162</f>
        <v>0</v>
      </c>
    </row>
    <row r="185" spans="2:4" s="26" customFormat="1" ht="18" hidden="1" customHeight="1" x14ac:dyDescent="0.25">
      <c r="B185" s="23">
        <v>3341</v>
      </c>
      <c r="C185" s="23" t="s">
        <v>164</v>
      </c>
      <c r="D185" s="28">
        <f>+[15]ALKD!H163</f>
        <v>0</v>
      </c>
    </row>
    <row r="186" spans="2:4" s="26" customFormat="1" x14ac:dyDescent="0.25">
      <c r="B186" s="23">
        <v>3342</v>
      </c>
      <c r="C186" s="23" t="s">
        <v>165</v>
      </c>
      <c r="D186" s="28">
        <f>+[15]ALKD!H164</f>
        <v>13500</v>
      </c>
    </row>
    <row r="187" spans="2:4" s="26" customFormat="1" ht="18" hidden="1" customHeight="1" x14ac:dyDescent="0.25">
      <c r="B187" s="23">
        <v>3351</v>
      </c>
      <c r="C187" s="23" t="s">
        <v>166</v>
      </c>
      <c r="D187" s="28">
        <f>+[15]ALKD!H165</f>
        <v>0</v>
      </c>
    </row>
    <row r="188" spans="2:4" s="26" customFormat="1" x14ac:dyDescent="0.25">
      <c r="B188" s="23">
        <v>3361</v>
      </c>
      <c r="C188" s="23" t="s">
        <v>167</v>
      </c>
      <c r="D188" s="28">
        <f>+[15]ALKD!H166</f>
        <v>2615.2495200000003</v>
      </c>
    </row>
    <row r="189" spans="2:4" s="26" customFormat="1" ht="18" hidden="1" customHeight="1" x14ac:dyDescent="0.25">
      <c r="B189" s="23">
        <v>3362</v>
      </c>
      <c r="C189" s="23" t="s">
        <v>168</v>
      </c>
      <c r="D189" s="28">
        <f>+[15]ALKD!H167</f>
        <v>0</v>
      </c>
    </row>
    <row r="190" spans="2:4" s="26" customFormat="1" ht="18" hidden="1" customHeight="1" x14ac:dyDescent="0.25">
      <c r="B190" s="23">
        <v>3363</v>
      </c>
      <c r="C190" s="23" t="s">
        <v>169</v>
      </c>
      <c r="D190" s="28">
        <f>+[15]ALKD!H168</f>
        <v>0</v>
      </c>
    </row>
    <row r="191" spans="2:4" s="26" customFormat="1" ht="18" hidden="1" customHeight="1" x14ac:dyDescent="0.25">
      <c r="B191" s="23">
        <v>3364</v>
      </c>
      <c r="C191" s="23" t="s">
        <v>170</v>
      </c>
      <c r="D191" s="28">
        <f>+[15]ALKD!H169</f>
        <v>0</v>
      </c>
    </row>
    <row r="192" spans="2:4" s="26" customFormat="1" ht="18" hidden="1" customHeight="1" x14ac:dyDescent="0.25">
      <c r="B192" s="23">
        <v>3365</v>
      </c>
      <c r="C192" s="23" t="s">
        <v>171</v>
      </c>
      <c r="D192" s="28">
        <f>+[15]ALKD!H170</f>
        <v>0</v>
      </c>
    </row>
    <row r="193" spans="2:4" s="26" customFormat="1" ht="18" hidden="1" customHeight="1" x14ac:dyDescent="0.25">
      <c r="B193" s="23">
        <v>3371</v>
      </c>
      <c r="C193" s="23" t="s">
        <v>172</v>
      </c>
      <c r="D193" s="28">
        <f>+[15]ALKD!H171</f>
        <v>0</v>
      </c>
    </row>
    <row r="194" spans="2:4" s="26" customFormat="1" ht="18" hidden="1" customHeight="1" x14ac:dyDescent="0.25">
      <c r="B194" s="23">
        <v>3381</v>
      </c>
      <c r="C194" s="23" t="s">
        <v>173</v>
      </c>
      <c r="D194" s="28">
        <f>+[15]ALKD!H172</f>
        <v>0</v>
      </c>
    </row>
    <row r="195" spans="2:4" s="26" customFormat="1" ht="18" hidden="1" customHeight="1" x14ac:dyDescent="0.25">
      <c r="B195" s="23">
        <v>3391</v>
      </c>
      <c r="C195" s="23" t="s">
        <v>174</v>
      </c>
      <c r="D195" s="28">
        <f>+[15]ALKD!H173</f>
        <v>0</v>
      </c>
    </row>
    <row r="196" spans="2:4" s="26" customFormat="1" x14ac:dyDescent="0.25">
      <c r="B196" s="23">
        <v>3411</v>
      </c>
      <c r="C196" s="23" t="s">
        <v>175</v>
      </c>
      <c r="D196" s="28">
        <f>+[15]ALKD!H174</f>
        <v>45</v>
      </c>
    </row>
    <row r="197" spans="2:4" s="26" customFormat="1" ht="18" hidden="1" customHeight="1" x14ac:dyDescent="0.25">
      <c r="B197" s="23">
        <v>3421</v>
      </c>
      <c r="C197" s="23" t="s">
        <v>176</v>
      </c>
      <c r="D197" s="28">
        <f>+[15]ALKD!H175</f>
        <v>0</v>
      </c>
    </row>
    <row r="198" spans="2:4" s="26" customFormat="1" ht="18" hidden="1" customHeight="1" x14ac:dyDescent="0.25">
      <c r="B198" s="23">
        <v>3431</v>
      </c>
      <c r="C198" s="23" t="s">
        <v>177</v>
      </c>
      <c r="D198" s="28">
        <f>+[15]ALKD!H176</f>
        <v>0</v>
      </c>
    </row>
    <row r="199" spans="2:4" s="26" customFormat="1" ht="18" hidden="1" customHeight="1" x14ac:dyDescent="0.25">
      <c r="B199" s="23">
        <v>3441</v>
      </c>
      <c r="C199" s="23" t="s">
        <v>178</v>
      </c>
      <c r="D199" s="28">
        <f>+[15]ALKD!H177</f>
        <v>0</v>
      </c>
    </row>
    <row r="200" spans="2:4" s="26" customFormat="1" x14ac:dyDescent="0.25">
      <c r="B200" s="23">
        <v>3451</v>
      </c>
      <c r="C200" s="23" t="s">
        <v>179</v>
      </c>
      <c r="D200" s="28">
        <f>+[15]ALKD!H178</f>
        <v>6013.2571200000002</v>
      </c>
    </row>
    <row r="201" spans="2:4" s="26" customFormat="1" ht="18" hidden="1" customHeight="1" x14ac:dyDescent="0.25">
      <c r="B201" s="23">
        <v>3461</v>
      </c>
      <c r="C201" s="23" t="s">
        <v>180</v>
      </c>
      <c r="D201" s="28">
        <f>+[15]ALKD!H179</f>
        <v>0</v>
      </c>
    </row>
    <row r="202" spans="2:4" s="26" customFormat="1" ht="18" hidden="1" customHeight="1" x14ac:dyDescent="0.25">
      <c r="B202" s="23">
        <v>3471</v>
      </c>
      <c r="C202" s="23" t="s">
        <v>181</v>
      </c>
      <c r="D202" s="28">
        <f>+[15]ALKD!H180</f>
        <v>0</v>
      </c>
    </row>
    <row r="203" spans="2:4" s="26" customFormat="1" ht="18" hidden="1" customHeight="1" x14ac:dyDescent="0.25">
      <c r="B203" s="23">
        <v>3481</v>
      </c>
      <c r="C203" s="23" t="s">
        <v>182</v>
      </c>
      <c r="D203" s="28">
        <f>+[15]ALKD!H181</f>
        <v>0</v>
      </c>
    </row>
    <row r="204" spans="2:4" s="26" customFormat="1" ht="18" hidden="1" customHeight="1" x14ac:dyDescent="0.25">
      <c r="B204" s="23">
        <v>3491</v>
      </c>
      <c r="C204" s="23" t="s">
        <v>183</v>
      </c>
      <c r="D204" s="28">
        <f>+[15]ALKD!H182</f>
        <v>0</v>
      </c>
    </row>
    <row r="205" spans="2:4" s="26" customFormat="1" ht="18" hidden="1" customHeight="1" x14ac:dyDescent="0.25">
      <c r="B205" s="23">
        <v>0</v>
      </c>
      <c r="C205" s="23">
        <v>0</v>
      </c>
      <c r="D205" s="28">
        <f>+[15]ALKD!H183</f>
        <v>0</v>
      </c>
    </row>
    <row r="206" spans="2:4" s="26" customFormat="1" x14ac:dyDescent="0.25">
      <c r="B206" s="23">
        <v>3511</v>
      </c>
      <c r="C206" s="23" t="s">
        <v>184</v>
      </c>
      <c r="D206" s="28">
        <f>+[15]ALKD!H184</f>
        <v>1779768</v>
      </c>
    </row>
    <row r="207" spans="2:4" s="26" customFormat="1" ht="18.75" hidden="1" customHeight="1" thickBot="1" x14ac:dyDescent="0.25">
      <c r="B207" s="23">
        <v>3521</v>
      </c>
      <c r="C207" s="23" t="s">
        <v>185</v>
      </c>
      <c r="D207" s="28">
        <f>+[15]ALKD!H185</f>
        <v>434.30399999999997</v>
      </c>
    </row>
    <row r="208" spans="2:4" s="26" customFormat="1" ht="18.75" hidden="1" customHeight="1" thickBot="1" x14ac:dyDescent="0.25">
      <c r="B208" s="23">
        <v>3531</v>
      </c>
      <c r="C208" s="23" t="s">
        <v>186</v>
      </c>
      <c r="D208" s="28">
        <f>+[15]ALKD!H186</f>
        <v>0</v>
      </c>
    </row>
    <row r="209" spans="2:4" s="26" customFormat="1" ht="18.75" hidden="1" customHeight="1" thickBot="1" x14ac:dyDescent="0.25">
      <c r="B209" s="23">
        <v>3541</v>
      </c>
      <c r="C209" s="23" t="s">
        <v>187</v>
      </c>
      <c r="D209" s="28">
        <f>+[15]ALKD!H187</f>
        <v>0</v>
      </c>
    </row>
    <row r="210" spans="2:4" s="26" customFormat="1" x14ac:dyDescent="0.25">
      <c r="B210" s="23">
        <v>3551</v>
      </c>
      <c r="C210" s="23" t="s">
        <v>188</v>
      </c>
      <c r="D210" s="28">
        <f>+[15]ALKD!H188</f>
        <v>16878.887999999999</v>
      </c>
    </row>
    <row r="211" spans="2:4" s="26" customFormat="1" ht="18" hidden="1" customHeight="1" x14ac:dyDescent="0.25">
      <c r="B211" s="23">
        <v>3561</v>
      </c>
      <c r="C211" s="23" t="s">
        <v>189</v>
      </c>
      <c r="D211" s="28">
        <f>+[15]ALKD!H189</f>
        <v>0</v>
      </c>
    </row>
    <row r="212" spans="2:4" s="26" customFormat="1" x14ac:dyDescent="0.25">
      <c r="B212" s="23">
        <v>3571</v>
      </c>
      <c r="C212" s="23" t="s">
        <v>190</v>
      </c>
      <c r="D212" s="28">
        <f>+[15]ALKD!H190</f>
        <v>10235.918159999999</v>
      </c>
    </row>
    <row r="213" spans="2:4" s="26" customFormat="1" ht="18" hidden="1" customHeight="1" x14ac:dyDescent="0.25">
      <c r="B213" s="23">
        <v>3572</v>
      </c>
      <c r="C213" s="23" t="s">
        <v>191</v>
      </c>
      <c r="D213" s="28">
        <f>+[15]ALKD!H191</f>
        <v>0</v>
      </c>
    </row>
    <row r="214" spans="2:4" s="26" customFormat="1" ht="18" hidden="1" customHeight="1" x14ac:dyDescent="0.25">
      <c r="B214" s="23">
        <v>3573</v>
      </c>
      <c r="C214" s="23" t="s">
        <v>192</v>
      </c>
      <c r="D214" s="28">
        <f>+[15]ALKD!H192</f>
        <v>0</v>
      </c>
    </row>
    <row r="215" spans="2:4" s="26" customFormat="1" ht="18" hidden="1" customHeight="1" x14ac:dyDescent="0.25">
      <c r="B215" s="23">
        <v>3581</v>
      </c>
      <c r="C215" s="23" t="s">
        <v>193</v>
      </c>
      <c r="D215" s="28">
        <f>+[15]ALKD!H193</f>
        <v>0</v>
      </c>
    </row>
    <row r="216" spans="2:4" s="26" customFormat="1" x14ac:dyDescent="0.25">
      <c r="B216" s="23">
        <v>3591</v>
      </c>
      <c r="C216" s="23" t="s">
        <v>194</v>
      </c>
      <c r="D216" s="28">
        <f>+[15]ALKD!H194</f>
        <v>10511.28</v>
      </c>
    </row>
    <row r="217" spans="2:4" s="26" customFormat="1" ht="18" hidden="1" customHeight="1" x14ac:dyDescent="0.25">
      <c r="B217" s="23">
        <v>3611</v>
      </c>
      <c r="C217" s="23" t="s">
        <v>195</v>
      </c>
      <c r="D217" s="28">
        <f>+[15]ALKD!H195</f>
        <v>0</v>
      </c>
    </row>
    <row r="218" spans="2:4" s="26" customFormat="1" ht="18" hidden="1" customHeight="1" x14ac:dyDescent="0.25">
      <c r="B218" s="23">
        <v>3621</v>
      </c>
      <c r="C218" s="23" t="s">
        <v>196</v>
      </c>
      <c r="D218" s="28">
        <f>+[15]ALKD!H196</f>
        <v>0</v>
      </c>
    </row>
    <row r="219" spans="2:4" s="26" customFormat="1" ht="18" hidden="1" customHeight="1" x14ac:dyDescent="0.25">
      <c r="B219" s="23">
        <v>3631</v>
      </c>
      <c r="C219" s="23" t="s">
        <v>197</v>
      </c>
      <c r="D219" s="28">
        <f>+[15]ALKD!H197</f>
        <v>0</v>
      </c>
    </row>
    <row r="220" spans="2:4" s="26" customFormat="1" x14ac:dyDescent="0.25">
      <c r="B220" s="23">
        <v>3641</v>
      </c>
      <c r="C220" s="23" t="s">
        <v>198</v>
      </c>
      <c r="D220" s="28">
        <f>+[15]ALKD!H198</f>
        <v>142.3656</v>
      </c>
    </row>
    <row r="221" spans="2:4" s="26" customFormat="1" ht="18" hidden="1" customHeight="1" x14ac:dyDescent="0.25">
      <c r="B221" s="23">
        <v>3651</v>
      </c>
      <c r="C221" s="23" t="s">
        <v>199</v>
      </c>
      <c r="D221" s="28">
        <f>+[15]ALKD!H199</f>
        <v>0</v>
      </c>
    </row>
    <row r="222" spans="2:4" s="26" customFormat="1" ht="18" hidden="1" customHeight="1" x14ac:dyDescent="0.25">
      <c r="B222" s="23">
        <v>3661</v>
      </c>
      <c r="C222" s="23" t="s">
        <v>200</v>
      </c>
      <c r="D222" s="28">
        <f>+[15]ALKD!H200</f>
        <v>0</v>
      </c>
    </row>
    <row r="223" spans="2:4" s="26" customFormat="1" ht="18" hidden="1" customHeight="1" x14ac:dyDescent="0.25">
      <c r="B223" s="23">
        <v>3691</v>
      </c>
      <c r="C223" s="23" t="s">
        <v>201</v>
      </c>
      <c r="D223" s="28">
        <f>+[15]ALKD!H201</f>
        <v>0</v>
      </c>
    </row>
    <row r="224" spans="2:4" s="26" customFormat="1" ht="18" hidden="1" customHeight="1" x14ac:dyDescent="0.25">
      <c r="B224" s="23">
        <v>3711</v>
      </c>
      <c r="C224" s="23" t="s">
        <v>202</v>
      </c>
      <c r="D224" s="28">
        <f>+[15]ALKD!H202</f>
        <v>0</v>
      </c>
    </row>
    <row r="225" spans="2:4" s="26" customFormat="1" ht="18" hidden="1" customHeight="1" x14ac:dyDescent="0.25">
      <c r="B225" s="23">
        <v>3712</v>
      </c>
      <c r="C225" s="23" t="s">
        <v>203</v>
      </c>
      <c r="D225" s="28">
        <f>+[15]ALKD!H203</f>
        <v>0</v>
      </c>
    </row>
    <row r="226" spans="2:4" s="26" customFormat="1" ht="18" hidden="1" customHeight="1" x14ac:dyDescent="0.25">
      <c r="B226" s="23">
        <v>3721</v>
      </c>
      <c r="C226" s="23" t="s">
        <v>204</v>
      </c>
      <c r="D226" s="28">
        <f>+[15]ALKD!H204</f>
        <v>359.42399999999998</v>
      </c>
    </row>
    <row r="227" spans="2:4" s="26" customFormat="1" ht="18" hidden="1" customHeight="1" x14ac:dyDescent="0.25">
      <c r="B227" s="23">
        <v>3722</v>
      </c>
      <c r="C227" s="23" t="s">
        <v>205</v>
      </c>
      <c r="D227" s="28">
        <f>+[15]ALKD!H205</f>
        <v>0</v>
      </c>
    </row>
    <row r="228" spans="2:4" s="26" customFormat="1" ht="18" hidden="1" customHeight="1" x14ac:dyDescent="0.25">
      <c r="B228" s="23">
        <v>3731</v>
      </c>
      <c r="C228" s="23" t="s">
        <v>206</v>
      </c>
      <c r="D228" s="28">
        <f>+[15]ALKD!H206</f>
        <v>0</v>
      </c>
    </row>
    <row r="229" spans="2:4" s="26" customFormat="1" ht="18" hidden="1" customHeight="1" x14ac:dyDescent="0.25">
      <c r="B229" s="23">
        <v>3741</v>
      </c>
      <c r="C229" s="23" t="s">
        <v>207</v>
      </c>
      <c r="D229" s="28">
        <f>+[15]ALKD!H207</f>
        <v>0</v>
      </c>
    </row>
    <row r="230" spans="2:4" s="26" customFormat="1" ht="18" hidden="1" customHeight="1" x14ac:dyDescent="0.25">
      <c r="B230" s="23">
        <v>3751</v>
      </c>
      <c r="C230" s="23" t="s">
        <v>208</v>
      </c>
      <c r="D230" s="28">
        <f>+[15]ALKD!H208</f>
        <v>0</v>
      </c>
    </row>
    <row r="231" spans="2:4" s="26" customFormat="1" ht="18" hidden="1" customHeight="1" x14ac:dyDescent="0.25">
      <c r="B231" s="23">
        <v>3761</v>
      </c>
      <c r="C231" s="23" t="s">
        <v>209</v>
      </c>
      <c r="D231" s="28">
        <f>+[15]ALKD!H209</f>
        <v>0</v>
      </c>
    </row>
    <row r="232" spans="2:4" s="26" customFormat="1" ht="18" hidden="1" customHeight="1" x14ac:dyDescent="0.25">
      <c r="B232" s="23">
        <v>3771</v>
      </c>
      <c r="C232" s="23" t="s">
        <v>210</v>
      </c>
      <c r="D232" s="28">
        <f>+[15]ALKD!H210</f>
        <v>0</v>
      </c>
    </row>
    <row r="233" spans="2:4" s="26" customFormat="1" ht="18" hidden="1" customHeight="1" x14ac:dyDescent="0.25">
      <c r="B233" s="23">
        <v>3781</v>
      </c>
      <c r="C233" s="23" t="s">
        <v>211</v>
      </c>
      <c r="D233" s="28">
        <f>+[15]ALKD!H211</f>
        <v>0</v>
      </c>
    </row>
    <row r="234" spans="2:4" s="26" customFormat="1" ht="18" hidden="1" customHeight="1" x14ac:dyDescent="0.25">
      <c r="B234" s="23">
        <v>3782</v>
      </c>
      <c r="C234" s="23" t="s">
        <v>212</v>
      </c>
      <c r="D234" s="28">
        <f>+[15]ALKD!H212</f>
        <v>0</v>
      </c>
    </row>
    <row r="235" spans="2:4" s="26" customFormat="1" ht="18" hidden="1" customHeight="1" x14ac:dyDescent="0.25">
      <c r="B235" s="23">
        <v>3791</v>
      </c>
      <c r="C235" s="23" t="s">
        <v>213</v>
      </c>
      <c r="D235" s="28">
        <f>+[15]ALKD!H213</f>
        <v>0</v>
      </c>
    </row>
    <row r="236" spans="2:4" s="26" customFormat="1" x14ac:dyDescent="0.25">
      <c r="B236" s="23">
        <v>3792</v>
      </c>
      <c r="C236" s="23" t="s">
        <v>214</v>
      </c>
      <c r="D236" s="28">
        <f>+[15]ALKD!H214</f>
        <v>2284.7759999999998</v>
      </c>
    </row>
    <row r="237" spans="2:4" s="26" customFormat="1" ht="18" hidden="1" customHeight="1" x14ac:dyDescent="0.25">
      <c r="B237" s="23">
        <v>3811</v>
      </c>
      <c r="C237" s="23" t="s">
        <v>215</v>
      </c>
      <c r="D237" s="28">
        <f>+[15]ALKD!H215</f>
        <v>0</v>
      </c>
    </row>
    <row r="238" spans="2:4" s="26" customFormat="1" ht="18" hidden="1" customHeight="1" x14ac:dyDescent="0.25">
      <c r="B238" s="23">
        <v>3821</v>
      </c>
      <c r="C238" s="23" t="s">
        <v>216</v>
      </c>
      <c r="D238" s="28">
        <f>+[15]ALKD!H216</f>
        <v>0</v>
      </c>
    </row>
    <row r="239" spans="2:4" s="26" customFormat="1" ht="18" hidden="1" customHeight="1" x14ac:dyDescent="0.25">
      <c r="B239" s="23">
        <v>3822</v>
      </c>
      <c r="C239" s="23" t="s">
        <v>217</v>
      </c>
      <c r="D239" s="28">
        <f>+[15]ALKD!H217</f>
        <v>54000</v>
      </c>
    </row>
    <row r="240" spans="2:4" s="26" customFormat="1" ht="18" hidden="1" customHeight="1" x14ac:dyDescent="0.25">
      <c r="B240" s="23">
        <v>3831</v>
      </c>
      <c r="C240" s="23" t="s">
        <v>218</v>
      </c>
      <c r="D240" s="28">
        <f>+[15]ALKD!H218</f>
        <v>0</v>
      </c>
    </row>
    <row r="241" spans="2:4" s="26" customFormat="1" ht="18" hidden="1" customHeight="1" x14ac:dyDescent="0.25">
      <c r="B241" s="23">
        <v>3841</v>
      </c>
      <c r="C241" s="23" t="s">
        <v>219</v>
      </c>
      <c r="D241" s="28">
        <f>+[15]ALKD!H219</f>
        <v>0</v>
      </c>
    </row>
    <row r="242" spans="2:4" s="26" customFormat="1" ht="18" hidden="1" customHeight="1" x14ac:dyDescent="0.25">
      <c r="B242" s="23">
        <v>3851</v>
      </c>
      <c r="C242" s="23" t="s">
        <v>220</v>
      </c>
      <c r="D242" s="28">
        <f>+[15]ALKD!H220</f>
        <v>0</v>
      </c>
    </row>
    <row r="243" spans="2:4" s="26" customFormat="1" ht="18" hidden="1" customHeight="1" x14ac:dyDescent="0.25">
      <c r="B243" s="23">
        <v>3911</v>
      </c>
      <c r="C243" s="23" t="s">
        <v>221</v>
      </c>
      <c r="D243" s="28">
        <f>+[15]ALKD!H221</f>
        <v>0</v>
      </c>
    </row>
    <row r="244" spans="2:4" s="26" customFormat="1" x14ac:dyDescent="0.25">
      <c r="B244" s="23">
        <v>3921</v>
      </c>
      <c r="C244" s="23" t="s">
        <v>222</v>
      </c>
      <c r="D244" s="28">
        <f>+[15]ALKD!H222</f>
        <v>0</v>
      </c>
    </row>
    <row r="245" spans="2:4" s="26" customFormat="1" ht="18" hidden="1" customHeight="1" x14ac:dyDescent="0.25">
      <c r="B245" s="23">
        <v>3922</v>
      </c>
      <c r="C245" s="23" t="s">
        <v>223</v>
      </c>
      <c r="D245" s="28">
        <f>+[15]ALKD!H223</f>
        <v>0</v>
      </c>
    </row>
    <row r="246" spans="2:4" s="26" customFormat="1" ht="18" hidden="1" customHeight="1" x14ac:dyDescent="0.25">
      <c r="B246" s="23">
        <v>3931</v>
      </c>
      <c r="C246" s="23" t="s">
        <v>224</v>
      </c>
      <c r="D246" s="28">
        <f>+[15]ALKD!H224</f>
        <v>0</v>
      </c>
    </row>
    <row r="247" spans="2:4" s="26" customFormat="1" ht="18" hidden="1" customHeight="1" x14ac:dyDescent="0.25">
      <c r="B247" s="23">
        <v>3941</v>
      </c>
      <c r="C247" s="23" t="s">
        <v>225</v>
      </c>
      <c r="D247" s="28">
        <f>+[15]ALKD!H225</f>
        <v>0</v>
      </c>
    </row>
    <row r="248" spans="2:4" s="26" customFormat="1" ht="18" hidden="1" customHeight="1" x14ac:dyDescent="0.25">
      <c r="B248" s="23">
        <v>3942</v>
      </c>
      <c r="C248" s="23" t="s">
        <v>226</v>
      </c>
      <c r="D248" s="28">
        <f>+[15]ALKD!H226</f>
        <v>0</v>
      </c>
    </row>
    <row r="249" spans="2:4" s="26" customFormat="1" ht="18" hidden="1" customHeight="1" x14ac:dyDescent="0.25">
      <c r="B249" s="23">
        <v>3943</v>
      </c>
      <c r="C249" s="23" t="s">
        <v>227</v>
      </c>
      <c r="D249" s="28">
        <f>+[15]ALKD!H227</f>
        <v>0</v>
      </c>
    </row>
    <row r="250" spans="2:4" s="26" customFormat="1" ht="18" hidden="1" customHeight="1" x14ac:dyDescent="0.25">
      <c r="B250" s="23">
        <v>3944</v>
      </c>
      <c r="C250" s="23" t="s">
        <v>228</v>
      </c>
      <c r="D250" s="28">
        <f>+[15]ALKD!H228</f>
        <v>0</v>
      </c>
    </row>
    <row r="251" spans="2:4" s="26" customFormat="1" ht="18" hidden="1" customHeight="1" x14ac:dyDescent="0.25">
      <c r="B251" s="23">
        <v>3951</v>
      </c>
      <c r="C251" s="23" t="s">
        <v>229</v>
      </c>
      <c r="D251" s="28">
        <f>+[15]ALKD!H229</f>
        <v>0</v>
      </c>
    </row>
    <row r="252" spans="2:4" s="26" customFormat="1" ht="18" hidden="1" customHeight="1" x14ac:dyDescent="0.25">
      <c r="B252" s="23">
        <v>3961</v>
      </c>
      <c r="C252" s="23" t="s">
        <v>230</v>
      </c>
      <c r="D252" s="28">
        <f>+[15]ALKD!H230</f>
        <v>0</v>
      </c>
    </row>
    <row r="253" spans="2:4" s="26" customFormat="1" ht="18" hidden="1" customHeight="1" x14ac:dyDescent="0.25">
      <c r="B253" s="23">
        <v>3962</v>
      </c>
      <c r="C253" s="23" t="s">
        <v>231</v>
      </c>
      <c r="D253" s="28">
        <f>+[15]ALKD!H231</f>
        <v>0</v>
      </c>
    </row>
    <row r="254" spans="2:4" s="26" customFormat="1" ht="18" hidden="1" customHeight="1" x14ac:dyDescent="0.25">
      <c r="B254" s="23">
        <v>3991</v>
      </c>
      <c r="C254" s="23" t="s">
        <v>232</v>
      </c>
      <c r="D254" s="28">
        <f>+[15]ALKD!H232</f>
        <v>0</v>
      </c>
    </row>
    <row r="255" spans="2:4" s="26" customFormat="1" ht="18" hidden="1" customHeight="1" x14ac:dyDescent="0.25">
      <c r="B255" s="23">
        <v>3992</v>
      </c>
      <c r="C255" s="23" t="s">
        <v>233</v>
      </c>
      <c r="D255" s="28">
        <f>+[15]ALKD!H233</f>
        <v>0</v>
      </c>
    </row>
    <row r="256" spans="2:4" s="26" customFormat="1" ht="18" hidden="1" customHeight="1" x14ac:dyDescent="0.25">
      <c r="B256" s="23">
        <v>3993</v>
      </c>
      <c r="C256" s="23" t="s">
        <v>234</v>
      </c>
      <c r="D256" s="28">
        <f>+[15]ALKD!H234</f>
        <v>0</v>
      </c>
    </row>
    <row r="257" spans="2:4" s="26" customFormat="1" ht="18" hidden="1" customHeight="1" x14ac:dyDescent="0.25">
      <c r="B257" s="23">
        <v>3994</v>
      </c>
      <c r="C257" s="23" t="s">
        <v>235</v>
      </c>
      <c r="D257" s="28">
        <f>+[15]ALKD!H235</f>
        <v>0</v>
      </c>
    </row>
    <row r="258" spans="2:4" s="26" customFormat="1" ht="18" hidden="1" customHeight="1" x14ac:dyDescent="0.25">
      <c r="B258" s="23">
        <v>3995</v>
      </c>
      <c r="C258" s="23" t="s">
        <v>236</v>
      </c>
      <c r="D258" s="28">
        <f>+[15]ALKD!H236</f>
        <v>0</v>
      </c>
    </row>
    <row r="259" spans="2:4" s="26" customFormat="1" ht="18" hidden="1" customHeight="1" x14ac:dyDescent="0.25">
      <c r="B259" s="23">
        <v>3996</v>
      </c>
      <c r="C259" s="23" t="s">
        <v>237</v>
      </c>
      <c r="D259" s="28">
        <f>+[15]ALKD!H237</f>
        <v>0</v>
      </c>
    </row>
    <row r="260" spans="2:4" x14ac:dyDescent="0.25">
      <c r="B260" s="34"/>
      <c r="C260" s="39"/>
      <c r="D260" s="40"/>
    </row>
    <row r="261" spans="2:4" ht="18.75" thickBot="1" x14ac:dyDescent="0.3">
      <c r="B261" s="34"/>
      <c r="C261" s="35" t="s">
        <v>238</v>
      </c>
      <c r="D261" s="36">
        <f>SUM(D155:D259)</f>
        <v>2079505.3406400001</v>
      </c>
    </row>
    <row r="262" spans="2:4" ht="26.25" customHeight="1" thickTop="1" thickBot="1" x14ac:dyDescent="0.3">
      <c r="C262" s="18"/>
      <c r="D262" s="19">
        <f>+[15]ALKD!$H$238-D261</f>
        <v>0</v>
      </c>
    </row>
    <row r="263" spans="2:4" ht="17.25" customHeight="1" thickBot="1" x14ac:dyDescent="0.25">
      <c r="C263" s="20" t="s">
        <v>7</v>
      </c>
      <c r="D263" s="62" t="str">
        <f>+D2</f>
        <v>Presupuesto</v>
      </c>
    </row>
    <row r="264" spans="2:4" ht="22.5" customHeight="1" thickBot="1" x14ac:dyDescent="0.25">
      <c r="C264" s="21" t="s">
        <v>239</v>
      </c>
      <c r="D264" s="33" t="str">
        <f>+D3</f>
        <v>2016</v>
      </c>
    </row>
    <row r="265" spans="2:4" ht="18" hidden="1" customHeight="1" x14ac:dyDescent="0.25">
      <c r="B265" s="10">
        <v>4121</v>
      </c>
      <c r="C265" s="41" t="s">
        <v>240</v>
      </c>
      <c r="D265" s="42">
        <f>+[15]ALKD!H240</f>
        <v>0</v>
      </c>
    </row>
    <row r="266" spans="2:4" ht="18" hidden="1" customHeight="1" x14ac:dyDescent="0.25">
      <c r="B266" s="10">
        <v>4122</v>
      </c>
      <c r="C266" s="10" t="s">
        <v>241</v>
      </c>
      <c r="D266" s="11">
        <f>+[15]ALKD!H241</f>
        <v>0</v>
      </c>
    </row>
    <row r="267" spans="2:4" ht="18" hidden="1" customHeight="1" x14ac:dyDescent="0.25">
      <c r="B267" s="10">
        <v>4123</v>
      </c>
      <c r="C267" s="10" t="s">
        <v>242</v>
      </c>
      <c r="D267" s="11">
        <f>+[15]ALKD!H242</f>
        <v>0</v>
      </c>
    </row>
    <row r="268" spans="2:4" ht="18" hidden="1" customHeight="1" x14ac:dyDescent="0.25">
      <c r="B268" s="10">
        <v>4131</v>
      </c>
      <c r="C268" s="10" t="s">
        <v>243</v>
      </c>
      <c r="D268" s="11">
        <f>+[15]ALKD!H243</f>
        <v>0</v>
      </c>
    </row>
    <row r="269" spans="2:4" ht="18" hidden="1" customHeight="1" x14ac:dyDescent="0.25">
      <c r="B269" s="10">
        <v>4132</v>
      </c>
      <c r="C269" s="10" t="s">
        <v>244</v>
      </c>
      <c r="D269" s="11">
        <f>+[15]ALKD!H244</f>
        <v>0</v>
      </c>
    </row>
    <row r="270" spans="2:4" ht="18" hidden="1" customHeight="1" x14ac:dyDescent="0.25">
      <c r="B270" s="10">
        <v>4133</v>
      </c>
      <c r="C270" s="10" t="s">
        <v>245</v>
      </c>
      <c r="D270" s="11">
        <f>+[15]ALKD!H245</f>
        <v>0</v>
      </c>
    </row>
    <row r="271" spans="2:4" ht="18" hidden="1" customHeight="1" x14ac:dyDescent="0.25">
      <c r="B271" s="10">
        <v>4134</v>
      </c>
      <c r="C271" s="10" t="s">
        <v>246</v>
      </c>
      <c r="D271" s="11">
        <f>+[15]ALKD!H246</f>
        <v>0</v>
      </c>
    </row>
    <row r="272" spans="2:4" ht="18" hidden="1" customHeight="1" x14ac:dyDescent="0.25">
      <c r="B272" s="10">
        <v>4135</v>
      </c>
      <c r="C272" s="10" t="s">
        <v>247</v>
      </c>
      <c r="D272" s="11">
        <f>+[15]ALKD!H247</f>
        <v>0</v>
      </c>
    </row>
    <row r="273" spans="2:4" ht="18" hidden="1" customHeight="1" x14ac:dyDescent="0.25">
      <c r="B273" s="10">
        <v>4141</v>
      </c>
      <c r="C273" s="10" t="s">
        <v>248</v>
      </c>
      <c r="D273" s="11">
        <f>+[15]ALKD!H248</f>
        <v>0</v>
      </c>
    </row>
    <row r="274" spans="2:4" ht="18" hidden="1" customHeight="1" x14ac:dyDescent="0.25">
      <c r="B274" s="10">
        <v>4142</v>
      </c>
      <c r="C274" s="10" t="s">
        <v>249</v>
      </c>
      <c r="D274" s="11">
        <f>+[15]ALKD!H249</f>
        <v>0</v>
      </c>
    </row>
    <row r="275" spans="2:4" ht="18" hidden="1" customHeight="1" x14ac:dyDescent="0.25">
      <c r="B275" s="10">
        <v>4143</v>
      </c>
      <c r="C275" s="10" t="s">
        <v>250</v>
      </c>
      <c r="D275" s="11">
        <f>+[15]ALKD!H250</f>
        <v>0</v>
      </c>
    </row>
    <row r="276" spans="2:4" ht="18" hidden="1" customHeight="1" x14ac:dyDescent="0.25">
      <c r="B276" s="10">
        <v>4144</v>
      </c>
      <c r="C276" s="10" t="s">
        <v>251</v>
      </c>
      <c r="D276" s="11">
        <f>+[15]ALKD!H251</f>
        <v>0</v>
      </c>
    </row>
    <row r="277" spans="2:4" ht="18" hidden="1" customHeight="1" x14ac:dyDescent="0.25">
      <c r="B277" s="10">
        <v>4145</v>
      </c>
      <c r="C277" s="10" t="s">
        <v>252</v>
      </c>
      <c r="D277" s="11">
        <f>+[15]ALKD!H252</f>
        <v>0</v>
      </c>
    </row>
    <row r="278" spans="2:4" ht="18" hidden="1" customHeight="1" x14ac:dyDescent="0.25">
      <c r="B278" s="10">
        <v>4151</v>
      </c>
      <c r="C278" s="10" t="s">
        <v>253</v>
      </c>
      <c r="D278" s="11">
        <f>+[15]ALKD!H253</f>
        <v>0</v>
      </c>
    </row>
    <row r="279" spans="2:4" ht="18" hidden="1" customHeight="1" x14ac:dyDescent="0.25">
      <c r="B279" s="10">
        <v>4152</v>
      </c>
      <c r="C279" s="10" t="s">
        <v>254</v>
      </c>
      <c r="D279" s="11">
        <f>+[15]ALKD!H254</f>
        <v>0</v>
      </c>
    </row>
    <row r="280" spans="2:4" ht="18" hidden="1" customHeight="1" x14ac:dyDescent="0.25">
      <c r="B280" s="10">
        <v>4153</v>
      </c>
      <c r="C280" s="10" t="s">
        <v>255</v>
      </c>
      <c r="D280" s="11">
        <f>+[15]ALKD!H255</f>
        <v>0</v>
      </c>
    </row>
    <row r="281" spans="2:4" ht="18" hidden="1" customHeight="1" x14ac:dyDescent="0.25">
      <c r="B281" s="10">
        <v>4154</v>
      </c>
      <c r="C281" s="10" t="s">
        <v>256</v>
      </c>
      <c r="D281" s="11">
        <f>+[15]ALKD!H256</f>
        <v>0</v>
      </c>
    </row>
    <row r="282" spans="2:4" ht="18" hidden="1" customHeight="1" x14ac:dyDescent="0.25">
      <c r="B282" s="10">
        <v>4155</v>
      </c>
      <c r="C282" s="10" t="s">
        <v>257</v>
      </c>
      <c r="D282" s="11">
        <f>+[15]ALKD!H257</f>
        <v>0</v>
      </c>
    </row>
    <row r="283" spans="2:4" ht="18" hidden="1" customHeight="1" x14ac:dyDescent="0.25">
      <c r="B283" s="10">
        <v>4156</v>
      </c>
      <c r="C283" s="10" t="s">
        <v>258</v>
      </c>
      <c r="D283" s="11">
        <f>+[15]ALKD!H258</f>
        <v>0</v>
      </c>
    </row>
    <row r="284" spans="2:4" ht="18" hidden="1" customHeight="1" x14ac:dyDescent="0.25">
      <c r="B284" s="10">
        <v>4157</v>
      </c>
      <c r="C284" s="10" t="s">
        <v>259</v>
      </c>
      <c r="D284" s="11">
        <f>+[15]ALKD!H259</f>
        <v>0</v>
      </c>
    </row>
    <row r="285" spans="2:4" ht="18" hidden="1" customHeight="1" x14ac:dyDescent="0.25">
      <c r="B285" s="10">
        <v>4158</v>
      </c>
      <c r="C285" s="10" t="s">
        <v>260</v>
      </c>
      <c r="D285" s="11">
        <f>+[15]ALKD!H260</f>
        <v>0</v>
      </c>
    </row>
    <row r="286" spans="2:4" ht="18" hidden="1" customHeight="1" x14ac:dyDescent="0.25">
      <c r="B286" s="10">
        <v>4191</v>
      </c>
      <c r="C286" s="10" t="s">
        <v>261</v>
      </c>
      <c r="D286" s="11">
        <f>+[15]ALKD!H261</f>
        <v>0</v>
      </c>
    </row>
    <row r="287" spans="2:4" ht="18" hidden="1" customHeight="1" x14ac:dyDescent="0.25">
      <c r="B287" s="10">
        <v>4241</v>
      </c>
      <c r="C287" s="10" t="s">
        <v>262</v>
      </c>
      <c r="D287" s="11">
        <f>+[15]ALKD!H262</f>
        <v>0</v>
      </c>
    </row>
    <row r="288" spans="2:4" ht="18" hidden="1" customHeight="1" x14ac:dyDescent="0.25">
      <c r="B288" s="10">
        <v>4242</v>
      </c>
      <c r="C288" s="10" t="s">
        <v>263</v>
      </c>
      <c r="D288" s="11">
        <f>+[15]ALKD!H263</f>
        <v>0</v>
      </c>
    </row>
    <row r="289" spans="2:4" ht="18" hidden="1" customHeight="1" x14ac:dyDescent="0.25">
      <c r="B289" s="10">
        <v>4243</v>
      </c>
      <c r="C289" s="10" t="s">
        <v>264</v>
      </c>
      <c r="D289" s="11">
        <f>+[15]ALKD!H264</f>
        <v>0</v>
      </c>
    </row>
    <row r="290" spans="2:4" ht="18" hidden="1" customHeight="1" x14ac:dyDescent="0.25">
      <c r="B290" s="10">
        <v>4244</v>
      </c>
      <c r="C290" s="10" t="s">
        <v>265</v>
      </c>
      <c r="D290" s="11">
        <f>+[15]ALKD!H265</f>
        <v>0</v>
      </c>
    </row>
    <row r="291" spans="2:4" ht="18" hidden="1" customHeight="1" x14ac:dyDescent="0.25">
      <c r="B291" s="10">
        <v>4245</v>
      </c>
      <c r="C291" s="10" t="s">
        <v>266</v>
      </c>
      <c r="D291" s="11">
        <f>+[15]ALKD!H266</f>
        <v>0</v>
      </c>
    </row>
    <row r="292" spans="2:4" ht="18" hidden="1" customHeight="1" x14ac:dyDescent="0.25">
      <c r="B292" s="10">
        <v>4246</v>
      </c>
      <c r="C292" s="10" t="s">
        <v>267</v>
      </c>
      <c r="D292" s="11">
        <f>+[15]ALKD!H267</f>
        <v>0</v>
      </c>
    </row>
    <row r="293" spans="2:4" ht="18" hidden="1" customHeight="1" x14ac:dyDescent="0.25">
      <c r="B293" s="10">
        <v>4251</v>
      </c>
      <c r="C293" s="10" t="s">
        <v>268</v>
      </c>
      <c r="D293" s="11">
        <f>+[15]ALKD!H268</f>
        <v>0</v>
      </c>
    </row>
    <row r="294" spans="2:4" ht="18" hidden="1" customHeight="1" x14ac:dyDescent="0.25">
      <c r="B294" s="10">
        <v>4252</v>
      </c>
      <c r="C294" s="10" t="s">
        <v>269</v>
      </c>
      <c r="D294" s="11">
        <f>+[15]ALKD!H269</f>
        <v>0</v>
      </c>
    </row>
    <row r="295" spans="2:4" ht="18" hidden="1" customHeight="1" x14ac:dyDescent="0.25">
      <c r="B295" s="10">
        <v>4253</v>
      </c>
      <c r="C295" s="10" t="s">
        <v>270</v>
      </c>
      <c r="D295" s="11">
        <f>+[15]ALKD!H270</f>
        <v>0</v>
      </c>
    </row>
    <row r="296" spans="2:4" ht="18" hidden="1" customHeight="1" x14ac:dyDescent="0.25">
      <c r="B296" s="10">
        <v>4254</v>
      </c>
      <c r="C296" s="10" t="s">
        <v>271</v>
      </c>
      <c r="D296" s="11">
        <f>+[15]ALKD!H271</f>
        <v>0</v>
      </c>
    </row>
    <row r="297" spans="2:4" ht="18" hidden="1" customHeight="1" x14ac:dyDescent="0.25">
      <c r="B297" s="10">
        <v>4311</v>
      </c>
      <c r="C297" s="10" t="s">
        <v>272</v>
      </c>
      <c r="D297" s="11">
        <f>+[15]ALKD!H272</f>
        <v>0</v>
      </c>
    </row>
    <row r="298" spans="2:4" ht="18" hidden="1" customHeight="1" x14ac:dyDescent="0.25">
      <c r="B298" s="10">
        <v>4312</v>
      </c>
      <c r="C298" s="10" t="s">
        <v>273</v>
      </c>
      <c r="D298" s="11">
        <f>+[15]ALKD!H273</f>
        <v>0</v>
      </c>
    </row>
    <row r="299" spans="2:4" ht="18" hidden="1" customHeight="1" x14ac:dyDescent="0.25">
      <c r="B299" s="10">
        <v>4313</v>
      </c>
      <c r="C299" s="10" t="s">
        <v>274</v>
      </c>
      <c r="D299" s="11">
        <f>+[15]ALKD!H274</f>
        <v>0</v>
      </c>
    </row>
    <row r="300" spans="2:4" ht="18" hidden="1" customHeight="1" x14ac:dyDescent="0.25">
      <c r="B300" s="10">
        <v>4314</v>
      </c>
      <c r="C300" s="10" t="s">
        <v>275</v>
      </c>
      <c r="D300" s="11">
        <f>+[15]ALKD!H275</f>
        <v>0</v>
      </c>
    </row>
    <row r="301" spans="2:4" ht="18" hidden="1" customHeight="1" x14ac:dyDescent="0.25">
      <c r="B301" s="10">
        <v>4315</v>
      </c>
      <c r="C301" s="10" t="s">
        <v>276</v>
      </c>
      <c r="D301" s="11">
        <f>+[15]ALKD!H276</f>
        <v>0</v>
      </c>
    </row>
    <row r="302" spans="2:4" ht="18" hidden="1" customHeight="1" x14ac:dyDescent="0.25">
      <c r="B302" s="10">
        <v>4316</v>
      </c>
      <c r="C302" s="10" t="s">
        <v>277</v>
      </c>
      <c r="D302" s="11">
        <f>+[15]ALKD!H277</f>
        <v>0</v>
      </c>
    </row>
    <row r="303" spans="2:4" ht="18" hidden="1" customHeight="1" x14ac:dyDescent="0.25">
      <c r="B303" s="10">
        <v>4321</v>
      </c>
      <c r="C303" s="10" t="s">
        <v>278</v>
      </c>
      <c r="D303" s="11">
        <f>+[15]ALKD!H278</f>
        <v>0</v>
      </c>
    </row>
    <row r="304" spans="2:4" ht="18" hidden="1" customHeight="1" x14ac:dyDescent="0.25">
      <c r="B304" s="10">
        <v>4331</v>
      </c>
      <c r="C304" s="10" t="s">
        <v>279</v>
      </c>
      <c r="D304" s="11">
        <f>+[15]ALKD!H279</f>
        <v>0</v>
      </c>
    </row>
    <row r="305" spans="2:4" ht="18" hidden="1" customHeight="1" x14ac:dyDescent="0.25">
      <c r="B305" s="10">
        <v>4331</v>
      </c>
      <c r="C305" s="10" t="s">
        <v>280</v>
      </c>
      <c r="D305" s="11">
        <f>+[15]ALKD!H280</f>
        <v>0</v>
      </c>
    </row>
    <row r="306" spans="2:4" ht="18" hidden="1" customHeight="1" x14ac:dyDescent="0.25">
      <c r="B306" s="10">
        <v>4332</v>
      </c>
      <c r="C306" s="10" t="s">
        <v>281</v>
      </c>
      <c r="D306" s="11">
        <f>+[15]ALKD!H281</f>
        <v>0</v>
      </c>
    </row>
    <row r="307" spans="2:4" ht="18" hidden="1" customHeight="1" x14ac:dyDescent="0.25">
      <c r="B307" s="10">
        <v>4341</v>
      </c>
      <c r="C307" s="10" t="s">
        <v>282</v>
      </c>
      <c r="D307" s="11">
        <f>+[15]ALKD!H282</f>
        <v>0</v>
      </c>
    </row>
    <row r="308" spans="2:4" ht="18" hidden="1" customHeight="1" x14ac:dyDescent="0.25">
      <c r="B308" s="10">
        <v>4361</v>
      </c>
      <c r="C308" s="10" t="s">
        <v>283</v>
      </c>
      <c r="D308" s="11">
        <f>+[15]ALKD!H283</f>
        <v>0</v>
      </c>
    </row>
    <row r="309" spans="2:4" ht="18" hidden="1" customHeight="1" x14ac:dyDescent="0.25">
      <c r="B309" s="10">
        <v>4362</v>
      </c>
      <c r="C309" s="10" t="s">
        <v>284</v>
      </c>
      <c r="D309" s="11">
        <f>+[15]ALKD!H284</f>
        <v>0</v>
      </c>
    </row>
    <row r="310" spans="2:4" ht="18" hidden="1" customHeight="1" x14ac:dyDescent="0.25">
      <c r="B310" s="10">
        <v>4371</v>
      </c>
      <c r="C310" s="10" t="s">
        <v>285</v>
      </c>
      <c r="D310" s="11">
        <f>+[15]ALKD!H285</f>
        <v>0</v>
      </c>
    </row>
    <row r="311" spans="2:4" ht="18" hidden="1" customHeight="1" x14ac:dyDescent="0.25">
      <c r="B311" s="10">
        <v>4381</v>
      </c>
      <c r="C311" s="10" t="s">
        <v>286</v>
      </c>
      <c r="D311" s="11">
        <f>+[15]ALKD!H286</f>
        <v>0</v>
      </c>
    </row>
    <row r="312" spans="2:4" ht="18" hidden="1" customHeight="1" x14ac:dyDescent="0.25">
      <c r="B312" s="10">
        <v>4391</v>
      </c>
      <c r="C312" s="10" t="s">
        <v>287</v>
      </c>
      <c r="D312" s="11">
        <f>+[15]ALKD!H287</f>
        <v>0</v>
      </c>
    </row>
    <row r="313" spans="2:4" ht="18" hidden="1" customHeight="1" x14ac:dyDescent="0.25">
      <c r="B313" s="10">
        <v>4392</v>
      </c>
      <c r="C313" s="10" t="s">
        <v>288</v>
      </c>
      <c r="D313" s="11">
        <f>+[15]ALKD!H288</f>
        <v>0</v>
      </c>
    </row>
    <row r="314" spans="2:4" ht="18" hidden="1" customHeight="1" x14ac:dyDescent="0.25">
      <c r="B314" s="10">
        <v>4393</v>
      </c>
      <c r="C314" s="10" t="s">
        <v>289</v>
      </c>
      <c r="D314" s="11">
        <f>+[15]ALKD!H289</f>
        <v>0</v>
      </c>
    </row>
    <row r="315" spans="2:4" ht="18" hidden="1" customHeight="1" x14ac:dyDescent="0.25">
      <c r="B315" s="10">
        <v>4394</v>
      </c>
      <c r="C315" s="10" t="s">
        <v>290</v>
      </c>
      <c r="D315" s="11">
        <f>+[15]ALKD!H290</f>
        <v>0</v>
      </c>
    </row>
    <row r="316" spans="2:4" ht="18" hidden="1" customHeight="1" x14ac:dyDescent="0.25">
      <c r="B316" s="10">
        <v>4395</v>
      </c>
      <c r="C316" s="10" t="s">
        <v>291</v>
      </c>
      <c r="D316" s="11">
        <f>+[15]ALKD!H291</f>
        <v>0</v>
      </c>
    </row>
    <row r="317" spans="2:4" ht="18" hidden="1" customHeight="1" x14ac:dyDescent="0.25">
      <c r="B317" s="10">
        <v>4411</v>
      </c>
      <c r="C317" s="10" t="s">
        <v>292</v>
      </c>
      <c r="D317" s="11">
        <f>+[15]ALKD!H292</f>
        <v>0</v>
      </c>
    </row>
    <row r="318" spans="2:4" ht="18" hidden="1" customHeight="1" x14ac:dyDescent="0.25">
      <c r="B318" s="10">
        <v>4412</v>
      </c>
      <c r="C318" s="10" t="s">
        <v>293</v>
      </c>
      <c r="D318" s="11">
        <f>+[15]ALKD!H293</f>
        <v>0</v>
      </c>
    </row>
    <row r="319" spans="2:4" ht="18" hidden="1" customHeight="1" x14ac:dyDescent="0.25">
      <c r="B319" s="10">
        <v>4413</v>
      </c>
      <c r="C319" s="10" t="s">
        <v>294</v>
      </c>
      <c r="D319" s="11">
        <f>+[15]ALKD!H294</f>
        <v>0</v>
      </c>
    </row>
    <row r="320" spans="2:4" ht="18" hidden="1" customHeight="1" x14ac:dyDescent="0.25">
      <c r="B320" s="10">
        <v>4414</v>
      </c>
      <c r="C320" s="10" t="s">
        <v>295</v>
      </c>
      <c r="D320" s="11">
        <f>+[15]ALKD!H295</f>
        <v>0</v>
      </c>
    </row>
    <row r="321" spans="2:4" ht="18" hidden="1" customHeight="1" x14ac:dyDescent="0.25">
      <c r="B321" s="10">
        <v>4415</v>
      </c>
      <c r="C321" s="10" t="s">
        <v>296</v>
      </c>
      <c r="D321" s="11">
        <f>+[15]ALKD!H296</f>
        <v>0</v>
      </c>
    </row>
    <row r="322" spans="2:4" ht="18" hidden="1" customHeight="1" x14ac:dyDescent="0.25">
      <c r="B322" s="10">
        <v>4416</v>
      </c>
      <c r="C322" s="10" t="s">
        <v>297</v>
      </c>
      <c r="D322" s="11">
        <f>+[15]ALKD!H297</f>
        <v>0</v>
      </c>
    </row>
    <row r="323" spans="2:4" ht="18" hidden="1" customHeight="1" x14ac:dyDescent="0.25">
      <c r="B323" s="10">
        <v>4417</v>
      </c>
      <c r="C323" s="10" t="s">
        <v>298</v>
      </c>
      <c r="D323" s="11">
        <f>+[15]ALKD!H298</f>
        <v>0</v>
      </c>
    </row>
    <row r="324" spans="2:4" ht="18" hidden="1" customHeight="1" x14ac:dyDescent="0.25">
      <c r="B324" s="10">
        <v>4418</v>
      </c>
      <c r="C324" s="10" t="s">
        <v>299</v>
      </c>
      <c r="D324" s="11">
        <f>+[15]ALKD!H299</f>
        <v>0</v>
      </c>
    </row>
    <row r="325" spans="2:4" ht="18" hidden="1" customHeight="1" x14ac:dyDescent="0.25">
      <c r="B325" s="10">
        <v>4419</v>
      </c>
      <c r="C325" s="10" t="s">
        <v>300</v>
      </c>
      <c r="D325" s="11">
        <f>+[15]ALKD!H300</f>
        <v>0</v>
      </c>
    </row>
    <row r="326" spans="2:4" ht="18" hidden="1" customHeight="1" x14ac:dyDescent="0.25">
      <c r="B326" s="10">
        <v>4421</v>
      </c>
      <c r="C326" s="10" t="s">
        <v>301</v>
      </c>
      <c r="D326" s="11">
        <f>+[15]ALKD!H301</f>
        <v>0</v>
      </c>
    </row>
    <row r="327" spans="2:4" ht="18" hidden="1" customHeight="1" x14ac:dyDescent="0.25">
      <c r="B327" s="10">
        <v>4422</v>
      </c>
      <c r="C327" s="10" t="s">
        <v>302</v>
      </c>
      <c r="D327" s="11">
        <f>+[15]ALKD!H302</f>
        <v>0</v>
      </c>
    </row>
    <row r="328" spans="2:4" ht="18" hidden="1" customHeight="1" x14ac:dyDescent="0.25">
      <c r="B328" s="10">
        <v>4423</v>
      </c>
      <c r="C328" s="10" t="s">
        <v>303</v>
      </c>
      <c r="D328" s="11">
        <f>+[15]ALKD!H303</f>
        <v>0</v>
      </c>
    </row>
    <row r="329" spans="2:4" ht="18" hidden="1" customHeight="1" x14ac:dyDescent="0.25">
      <c r="B329" s="10">
        <v>4431</v>
      </c>
      <c r="C329" s="10" t="s">
        <v>304</v>
      </c>
      <c r="D329" s="11">
        <f>+[15]ALKD!H304</f>
        <v>0</v>
      </c>
    </row>
    <row r="330" spans="2:4" ht="18" hidden="1" customHeight="1" x14ac:dyDescent="0.25">
      <c r="B330" s="10">
        <v>4432</v>
      </c>
      <c r="C330" s="10" t="s">
        <v>305</v>
      </c>
      <c r="D330" s="11">
        <f>+[15]ALKD!H305</f>
        <v>0</v>
      </c>
    </row>
    <row r="331" spans="2:4" ht="18" hidden="1" customHeight="1" x14ac:dyDescent="0.25">
      <c r="B331" s="10">
        <v>4433</v>
      </c>
      <c r="C331" s="10" t="s">
        <v>306</v>
      </c>
      <c r="D331" s="11">
        <f>+[15]ALKD!H306</f>
        <v>0</v>
      </c>
    </row>
    <row r="332" spans="2:4" ht="18" hidden="1" customHeight="1" x14ac:dyDescent="0.25">
      <c r="B332" s="10">
        <v>4441</v>
      </c>
      <c r="C332" s="10" t="s">
        <v>307</v>
      </c>
      <c r="D332" s="11">
        <f>+[15]ALKD!H307</f>
        <v>0</v>
      </c>
    </row>
    <row r="333" spans="2:4" ht="18" hidden="1" customHeight="1" x14ac:dyDescent="0.25">
      <c r="B333" s="10">
        <v>4442</v>
      </c>
      <c r="C333" s="10" t="s">
        <v>308</v>
      </c>
      <c r="D333" s="11">
        <f>+[15]ALKD!H308</f>
        <v>0</v>
      </c>
    </row>
    <row r="334" spans="2:4" ht="18" hidden="1" customHeight="1" x14ac:dyDescent="0.25">
      <c r="B334" s="10">
        <v>4443</v>
      </c>
      <c r="C334" s="10" t="s">
        <v>309</v>
      </c>
      <c r="D334" s="11">
        <f>+[15]ALKD!H309</f>
        <v>0</v>
      </c>
    </row>
    <row r="335" spans="2:4" ht="18" hidden="1" customHeight="1" x14ac:dyDescent="0.25">
      <c r="B335" s="10">
        <v>4444</v>
      </c>
      <c r="C335" s="10" t="s">
        <v>310</v>
      </c>
      <c r="D335" s="11">
        <f>+[15]ALKD!H310</f>
        <v>0</v>
      </c>
    </row>
    <row r="336" spans="2:4" ht="18" hidden="1" customHeight="1" x14ac:dyDescent="0.25">
      <c r="B336" s="10">
        <v>4445</v>
      </c>
      <c r="C336" s="10" t="s">
        <v>311</v>
      </c>
      <c r="D336" s="11">
        <f>+[15]ALKD!H311</f>
        <v>0</v>
      </c>
    </row>
    <row r="337" spans="2:4" ht="18" hidden="1" customHeight="1" x14ac:dyDescent="0.25">
      <c r="B337" s="10">
        <v>4446</v>
      </c>
      <c r="C337" s="10" t="s">
        <v>312</v>
      </c>
      <c r="D337" s="11">
        <f>+[15]ALKD!H312</f>
        <v>0</v>
      </c>
    </row>
    <row r="338" spans="2:4" x14ac:dyDescent="0.25">
      <c r="B338" s="23">
        <v>4451</v>
      </c>
      <c r="C338" s="23" t="s">
        <v>313</v>
      </c>
      <c r="D338" s="28">
        <f>+[15]ALKD!H313</f>
        <v>0</v>
      </c>
    </row>
    <row r="339" spans="2:4" ht="18" hidden="1" customHeight="1" x14ac:dyDescent="0.25">
      <c r="B339" s="23">
        <v>4452</v>
      </c>
      <c r="C339" s="23" t="s">
        <v>314</v>
      </c>
      <c r="D339" s="28">
        <f>+[15]ALKD!H314</f>
        <v>0</v>
      </c>
    </row>
    <row r="340" spans="2:4" ht="18" hidden="1" customHeight="1" x14ac:dyDescent="0.25">
      <c r="B340" s="23">
        <v>4453</v>
      </c>
      <c r="C340" s="23" t="s">
        <v>315</v>
      </c>
      <c r="D340" s="28">
        <f>+[15]ALKD!H315</f>
        <v>0</v>
      </c>
    </row>
    <row r="341" spans="2:4" ht="18" hidden="1" customHeight="1" x14ac:dyDescent="0.25">
      <c r="B341" s="23">
        <v>4454</v>
      </c>
      <c r="C341" s="23" t="s">
        <v>316</v>
      </c>
      <c r="D341" s="28">
        <f>+[15]ALKD!H316</f>
        <v>0</v>
      </c>
    </row>
    <row r="342" spans="2:4" ht="18" hidden="1" customHeight="1" x14ac:dyDescent="0.25">
      <c r="B342" s="23">
        <v>4455</v>
      </c>
      <c r="C342" s="23" t="s">
        <v>317</v>
      </c>
      <c r="D342" s="28">
        <f>+[15]ALKD!H317</f>
        <v>0</v>
      </c>
    </row>
    <row r="343" spans="2:4" ht="18" hidden="1" customHeight="1" x14ac:dyDescent="0.25">
      <c r="B343" s="23">
        <v>4471</v>
      </c>
      <c r="C343" s="23" t="s">
        <v>318</v>
      </c>
      <c r="D343" s="28">
        <f>+[15]ALKD!H318</f>
        <v>0</v>
      </c>
    </row>
    <row r="344" spans="2:4" ht="18" hidden="1" customHeight="1" x14ac:dyDescent="0.25">
      <c r="B344" s="23">
        <v>4481</v>
      </c>
      <c r="C344" s="23" t="s">
        <v>319</v>
      </c>
      <c r="D344" s="28">
        <f>+[15]ALKD!H319</f>
        <v>0</v>
      </c>
    </row>
    <row r="345" spans="2:4" ht="18" hidden="1" customHeight="1" x14ac:dyDescent="0.25">
      <c r="B345" s="23">
        <v>4482</v>
      </c>
      <c r="C345" s="23" t="s">
        <v>320</v>
      </c>
      <c r="D345" s="28">
        <f>+[15]ALKD!H320</f>
        <v>0</v>
      </c>
    </row>
    <row r="346" spans="2:4" ht="18" hidden="1" customHeight="1" x14ac:dyDescent="0.25">
      <c r="B346" s="23">
        <v>4511</v>
      </c>
      <c r="C346" s="23" t="s">
        <v>321</v>
      </c>
      <c r="D346" s="28">
        <f>+[15]ALKD!H321</f>
        <v>0</v>
      </c>
    </row>
    <row r="347" spans="2:4" ht="18" hidden="1" customHeight="1" x14ac:dyDescent="0.25">
      <c r="B347" s="23">
        <v>4521</v>
      </c>
      <c r="C347" s="23" t="s">
        <v>322</v>
      </c>
      <c r="D347" s="28">
        <f>+[15]ALKD!H322</f>
        <v>0</v>
      </c>
    </row>
    <row r="348" spans="2:4" ht="18" hidden="1" customHeight="1" x14ac:dyDescent="0.25">
      <c r="B348" s="23">
        <v>4591</v>
      </c>
      <c r="C348" s="23" t="s">
        <v>323</v>
      </c>
      <c r="D348" s="28">
        <f>+[15]ALKD!H323</f>
        <v>0</v>
      </c>
    </row>
    <row r="349" spans="2:4" ht="18" hidden="1" customHeight="1" x14ac:dyDescent="0.25">
      <c r="B349" s="23">
        <v>4611</v>
      </c>
      <c r="C349" s="23" t="s">
        <v>324</v>
      </c>
      <c r="D349" s="28">
        <f>+[15]ALKD!H324</f>
        <v>0</v>
      </c>
    </row>
    <row r="350" spans="2:4" ht="18" hidden="1" customHeight="1" x14ac:dyDescent="0.25">
      <c r="B350" s="23">
        <v>4811</v>
      </c>
      <c r="C350" s="23" t="s">
        <v>325</v>
      </c>
      <c r="D350" s="28">
        <f>+[15]ALKD!H325</f>
        <v>0</v>
      </c>
    </row>
    <row r="351" spans="2:4" ht="18" hidden="1" customHeight="1" x14ac:dyDescent="0.25">
      <c r="B351" s="23">
        <v>4821</v>
      </c>
      <c r="C351" s="23" t="s">
        <v>326</v>
      </c>
      <c r="D351" s="28">
        <f>+[15]ALKD!H326</f>
        <v>0</v>
      </c>
    </row>
    <row r="352" spans="2:4" ht="18" hidden="1" customHeight="1" x14ac:dyDescent="0.25">
      <c r="B352" s="23">
        <v>4831</v>
      </c>
      <c r="C352" s="23" t="s">
        <v>327</v>
      </c>
      <c r="D352" s="28">
        <f>+[15]ALKD!H327</f>
        <v>0</v>
      </c>
    </row>
    <row r="353" spans="2:4" ht="18" hidden="1" customHeight="1" x14ac:dyDescent="0.25">
      <c r="B353" s="23">
        <v>4841</v>
      </c>
      <c r="C353" s="23" t="s">
        <v>328</v>
      </c>
      <c r="D353" s="28">
        <f>+[15]ALKD!H328</f>
        <v>0</v>
      </c>
    </row>
    <row r="354" spans="2:4" ht="18" hidden="1" customHeight="1" x14ac:dyDescent="0.25">
      <c r="B354" s="23">
        <v>4851</v>
      </c>
      <c r="C354" s="23" t="s">
        <v>329</v>
      </c>
      <c r="D354" s="28">
        <f>+[15]ALKD!H329</f>
        <v>0</v>
      </c>
    </row>
    <row r="355" spans="2:4" ht="18" hidden="1" customHeight="1" x14ac:dyDescent="0.25">
      <c r="B355" s="23">
        <v>4921</v>
      </c>
      <c r="C355" s="23" t="s">
        <v>330</v>
      </c>
      <c r="D355" s="28">
        <f>+[15]ALKD!H330</f>
        <v>0</v>
      </c>
    </row>
    <row r="356" spans="2:4" ht="18" hidden="1" customHeight="1" x14ac:dyDescent="0.25">
      <c r="B356" s="23">
        <v>4922</v>
      </c>
      <c r="C356" s="23" t="s">
        <v>331</v>
      </c>
      <c r="D356" s="28">
        <f>+[15]ALKD!H331</f>
        <v>0</v>
      </c>
    </row>
    <row r="357" spans="2:4" ht="18" hidden="1" customHeight="1" x14ac:dyDescent="0.25">
      <c r="B357" s="23">
        <v>4931</v>
      </c>
      <c r="C357" s="23" t="s">
        <v>332</v>
      </c>
      <c r="D357" s="28">
        <f>+[15]ALKD!H332</f>
        <v>0</v>
      </c>
    </row>
    <row r="358" spans="2:4" x14ac:dyDescent="0.25">
      <c r="B358" s="34"/>
      <c r="C358" s="35"/>
      <c r="D358" s="43"/>
    </row>
    <row r="359" spans="2:4" ht="18.75" thickBot="1" x14ac:dyDescent="0.3">
      <c r="B359" s="34"/>
      <c r="C359" s="35" t="s">
        <v>333</v>
      </c>
      <c r="D359" s="36">
        <f>SUM(D265:D357)</f>
        <v>0</v>
      </c>
    </row>
    <row r="360" spans="2:4" ht="15.75" customHeight="1" thickTop="1" thickBot="1" x14ac:dyDescent="0.3">
      <c r="C360" s="18"/>
      <c r="D360" s="19">
        <f>+[15]ALKD!$H$333-D359</f>
        <v>0</v>
      </c>
    </row>
    <row r="361" spans="2:4" ht="17.25" customHeight="1" thickBot="1" x14ac:dyDescent="0.25">
      <c r="C361" s="20" t="s">
        <v>7</v>
      </c>
      <c r="D361" s="62" t="str">
        <f>+D2</f>
        <v>Presupuesto</v>
      </c>
    </row>
    <row r="362" spans="2:4" ht="24" customHeight="1" thickBot="1" x14ac:dyDescent="0.25">
      <c r="C362" s="21" t="s">
        <v>334</v>
      </c>
      <c r="D362" s="33" t="str">
        <f>+D3</f>
        <v>2016</v>
      </c>
    </row>
    <row r="363" spans="2:4" ht="18" hidden="1" customHeight="1" x14ac:dyDescent="0.25">
      <c r="B363" s="12">
        <v>5111</v>
      </c>
      <c r="C363" s="8" t="s">
        <v>335</v>
      </c>
      <c r="D363" s="44">
        <f>+[15]ALKD!H335</f>
        <v>0</v>
      </c>
    </row>
    <row r="364" spans="2:4" ht="18" hidden="1" customHeight="1" x14ac:dyDescent="0.25">
      <c r="B364" s="10">
        <v>5121</v>
      </c>
      <c r="C364" s="10" t="s">
        <v>336</v>
      </c>
      <c r="D364" s="11">
        <f>+[15]ALKD!H336</f>
        <v>0</v>
      </c>
    </row>
    <row r="365" spans="2:4" ht="18" hidden="1" customHeight="1" x14ac:dyDescent="0.25">
      <c r="B365" s="12">
        <v>5131</v>
      </c>
      <c r="C365" s="12" t="s">
        <v>337</v>
      </c>
      <c r="D365" s="9">
        <f>+[15]ALKD!H337</f>
        <v>0</v>
      </c>
    </row>
    <row r="366" spans="2:4" s="34" customFormat="1" ht="18" hidden="1" customHeight="1" x14ac:dyDescent="0.25">
      <c r="B366" s="23">
        <v>5151</v>
      </c>
      <c r="C366" s="23" t="s">
        <v>338</v>
      </c>
      <c r="D366" s="28">
        <f>+[15]ALKD!H338</f>
        <v>0</v>
      </c>
    </row>
    <row r="367" spans="2:4" s="34" customFormat="1" ht="18" hidden="1" customHeight="1" x14ac:dyDescent="0.25">
      <c r="B367" s="23">
        <v>5191</v>
      </c>
      <c r="C367" s="23" t="s">
        <v>339</v>
      </c>
      <c r="D367" s="28">
        <f>+[15]ALKD!H339</f>
        <v>165000</v>
      </c>
    </row>
    <row r="368" spans="2:4" s="34" customFormat="1" ht="18" hidden="1" customHeight="1" x14ac:dyDescent="0.25">
      <c r="B368" s="23">
        <v>5192</v>
      </c>
      <c r="C368" s="23" t="s">
        <v>340</v>
      </c>
      <c r="D368" s="28">
        <f>+[15]ALKD!H340</f>
        <v>0</v>
      </c>
    </row>
    <row r="369" spans="2:4" s="34" customFormat="1" ht="18" hidden="1" customHeight="1" x14ac:dyDescent="0.25">
      <c r="B369" s="23">
        <v>5211</v>
      </c>
      <c r="C369" s="23" t="s">
        <v>341</v>
      </c>
      <c r="D369" s="28">
        <f>+[15]ALKD!H341</f>
        <v>0</v>
      </c>
    </row>
    <row r="370" spans="2:4" s="34" customFormat="1" ht="18" hidden="1" customHeight="1" x14ac:dyDescent="0.25">
      <c r="B370" s="23">
        <v>5221</v>
      </c>
      <c r="C370" s="23" t="s">
        <v>342</v>
      </c>
      <c r="D370" s="28">
        <f>+[15]ALKD!H342</f>
        <v>0</v>
      </c>
    </row>
    <row r="371" spans="2:4" s="34" customFormat="1" ht="18" hidden="1" customHeight="1" x14ac:dyDescent="0.25">
      <c r="B371" s="23">
        <v>5231</v>
      </c>
      <c r="C371" s="23" t="s">
        <v>343</v>
      </c>
      <c r="D371" s="28">
        <f>+[15]ALKD!H343</f>
        <v>0</v>
      </c>
    </row>
    <row r="372" spans="2:4" s="34" customFormat="1" ht="18" hidden="1" customHeight="1" x14ac:dyDescent="0.25">
      <c r="B372" s="23">
        <v>5291</v>
      </c>
      <c r="C372" s="23" t="s">
        <v>344</v>
      </c>
      <c r="D372" s="28">
        <f>+[15]ALKD!H344</f>
        <v>0</v>
      </c>
    </row>
    <row r="373" spans="2:4" s="34" customFormat="1" ht="18" hidden="1" customHeight="1" x14ac:dyDescent="0.25">
      <c r="B373" s="23">
        <v>5311</v>
      </c>
      <c r="C373" s="23" t="s">
        <v>345</v>
      </c>
      <c r="D373" s="28">
        <f>+[15]ALKD!H345</f>
        <v>0</v>
      </c>
    </row>
    <row r="374" spans="2:4" s="34" customFormat="1" ht="18" hidden="1" customHeight="1" x14ac:dyDescent="0.25">
      <c r="B374" s="23">
        <v>5321</v>
      </c>
      <c r="C374" s="23" t="s">
        <v>346</v>
      </c>
      <c r="D374" s="28">
        <f>+[15]ALKD!H346</f>
        <v>0</v>
      </c>
    </row>
    <row r="375" spans="2:4" s="34" customFormat="1" ht="18" hidden="1" customHeight="1" x14ac:dyDescent="0.25">
      <c r="B375" s="23">
        <v>5411</v>
      </c>
      <c r="C375" s="23" t="s">
        <v>347</v>
      </c>
      <c r="D375" s="28">
        <f>+[15]ALKD!H347</f>
        <v>0</v>
      </c>
    </row>
    <row r="376" spans="2:4" s="34" customFormat="1" ht="18" hidden="1" customHeight="1" x14ac:dyDescent="0.25">
      <c r="B376" s="23">
        <v>5412</v>
      </c>
      <c r="C376" s="23" t="s">
        <v>348</v>
      </c>
      <c r="D376" s="28">
        <f>+[15]ALKD!H348</f>
        <v>0</v>
      </c>
    </row>
    <row r="377" spans="2:4" s="34" customFormat="1" ht="18" hidden="1" customHeight="1" x14ac:dyDescent="0.25">
      <c r="B377" s="23">
        <v>5413</v>
      </c>
      <c r="C377" s="23" t="s">
        <v>349</v>
      </c>
      <c r="D377" s="28">
        <f>+[15]ALKD!H349</f>
        <v>0</v>
      </c>
    </row>
    <row r="378" spans="2:4" s="34" customFormat="1" ht="18" hidden="1" customHeight="1" x14ac:dyDescent="0.25">
      <c r="B378" s="23">
        <v>5414</v>
      </c>
      <c r="C378" s="23" t="s">
        <v>350</v>
      </c>
      <c r="D378" s="28">
        <f>+[15]ALKD!H350</f>
        <v>0</v>
      </c>
    </row>
    <row r="379" spans="2:4" s="34" customFormat="1" ht="18" hidden="1" customHeight="1" x14ac:dyDescent="0.25">
      <c r="B379" s="23">
        <v>5421</v>
      </c>
      <c r="C379" s="23" t="s">
        <v>351</v>
      </c>
      <c r="D379" s="28">
        <f>+[15]ALKD!H351</f>
        <v>0</v>
      </c>
    </row>
    <row r="380" spans="2:4" s="34" customFormat="1" ht="18" hidden="1" customHeight="1" x14ac:dyDescent="0.25">
      <c r="B380" s="23">
        <v>5431</v>
      </c>
      <c r="C380" s="23" t="s">
        <v>352</v>
      </c>
      <c r="D380" s="28">
        <f>+[15]ALKD!H352</f>
        <v>0</v>
      </c>
    </row>
    <row r="381" spans="2:4" s="34" customFormat="1" ht="18" hidden="1" customHeight="1" x14ac:dyDescent="0.25">
      <c r="B381" s="23">
        <v>5432</v>
      </c>
      <c r="C381" s="23" t="s">
        <v>353</v>
      </c>
      <c r="D381" s="28">
        <f>+[15]ALKD!H353</f>
        <v>0</v>
      </c>
    </row>
    <row r="382" spans="2:4" s="34" customFormat="1" ht="18" hidden="1" customHeight="1" x14ac:dyDescent="0.25">
      <c r="B382" s="23">
        <v>5441</v>
      </c>
      <c r="C382" s="23" t="s">
        <v>354</v>
      </c>
      <c r="D382" s="28">
        <f>+[15]ALKD!H354</f>
        <v>0</v>
      </c>
    </row>
    <row r="383" spans="2:4" s="34" customFormat="1" ht="18" hidden="1" customHeight="1" x14ac:dyDescent="0.25">
      <c r="B383" s="23">
        <v>5451</v>
      </c>
      <c r="C383" s="23" t="s">
        <v>355</v>
      </c>
      <c r="D383" s="28">
        <f>+[15]ALKD!H355</f>
        <v>0</v>
      </c>
    </row>
    <row r="384" spans="2:4" s="34" customFormat="1" ht="18" hidden="1" customHeight="1" x14ac:dyDescent="0.25">
      <c r="B384" s="23">
        <v>5452</v>
      </c>
      <c r="C384" s="23" t="s">
        <v>356</v>
      </c>
      <c r="D384" s="28">
        <f>+[15]ALKD!H356</f>
        <v>0</v>
      </c>
    </row>
    <row r="385" spans="2:4" s="34" customFormat="1" ht="18" hidden="1" customHeight="1" x14ac:dyDescent="0.25">
      <c r="B385" s="23">
        <v>5491</v>
      </c>
      <c r="C385" s="23" t="s">
        <v>357</v>
      </c>
      <c r="D385" s="28">
        <f>+[15]ALKD!H357</f>
        <v>0</v>
      </c>
    </row>
    <row r="386" spans="2:4" s="34" customFormat="1" ht="18" hidden="1" customHeight="1" x14ac:dyDescent="0.25">
      <c r="B386" s="23">
        <v>5511</v>
      </c>
      <c r="C386" s="23" t="s">
        <v>358</v>
      </c>
      <c r="D386" s="28">
        <f>+[15]ALKD!H358</f>
        <v>0</v>
      </c>
    </row>
    <row r="387" spans="2:4" s="34" customFormat="1" ht="18" hidden="1" customHeight="1" x14ac:dyDescent="0.25">
      <c r="B387" s="23">
        <v>5611</v>
      </c>
      <c r="C387" s="23" t="s">
        <v>359</v>
      </c>
      <c r="D387" s="28">
        <f>+[15]ALKD!H359</f>
        <v>0</v>
      </c>
    </row>
    <row r="388" spans="2:4" s="34" customFormat="1" ht="18" hidden="1" customHeight="1" x14ac:dyDescent="0.25">
      <c r="B388" s="23">
        <v>5621</v>
      </c>
      <c r="C388" s="23" t="s">
        <v>360</v>
      </c>
      <c r="D388" s="28">
        <f>+[15]ALKD!H360</f>
        <v>0</v>
      </c>
    </row>
    <row r="389" spans="2:4" s="34" customFormat="1" ht="18" hidden="1" customHeight="1" x14ac:dyDescent="0.25">
      <c r="B389" s="23">
        <v>5631</v>
      </c>
      <c r="C389" s="23" t="s">
        <v>361</v>
      </c>
      <c r="D389" s="28">
        <f>+[15]ALKD!H361</f>
        <v>0</v>
      </c>
    </row>
    <row r="390" spans="2:4" s="34" customFormat="1" ht="18" hidden="1" customHeight="1" x14ac:dyDescent="0.25">
      <c r="B390" s="23">
        <v>5641</v>
      </c>
      <c r="C390" s="23" t="s">
        <v>362</v>
      </c>
      <c r="D390" s="28">
        <f>+[15]ALKD!H362</f>
        <v>0</v>
      </c>
    </row>
    <row r="391" spans="2:4" s="34" customFormat="1" ht="18" hidden="1" customHeight="1" x14ac:dyDescent="0.25">
      <c r="B391" s="23">
        <v>5651</v>
      </c>
      <c r="C391" s="23" t="s">
        <v>363</v>
      </c>
      <c r="D391" s="28">
        <f>+[15]ALKD!H363</f>
        <v>0</v>
      </c>
    </row>
    <row r="392" spans="2:4" s="34" customFormat="1" ht="18" hidden="1" customHeight="1" x14ac:dyDescent="0.25">
      <c r="B392" s="23">
        <v>5661</v>
      </c>
      <c r="C392" s="23" t="s">
        <v>364</v>
      </c>
      <c r="D392" s="28">
        <f>+[15]ALKD!H364</f>
        <v>0</v>
      </c>
    </row>
    <row r="393" spans="2:4" s="34" customFormat="1" ht="18" hidden="1" customHeight="1" x14ac:dyDescent="0.25">
      <c r="B393" s="23">
        <v>5671</v>
      </c>
      <c r="C393" s="23" t="s">
        <v>365</v>
      </c>
      <c r="D393" s="28">
        <f>+[15]ALKD!H365</f>
        <v>0</v>
      </c>
    </row>
    <row r="394" spans="2:4" s="34" customFormat="1" ht="18" hidden="1" customHeight="1" x14ac:dyDescent="0.25">
      <c r="B394" s="23">
        <v>5672</v>
      </c>
      <c r="C394" s="23" t="s">
        <v>366</v>
      </c>
      <c r="D394" s="28">
        <f>+[15]ALKD!H366</f>
        <v>0</v>
      </c>
    </row>
    <row r="395" spans="2:4" s="34" customFormat="1" ht="18" hidden="1" customHeight="1" x14ac:dyDescent="0.25">
      <c r="B395" s="23">
        <v>5691</v>
      </c>
      <c r="C395" s="23" t="s">
        <v>367</v>
      </c>
      <c r="D395" s="28">
        <f>+[15]ALKD!H367</f>
        <v>0</v>
      </c>
    </row>
    <row r="396" spans="2:4" s="34" customFormat="1" ht="18" hidden="1" customHeight="1" x14ac:dyDescent="0.25">
      <c r="B396" s="23">
        <v>5692</v>
      </c>
      <c r="C396" s="23" t="s">
        <v>368</v>
      </c>
      <c r="D396" s="28">
        <f>+[15]ALKD!H368</f>
        <v>0</v>
      </c>
    </row>
    <row r="397" spans="2:4" s="34" customFormat="1" ht="18" hidden="1" customHeight="1" x14ac:dyDescent="0.25">
      <c r="B397" s="23">
        <v>5693</v>
      </c>
      <c r="C397" s="23" t="s">
        <v>369</v>
      </c>
      <c r="D397" s="28">
        <f>+[15]ALKD!H369</f>
        <v>0</v>
      </c>
    </row>
    <row r="398" spans="2:4" s="34" customFormat="1" x14ac:dyDescent="0.25">
      <c r="B398" s="23">
        <v>5694</v>
      </c>
      <c r="C398" s="23" t="s">
        <v>370</v>
      </c>
      <c r="D398" s="28">
        <f>+[15]ALKD!H370</f>
        <v>0</v>
      </c>
    </row>
    <row r="399" spans="2:4" s="34" customFormat="1" ht="18" hidden="1" customHeight="1" x14ac:dyDescent="0.25">
      <c r="B399" s="23">
        <v>5711</v>
      </c>
      <c r="C399" s="23" t="s">
        <v>371</v>
      </c>
      <c r="D399" s="28">
        <f>+[15]ALKD!H371</f>
        <v>0</v>
      </c>
    </row>
    <row r="400" spans="2:4" s="34" customFormat="1" ht="18" hidden="1" customHeight="1" x14ac:dyDescent="0.25">
      <c r="B400" s="23">
        <v>5721</v>
      </c>
      <c r="C400" s="23" t="s">
        <v>372</v>
      </c>
      <c r="D400" s="28">
        <f>+[15]ALKD!H372</f>
        <v>0</v>
      </c>
    </row>
    <row r="401" spans="2:4" s="34" customFormat="1" ht="18" hidden="1" customHeight="1" x14ac:dyDescent="0.25">
      <c r="B401" s="23">
        <v>5731</v>
      </c>
      <c r="C401" s="23" t="s">
        <v>373</v>
      </c>
      <c r="D401" s="28">
        <f>+[15]ALKD!H373</f>
        <v>0</v>
      </c>
    </row>
    <row r="402" spans="2:4" s="34" customFormat="1" ht="18" hidden="1" customHeight="1" x14ac:dyDescent="0.25">
      <c r="B402" s="23">
        <v>5741</v>
      </c>
      <c r="C402" s="23" t="s">
        <v>374</v>
      </c>
      <c r="D402" s="28">
        <f>+[15]ALKD!H374</f>
        <v>0</v>
      </c>
    </row>
    <row r="403" spans="2:4" s="34" customFormat="1" ht="18" hidden="1" customHeight="1" x14ac:dyDescent="0.25">
      <c r="B403" s="23">
        <v>5751</v>
      </c>
      <c r="C403" s="23" t="s">
        <v>375</v>
      </c>
      <c r="D403" s="28">
        <f>+[15]ALKD!H375</f>
        <v>0</v>
      </c>
    </row>
    <row r="404" spans="2:4" s="34" customFormat="1" ht="18" hidden="1" customHeight="1" x14ac:dyDescent="0.25">
      <c r="B404" s="23">
        <v>5761</v>
      </c>
      <c r="C404" s="23" t="s">
        <v>376</v>
      </c>
      <c r="D404" s="28">
        <f>+[15]ALKD!H376</f>
        <v>0</v>
      </c>
    </row>
    <row r="405" spans="2:4" s="34" customFormat="1" ht="18" hidden="1" customHeight="1" x14ac:dyDescent="0.25">
      <c r="B405" s="23">
        <v>5771</v>
      </c>
      <c r="C405" s="23" t="s">
        <v>377</v>
      </c>
      <c r="D405" s="28">
        <f>+[15]ALKD!H377</f>
        <v>0</v>
      </c>
    </row>
    <row r="406" spans="2:4" s="34" customFormat="1" ht="18" hidden="1" customHeight="1" x14ac:dyDescent="0.25">
      <c r="B406" s="23">
        <v>5781</v>
      </c>
      <c r="C406" s="23" t="s">
        <v>378</v>
      </c>
      <c r="D406" s="28">
        <f>+[15]ALKD!H378</f>
        <v>0</v>
      </c>
    </row>
    <row r="407" spans="2:4" s="34" customFormat="1" ht="18" hidden="1" customHeight="1" x14ac:dyDescent="0.25">
      <c r="B407" s="23">
        <v>5791</v>
      </c>
      <c r="C407" s="23" t="s">
        <v>379</v>
      </c>
      <c r="D407" s="28">
        <f>+[15]ALKD!H379</f>
        <v>0</v>
      </c>
    </row>
    <row r="408" spans="2:4" s="34" customFormat="1" ht="18" hidden="1" customHeight="1" x14ac:dyDescent="0.25">
      <c r="B408" s="23">
        <v>5811</v>
      </c>
      <c r="C408" s="23" t="s">
        <v>380</v>
      </c>
      <c r="D408" s="28">
        <f>+[15]ALKD!H380</f>
        <v>0</v>
      </c>
    </row>
    <row r="409" spans="2:4" s="34" customFormat="1" ht="18" hidden="1" customHeight="1" x14ac:dyDescent="0.25">
      <c r="B409" s="23">
        <v>5821</v>
      </c>
      <c r="C409" s="23" t="s">
        <v>381</v>
      </c>
      <c r="D409" s="28">
        <f>+[15]ALKD!H381</f>
        <v>0</v>
      </c>
    </row>
    <row r="410" spans="2:4" s="34" customFormat="1" ht="18" hidden="1" customHeight="1" x14ac:dyDescent="0.25">
      <c r="B410" s="23">
        <v>5831</v>
      </c>
      <c r="C410" s="23" t="s">
        <v>382</v>
      </c>
      <c r="D410" s="28">
        <f>+[15]ALKD!H382</f>
        <v>0</v>
      </c>
    </row>
    <row r="411" spans="2:4" s="34" customFormat="1" ht="18" hidden="1" customHeight="1" x14ac:dyDescent="0.25">
      <c r="B411" s="23">
        <v>5891</v>
      </c>
      <c r="C411" s="23" t="s">
        <v>383</v>
      </c>
      <c r="D411" s="28">
        <f>+[15]ALKD!H383</f>
        <v>0</v>
      </c>
    </row>
    <row r="412" spans="2:4" s="34" customFormat="1" ht="18" hidden="1" customHeight="1" x14ac:dyDescent="0.25">
      <c r="B412" s="23">
        <v>5892</v>
      </c>
      <c r="C412" s="23" t="s">
        <v>384</v>
      </c>
      <c r="D412" s="28">
        <f>+[15]ALKD!H384</f>
        <v>0</v>
      </c>
    </row>
    <row r="413" spans="2:4" s="34" customFormat="1" ht="18" hidden="1" customHeight="1" x14ac:dyDescent="0.25">
      <c r="B413" s="23">
        <v>5893</v>
      </c>
      <c r="C413" s="23" t="s">
        <v>385</v>
      </c>
      <c r="D413" s="28">
        <f>+[15]ALKD!H385</f>
        <v>0</v>
      </c>
    </row>
    <row r="414" spans="2:4" s="34" customFormat="1" ht="18" hidden="1" customHeight="1" x14ac:dyDescent="0.25">
      <c r="B414" s="23">
        <v>5894</v>
      </c>
      <c r="C414" s="23" t="s">
        <v>386</v>
      </c>
      <c r="D414" s="28">
        <f>+[15]ALKD!H386</f>
        <v>0</v>
      </c>
    </row>
    <row r="415" spans="2:4" s="34" customFormat="1" ht="18" hidden="1" customHeight="1" x14ac:dyDescent="0.25">
      <c r="B415" s="23">
        <v>5911</v>
      </c>
      <c r="C415" s="23" t="s">
        <v>387</v>
      </c>
      <c r="D415" s="28">
        <f>+[15]ALKD!H387</f>
        <v>0</v>
      </c>
    </row>
    <row r="416" spans="2:4" s="34" customFormat="1" ht="18" hidden="1" customHeight="1" x14ac:dyDescent="0.25">
      <c r="B416" s="23">
        <v>5921</v>
      </c>
      <c r="C416" s="23" t="s">
        <v>388</v>
      </c>
      <c r="D416" s="28">
        <f>+[15]ALKD!H388</f>
        <v>0</v>
      </c>
    </row>
    <row r="417" spans="2:4" s="34" customFormat="1" ht="18" hidden="1" customHeight="1" x14ac:dyDescent="0.25">
      <c r="B417" s="23">
        <v>5931</v>
      </c>
      <c r="C417" s="23" t="s">
        <v>389</v>
      </c>
      <c r="D417" s="28">
        <f>+[15]ALKD!H389</f>
        <v>0</v>
      </c>
    </row>
    <row r="418" spans="2:4" s="34" customFormat="1" ht="18" hidden="1" customHeight="1" x14ac:dyDescent="0.25">
      <c r="B418" s="23">
        <v>5941</v>
      </c>
      <c r="C418" s="23" t="s">
        <v>390</v>
      </c>
      <c r="D418" s="28">
        <f>+[15]ALKD!H390</f>
        <v>0</v>
      </c>
    </row>
    <row r="419" spans="2:4" s="34" customFormat="1" ht="18" hidden="1" customHeight="1" x14ac:dyDescent="0.25">
      <c r="B419" s="23">
        <v>5951</v>
      </c>
      <c r="C419" s="23" t="s">
        <v>391</v>
      </c>
      <c r="D419" s="28">
        <f>+[15]ALKD!H391</f>
        <v>0</v>
      </c>
    </row>
    <row r="420" spans="2:4" s="34" customFormat="1" ht="18" hidden="1" customHeight="1" x14ac:dyDescent="0.25">
      <c r="B420" s="23">
        <v>5961</v>
      </c>
      <c r="C420" s="23" t="s">
        <v>392</v>
      </c>
      <c r="D420" s="28">
        <f>+[15]ALKD!H392</f>
        <v>0</v>
      </c>
    </row>
    <row r="421" spans="2:4" s="34" customFormat="1" ht="18" hidden="1" customHeight="1" x14ac:dyDescent="0.25">
      <c r="B421" s="23">
        <v>5971</v>
      </c>
      <c r="C421" s="23" t="s">
        <v>393</v>
      </c>
      <c r="D421" s="28">
        <f>+[15]ALKD!H393</f>
        <v>0</v>
      </c>
    </row>
    <row r="422" spans="2:4" s="34" customFormat="1" ht="18" hidden="1" customHeight="1" x14ac:dyDescent="0.25">
      <c r="B422" s="23">
        <v>5981</v>
      </c>
      <c r="C422" s="23" t="s">
        <v>394</v>
      </c>
      <c r="D422" s="28">
        <f>+[15]ALKD!H394</f>
        <v>0</v>
      </c>
    </row>
    <row r="423" spans="2:4" s="34" customFormat="1" ht="18" hidden="1" customHeight="1" x14ac:dyDescent="0.25">
      <c r="B423" s="23">
        <v>5991</v>
      </c>
      <c r="C423" s="23" t="s">
        <v>395</v>
      </c>
      <c r="D423" s="28">
        <f>+[15]ALKD!H395</f>
        <v>0</v>
      </c>
    </row>
    <row r="424" spans="2:4" s="34" customFormat="1" x14ac:dyDescent="0.25">
      <c r="B424" s="46"/>
      <c r="C424" s="23" t="s">
        <v>396</v>
      </c>
      <c r="D424" s="28">
        <f>SUM(D363:D423)</f>
        <v>165000</v>
      </c>
    </row>
    <row r="425" spans="2:4" s="51" customFormat="1" ht="8.25" customHeight="1" thickBot="1" x14ac:dyDescent="0.3">
      <c r="B425" s="48"/>
      <c r="C425" s="49"/>
      <c r="D425" s="7">
        <f>+[15]ALKD!$H$396-D424</f>
        <v>0</v>
      </c>
    </row>
    <row r="426" spans="2:4" ht="17.25" hidden="1" customHeight="1" thickBot="1" x14ac:dyDescent="0.25">
      <c r="C426" s="52" t="s">
        <v>7</v>
      </c>
      <c r="D426" s="62" t="str">
        <f>+D2</f>
        <v>Presupuesto</v>
      </c>
    </row>
    <row r="427" spans="2:4" ht="34.5" hidden="1" customHeight="1" x14ac:dyDescent="0.25">
      <c r="C427" s="53" t="s">
        <v>397</v>
      </c>
      <c r="D427" s="54" t="s">
        <v>1</v>
      </c>
    </row>
    <row r="428" spans="2:4" ht="18.75" hidden="1" customHeight="1" thickBot="1" x14ac:dyDescent="0.3">
      <c r="B428" s="12">
        <v>6221</v>
      </c>
      <c r="C428" s="12" t="s">
        <v>398</v>
      </c>
      <c r="D428" s="9"/>
    </row>
    <row r="429" spans="2:4" ht="18.75" hidden="1" customHeight="1" thickBot="1" x14ac:dyDescent="0.3">
      <c r="B429" s="10"/>
      <c r="C429" s="55"/>
      <c r="D429" s="56"/>
    </row>
    <row r="430" spans="2:4" ht="18.75" thickBot="1" x14ac:dyDescent="0.3">
      <c r="C430" s="57" t="s">
        <v>399</v>
      </c>
      <c r="D430" s="58">
        <f>+D82+D150+D261+D359+D424+D428</f>
        <v>9748515.9268910699</v>
      </c>
    </row>
    <row r="431" spans="2:4" ht="18.75" thickBot="1" x14ac:dyDescent="0.3">
      <c r="D431" s="7">
        <f>+[15]ALKD!$H$529</f>
        <v>9748515.9268910699</v>
      </c>
    </row>
    <row r="432" spans="2:4" ht="18.75" thickBot="1" x14ac:dyDescent="0.3">
      <c r="D432" s="59">
        <f>+D430-D431</f>
        <v>0</v>
      </c>
    </row>
  </sheetData>
  <mergeCells count="1">
    <mergeCell ref="C4:C5"/>
  </mergeCells>
  <printOptions horizontalCentered="1"/>
  <pageMargins left="0" right="0" top="0.78740157480314965" bottom="0.27559055118110237" header="0.39370078740157483" footer="0.11811023622047245"/>
  <pageSetup scale="75" firstPageNumber="2" orientation="portrait" useFirstPageNumber="1" r:id="rId1"/>
  <headerFooter alignWithMargins="0">
    <oddHeader>&amp;C&amp;"Arial,Negrita"&amp;14INSTITUTO JALISCIENSE DE ASISTENCIA SOCIAL
COMPARATIVO PRESUPUESTAL</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432"/>
  <sheetViews>
    <sheetView showGridLines="0" zoomScale="110" zoomScaleNormal="110" workbookViewId="0">
      <pane xSplit="3" ySplit="3" topLeftCell="D4" activePane="bottomRight" state="frozen"/>
      <selection activeCell="F49" sqref="F49"/>
      <selection pane="topRight" activeCell="F49" sqref="F49"/>
      <selection pane="bottomLeft" activeCell="F49" sqref="F49"/>
      <selection pane="bottomRight" activeCell="D424" sqref="D424"/>
    </sheetView>
  </sheetViews>
  <sheetFormatPr baseColWidth="10" defaultRowHeight="18" x14ac:dyDescent="0.25"/>
  <cols>
    <col min="1" max="1" width="1.7109375" style="2" customWidth="1"/>
    <col min="2" max="2" width="7.5703125" style="2" bestFit="1" customWidth="1"/>
    <col min="3" max="3" width="66.7109375" style="15" customWidth="1"/>
    <col min="4" max="4" width="21.28515625" style="6" bestFit="1" customWidth="1"/>
    <col min="5" max="16384" width="11.42578125" style="2"/>
  </cols>
  <sheetData>
    <row r="1" spans="3:4" ht="21" thickBot="1" x14ac:dyDescent="0.35">
      <c r="C1" s="1"/>
      <c r="D1" s="60" t="s">
        <v>402</v>
      </c>
    </row>
    <row r="2" spans="3:4" ht="17.25" customHeight="1" thickBot="1" x14ac:dyDescent="0.25">
      <c r="C2" s="2"/>
      <c r="D2" s="61" t="str">
        <f>+IAP´s!$D$2</f>
        <v>Presupuesto</v>
      </c>
    </row>
    <row r="3" spans="3:4" ht="17.25" customHeight="1" thickBot="1" x14ac:dyDescent="0.25">
      <c r="C3" s="2"/>
      <c r="D3" s="4" t="str">
        <f>+IAP´s!$D$3</f>
        <v>2016</v>
      </c>
    </row>
    <row r="4" spans="3:4" ht="6.75" hidden="1" customHeight="1" x14ac:dyDescent="0.25">
      <c r="C4" s="79" t="s">
        <v>2</v>
      </c>
      <c r="D4" s="5"/>
    </row>
    <row r="5" spans="3:4" ht="20.25" hidden="1" customHeight="1" thickBot="1" x14ac:dyDescent="0.3">
      <c r="C5" s="80"/>
    </row>
    <row r="6" spans="3:4" ht="20.25" hidden="1" customHeight="1" x14ac:dyDescent="0.25">
      <c r="C6" s="8" t="s">
        <v>3</v>
      </c>
      <c r="D6" s="9"/>
    </row>
    <row r="7" spans="3:4" ht="20.25" hidden="1" customHeight="1" x14ac:dyDescent="0.25">
      <c r="C7" s="10" t="str">
        <f>+[14]Acumulados!B8</f>
        <v>Arrendamientos</v>
      </c>
      <c r="D7" s="11"/>
    </row>
    <row r="8" spans="3:4" ht="20.25" hidden="1" customHeight="1" x14ac:dyDescent="0.25">
      <c r="C8" s="12" t="str">
        <f>+[14]Acumulados!B9</f>
        <v>Programa de Compactacion</v>
      </c>
      <c r="D8" s="9"/>
    </row>
    <row r="9" spans="3:4" ht="20.25" hidden="1" customHeight="1" x14ac:dyDescent="0.25">
      <c r="C9" s="10" t="str">
        <f>+[14]Acumulados!B10</f>
        <v>Pensiones Normales</v>
      </c>
      <c r="D9" s="11"/>
    </row>
    <row r="10" spans="3:4" ht="20.25" hidden="1" customHeight="1" x14ac:dyDescent="0.25">
      <c r="C10" s="12" t="s">
        <v>4</v>
      </c>
      <c r="D10" s="9"/>
    </row>
    <row r="11" spans="3:4" ht="20.25" hidden="1" customHeight="1" x14ac:dyDescent="0.25">
      <c r="C11" s="10" t="s">
        <v>5</v>
      </c>
      <c r="D11" s="11"/>
    </row>
    <row r="12" spans="3:4" ht="20.25" hidden="1" customHeight="1" x14ac:dyDescent="0.25">
      <c r="C12" s="12" t="str">
        <f>+[14]Acumulados!B12</f>
        <v>Remates de Vehículos</v>
      </c>
      <c r="D12" s="9"/>
    </row>
    <row r="13" spans="3:4" ht="20.25" hidden="1" customHeight="1" x14ac:dyDescent="0.25">
      <c r="C13" s="10" t="str">
        <f>+[14]Acumulados!B14</f>
        <v>Cuotas de Recuperación</v>
      </c>
      <c r="D13" s="11"/>
    </row>
    <row r="14" spans="3:4" ht="20.25" hidden="1" customHeight="1" x14ac:dyDescent="0.25">
      <c r="C14" s="12" t="str">
        <f>+[14]Acumulados!B17</f>
        <v>Venta de Inmuebles</v>
      </c>
      <c r="D14" s="9"/>
    </row>
    <row r="15" spans="3:4" ht="20.25" hidden="1" customHeight="1" x14ac:dyDescent="0.25">
      <c r="C15" s="10" t="str">
        <f>+[14]Acumulados!B15</f>
        <v>Subsidio Estatal</v>
      </c>
      <c r="D15" s="11"/>
    </row>
    <row r="16" spans="3:4" ht="20.25" hidden="1" customHeight="1" x14ac:dyDescent="0.25">
      <c r="C16" s="12" t="str">
        <f>+[14]Acumulados!B16</f>
        <v>Subsidio ONI y Casa Hogar El Buen Pastor</v>
      </c>
      <c r="D16" s="9"/>
    </row>
    <row r="17" spans="2:4" ht="18" hidden="1" customHeight="1" x14ac:dyDescent="0.25">
      <c r="C17" s="10" t="str">
        <f>+[14]Acumulados!B19</f>
        <v xml:space="preserve"> Otros Ingresos</v>
      </c>
      <c r="D17" s="11"/>
    </row>
    <row r="18" spans="2:4" ht="18" hidden="1" customHeight="1" x14ac:dyDescent="0.25">
      <c r="C18" s="12" t="str">
        <f>+[14]Acumulados!B20</f>
        <v>Productos Financieros</v>
      </c>
      <c r="D18" s="9"/>
    </row>
    <row r="19" spans="2:4" ht="18.75" hidden="1" thickBot="1" x14ac:dyDescent="0.3">
      <c r="C19" s="13"/>
      <c r="D19" s="14"/>
    </row>
    <row r="20" spans="2:4" s="15" customFormat="1" ht="19.5" hidden="1" thickTop="1" thickBot="1" x14ac:dyDescent="0.3">
      <c r="C20" s="16" t="s">
        <v>6</v>
      </c>
      <c r="D20" s="17">
        <f>SUM(D6:D18)</f>
        <v>0</v>
      </c>
    </row>
    <row r="21" spans="2:4" ht="15.75" hidden="1" customHeight="1" thickTop="1" thickBot="1" x14ac:dyDescent="0.3">
      <c r="C21" s="18"/>
      <c r="D21" s="19"/>
    </row>
    <row r="22" spans="2:4" ht="17.25" customHeight="1" thickBot="1" x14ac:dyDescent="0.25">
      <c r="C22" s="20" t="s">
        <v>7</v>
      </c>
      <c r="D22" s="62" t="str">
        <f>+D2</f>
        <v>Presupuesto</v>
      </c>
    </row>
    <row r="23" spans="2:4" ht="17.25" customHeight="1" thickBot="1" x14ac:dyDescent="0.25">
      <c r="C23" s="21" t="s">
        <v>8</v>
      </c>
      <c r="D23" s="22" t="str">
        <f>+D3</f>
        <v>2016</v>
      </c>
    </row>
    <row r="24" spans="2:4" s="26" customFormat="1" x14ac:dyDescent="0.25">
      <c r="B24" s="23">
        <v>1131</v>
      </c>
      <c r="C24" s="24" t="s">
        <v>9</v>
      </c>
      <c r="D24" s="25">
        <f>+[15]UAPI!H8</f>
        <v>6857561.6864399994</v>
      </c>
    </row>
    <row r="25" spans="2:4" s="26" customFormat="1" ht="18" hidden="1" customHeight="1" x14ac:dyDescent="0.25">
      <c r="B25" s="23">
        <v>1141</v>
      </c>
      <c r="C25" s="23" t="s">
        <v>10</v>
      </c>
      <c r="D25" s="28">
        <f>+[15]UAPI!H9</f>
        <v>0</v>
      </c>
    </row>
    <row r="26" spans="2:4" s="26" customFormat="1" ht="18" hidden="1" customHeight="1" x14ac:dyDescent="0.25">
      <c r="B26" s="23">
        <v>1211</v>
      </c>
      <c r="C26" s="23" t="s">
        <v>11</v>
      </c>
      <c r="D26" s="28">
        <f>+[15]UAPI!H10</f>
        <v>0</v>
      </c>
    </row>
    <row r="27" spans="2:4" s="26" customFormat="1" ht="18" hidden="1" customHeight="1" x14ac:dyDescent="0.25">
      <c r="B27" s="23">
        <v>1221</v>
      </c>
      <c r="C27" s="23" t="s">
        <v>12</v>
      </c>
      <c r="D27" s="28">
        <f>+[15]UAPI!H11</f>
        <v>0</v>
      </c>
    </row>
    <row r="28" spans="2:4" s="26" customFormat="1" ht="18" hidden="1" customHeight="1" x14ac:dyDescent="0.25">
      <c r="B28" s="23">
        <v>1231</v>
      </c>
      <c r="C28" s="23" t="s">
        <v>13</v>
      </c>
      <c r="D28" s="28">
        <f>+[15]UAPI!H12</f>
        <v>0</v>
      </c>
    </row>
    <row r="29" spans="2:4" s="26" customFormat="1" ht="18" hidden="1" customHeight="1" x14ac:dyDescent="0.25">
      <c r="B29" s="23">
        <v>1232</v>
      </c>
      <c r="C29" s="23" t="s">
        <v>14</v>
      </c>
      <c r="D29" s="28">
        <f>+[15]UAPI!H13</f>
        <v>0</v>
      </c>
    </row>
    <row r="30" spans="2:4" s="26" customFormat="1" ht="18" hidden="1" customHeight="1" x14ac:dyDescent="0.25">
      <c r="B30" s="23">
        <v>1241</v>
      </c>
      <c r="C30" s="23" t="s">
        <v>15</v>
      </c>
      <c r="D30" s="28">
        <f>+[15]UAPI!H14</f>
        <v>0</v>
      </c>
    </row>
    <row r="31" spans="2:4" s="26" customFormat="1" x14ac:dyDescent="0.25">
      <c r="B31" s="23">
        <v>1311</v>
      </c>
      <c r="C31" s="23" t="s">
        <v>16</v>
      </c>
      <c r="D31" s="28">
        <f>+[15]UAPI!H15</f>
        <v>237526.0800000001</v>
      </c>
    </row>
    <row r="32" spans="2:4" s="26" customFormat="1" x14ac:dyDescent="0.25">
      <c r="B32" s="23">
        <v>1321</v>
      </c>
      <c r="C32" s="23" t="s">
        <v>17</v>
      </c>
      <c r="D32" s="28">
        <f>+[15]UAPI!H16</f>
        <v>145609.88169999994</v>
      </c>
    </row>
    <row r="33" spans="2:4" s="26" customFormat="1" x14ac:dyDescent="0.25">
      <c r="B33" s="23">
        <v>1322</v>
      </c>
      <c r="C33" s="23" t="s">
        <v>18</v>
      </c>
      <c r="D33" s="28">
        <f>+[15]UAPI!H17</f>
        <v>936825.36699999974</v>
      </c>
    </row>
    <row r="34" spans="2:4" s="26" customFormat="1" ht="18" hidden="1" customHeight="1" x14ac:dyDescent="0.25">
      <c r="B34" s="23">
        <v>1331</v>
      </c>
      <c r="C34" s="23" t="s">
        <v>19</v>
      </c>
      <c r="D34" s="28">
        <f>+[15]UAPI!H18</f>
        <v>0</v>
      </c>
    </row>
    <row r="35" spans="2:4" s="26" customFormat="1" ht="18" hidden="1" customHeight="1" x14ac:dyDescent="0.25">
      <c r="B35" s="23">
        <v>1332</v>
      </c>
      <c r="C35" s="23" t="s">
        <v>20</v>
      </c>
      <c r="D35" s="28">
        <f>+[15]UAPI!H19</f>
        <v>0</v>
      </c>
    </row>
    <row r="36" spans="2:4" s="26" customFormat="1" ht="18" hidden="1" customHeight="1" x14ac:dyDescent="0.25">
      <c r="B36" s="23">
        <v>1341</v>
      </c>
      <c r="C36" s="23" t="s">
        <v>21</v>
      </c>
      <c r="D36" s="28">
        <f>+[15]UAPI!H20</f>
        <v>0</v>
      </c>
    </row>
    <row r="37" spans="2:4" s="26" customFormat="1" ht="18" hidden="1" customHeight="1" x14ac:dyDescent="0.25">
      <c r="B37" s="23">
        <v>1342</v>
      </c>
      <c r="C37" s="23" t="s">
        <v>22</v>
      </c>
      <c r="D37" s="28">
        <f>+[15]UAPI!H21</f>
        <v>0</v>
      </c>
    </row>
    <row r="38" spans="2:4" s="26" customFormat="1" ht="18" hidden="1" customHeight="1" x14ac:dyDescent="0.25">
      <c r="B38" s="23">
        <v>1343</v>
      </c>
      <c r="C38" s="23" t="s">
        <v>23</v>
      </c>
      <c r="D38" s="28">
        <f>+[15]UAPI!H22</f>
        <v>0</v>
      </c>
    </row>
    <row r="39" spans="2:4" s="26" customFormat="1" ht="18" hidden="1" customHeight="1" x14ac:dyDescent="0.25">
      <c r="B39" s="23">
        <v>1344</v>
      </c>
      <c r="C39" s="23" t="s">
        <v>24</v>
      </c>
      <c r="D39" s="28">
        <f>+[15]UAPI!H23</f>
        <v>0</v>
      </c>
    </row>
    <row r="40" spans="2:4" s="26" customFormat="1" ht="18" hidden="1" customHeight="1" x14ac:dyDescent="0.25">
      <c r="B40" s="23">
        <v>1345</v>
      </c>
      <c r="C40" s="23" t="s">
        <v>25</v>
      </c>
      <c r="D40" s="28">
        <f>+[15]UAPI!H24</f>
        <v>0</v>
      </c>
    </row>
    <row r="41" spans="2:4" s="26" customFormat="1" ht="18" hidden="1" customHeight="1" x14ac:dyDescent="0.25">
      <c r="B41" s="23">
        <v>1346</v>
      </c>
      <c r="C41" s="23" t="s">
        <v>26</v>
      </c>
      <c r="D41" s="28">
        <f>+[15]UAPI!H25</f>
        <v>0</v>
      </c>
    </row>
    <row r="42" spans="2:4" s="26" customFormat="1" ht="18" hidden="1" customHeight="1" x14ac:dyDescent="0.25">
      <c r="B42" s="23">
        <v>1347</v>
      </c>
      <c r="C42" s="23" t="s">
        <v>27</v>
      </c>
      <c r="D42" s="28">
        <f>+[15]UAPI!H26</f>
        <v>0</v>
      </c>
    </row>
    <row r="43" spans="2:4" s="26" customFormat="1" ht="18" hidden="1" customHeight="1" x14ac:dyDescent="0.25">
      <c r="B43" s="23">
        <v>1348</v>
      </c>
      <c r="C43" s="23" t="s">
        <v>28</v>
      </c>
      <c r="D43" s="28">
        <f>+[15]UAPI!H27</f>
        <v>0</v>
      </c>
    </row>
    <row r="44" spans="2:4" s="26" customFormat="1" ht="18" hidden="1" customHeight="1" x14ac:dyDescent="0.25">
      <c r="B44" s="23">
        <v>1371</v>
      </c>
      <c r="C44" s="23" t="s">
        <v>29</v>
      </c>
      <c r="D44" s="28">
        <f>+[15]UAPI!H28</f>
        <v>0</v>
      </c>
    </row>
    <row r="45" spans="2:4" s="26" customFormat="1" x14ac:dyDescent="0.25">
      <c r="B45" s="23">
        <v>1412</v>
      </c>
      <c r="C45" s="23" t="s">
        <v>30</v>
      </c>
      <c r="D45" s="28">
        <f>+[15]UAPI!H29</f>
        <v>1638318.0382551444</v>
      </c>
    </row>
    <row r="46" spans="2:4" s="26" customFormat="1" ht="18" hidden="1" customHeight="1" x14ac:dyDescent="0.25">
      <c r="B46" s="23">
        <v>1412</v>
      </c>
      <c r="C46" s="23" t="s">
        <v>31</v>
      </c>
      <c r="D46" s="28">
        <f>+[15]UAPI!H30</f>
        <v>0</v>
      </c>
    </row>
    <row r="47" spans="2:4" s="26" customFormat="1" ht="18" hidden="1" customHeight="1" x14ac:dyDescent="0.25">
      <c r="B47" s="23">
        <v>1413</v>
      </c>
      <c r="C47" s="23" t="s">
        <v>32</v>
      </c>
      <c r="D47" s="28">
        <f>+[15]UAPI!H31</f>
        <v>0</v>
      </c>
    </row>
    <row r="48" spans="2:4" s="26" customFormat="1" x14ac:dyDescent="0.25">
      <c r="B48" s="23">
        <v>1421</v>
      </c>
      <c r="C48" s="23" t="s">
        <v>33</v>
      </c>
      <c r="D48" s="28">
        <f>+[15]UAPI!H32</f>
        <v>168033.92468544</v>
      </c>
    </row>
    <row r="49" spans="2:4" s="26" customFormat="1" x14ac:dyDescent="0.25">
      <c r="B49" s="23">
        <v>1431</v>
      </c>
      <c r="C49" s="23" t="s">
        <v>34</v>
      </c>
      <c r="D49" s="28">
        <f>+[15]UAPI!H33</f>
        <v>763790.5667519999</v>
      </c>
    </row>
    <row r="50" spans="2:4" s="26" customFormat="1" x14ac:dyDescent="0.25">
      <c r="B50" s="23">
        <v>1432</v>
      </c>
      <c r="C50" s="23" t="s">
        <v>35</v>
      </c>
      <c r="D50" s="28">
        <f>+[15]UAPI!H34</f>
        <v>263083.44249572291</v>
      </c>
    </row>
    <row r="51" spans="2:4" s="26" customFormat="1" ht="18" hidden="1" customHeight="1" x14ac:dyDescent="0.25">
      <c r="B51" s="23">
        <v>1441</v>
      </c>
      <c r="C51" s="23" t="s">
        <v>36</v>
      </c>
      <c r="D51" s="28">
        <f>+[15]UAPI!H35</f>
        <v>0</v>
      </c>
    </row>
    <row r="52" spans="2:4" s="26" customFormat="1" ht="18" hidden="1" customHeight="1" x14ac:dyDescent="0.25">
      <c r="B52" s="23">
        <v>1442</v>
      </c>
      <c r="C52" s="23" t="s">
        <v>37</v>
      </c>
      <c r="D52" s="28">
        <f>+[15]UAPI!H36</f>
        <v>0</v>
      </c>
    </row>
    <row r="53" spans="2:4" s="26" customFormat="1" ht="18" hidden="1" customHeight="1" x14ac:dyDescent="0.25">
      <c r="B53" s="23">
        <v>1521</v>
      </c>
      <c r="C53" s="23" t="s">
        <v>38</v>
      </c>
      <c r="D53" s="28">
        <f>+[15]UAPI!H37</f>
        <v>0</v>
      </c>
    </row>
    <row r="54" spans="2:4" s="26" customFormat="1" ht="18" hidden="1" customHeight="1" x14ac:dyDescent="0.25">
      <c r="B54" s="23">
        <v>1522</v>
      </c>
      <c r="C54" s="23" t="s">
        <v>39</v>
      </c>
      <c r="D54" s="28">
        <f>+[15]UAPI!H38</f>
        <v>0</v>
      </c>
    </row>
    <row r="55" spans="2:4" s="26" customFormat="1" ht="18" hidden="1" customHeight="1" x14ac:dyDescent="0.25">
      <c r="B55" s="23">
        <v>1523</v>
      </c>
      <c r="C55" s="23" t="s">
        <v>40</v>
      </c>
      <c r="D55" s="28">
        <f>+[15]UAPI!H39</f>
        <v>0</v>
      </c>
    </row>
    <row r="56" spans="2:4" s="26" customFormat="1" ht="18" hidden="1" customHeight="1" x14ac:dyDescent="0.25">
      <c r="B56" s="23">
        <v>1524</v>
      </c>
      <c r="C56" s="23" t="s">
        <v>41</v>
      </c>
      <c r="D56" s="28">
        <f>+[15]UAPI!H40</f>
        <v>0</v>
      </c>
    </row>
    <row r="57" spans="2:4" s="26" customFormat="1" ht="18" hidden="1" customHeight="1" x14ac:dyDescent="0.25">
      <c r="B57" s="23">
        <v>1531</v>
      </c>
      <c r="C57" s="23" t="s">
        <v>42</v>
      </c>
      <c r="D57" s="28">
        <f>+[15]UAPI!H41</f>
        <v>0</v>
      </c>
    </row>
    <row r="58" spans="2:4" s="26" customFormat="1" ht="18" hidden="1" customHeight="1" x14ac:dyDescent="0.25">
      <c r="B58" s="23">
        <v>1541</v>
      </c>
      <c r="C58" s="23" t="s">
        <v>43</v>
      </c>
      <c r="D58" s="28">
        <f>+[15]UAPI!H42</f>
        <v>0</v>
      </c>
    </row>
    <row r="59" spans="2:4" s="26" customFormat="1" ht="18" hidden="1" customHeight="1" x14ac:dyDescent="0.25">
      <c r="B59" s="23">
        <v>1542</v>
      </c>
      <c r="C59" s="23" t="s">
        <v>44</v>
      </c>
      <c r="D59" s="28">
        <f>+[15]UAPI!H43</f>
        <v>0</v>
      </c>
    </row>
    <row r="60" spans="2:4" s="26" customFormat="1" ht="18" hidden="1" customHeight="1" x14ac:dyDescent="0.25">
      <c r="B60" s="23">
        <v>1543</v>
      </c>
      <c r="C60" s="23" t="s">
        <v>45</v>
      </c>
      <c r="D60" s="28">
        <f>+[15]UAPI!H44</f>
        <v>0</v>
      </c>
    </row>
    <row r="61" spans="2:4" s="26" customFormat="1" ht="18" hidden="1" customHeight="1" x14ac:dyDescent="0.25">
      <c r="B61" s="23">
        <v>1544</v>
      </c>
      <c r="C61" s="23" t="s">
        <v>46</v>
      </c>
      <c r="D61" s="28">
        <f>+[15]UAPI!H45</f>
        <v>0</v>
      </c>
    </row>
    <row r="62" spans="2:4" s="26" customFormat="1" ht="18" hidden="1" customHeight="1" x14ac:dyDescent="0.25">
      <c r="B62" s="23">
        <v>1545</v>
      </c>
      <c r="C62" s="23" t="s">
        <v>47</v>
      </c>
      <c r="D62" s="28">
        <f>+[15]UAPI!H46</f>
        <v>0</v>
      </c>
    </row>
    <row r="63" spans="2:4" s="26" customFormat="1" ht="18" hidden="1" customHeight="1" x14ac:dyDescent="0.25">
      <c r="B63" s="23">
        <v>1546</v>
      </c>
      <c r="C63" s="23" t="s">
        <v>48</v>
      </c>
      <c r="D63" s="28">
        <f>+[15]UAPI!H47</f>
        <v>0</v>
      </c>
    </row>
    <row r="64" spans="2:4" s="26" customFormat="1" ht="18" hidden="1" customHeight="1" x14ac:dyDescent="0.25">
      <c r="B64" s="23">
        <v>1547</v>
      </c>
      <c r="C64" s="23" t="s">
        <v>49</v>
      </c>
      <c r="D64" s="28">
        <f>+[15]UAPI!H48</f>
        <v>0</v>
      </c>
    </row>
    <row r="65" spans="2:4" s="26" customFormat="1" ht="18" hidden="1" customHeight="1" x14ac:dyDescent="0.25">
      <c r="B65" s="23">
        <v>1548</v>
      </c>
      <c r="C65" s="23" t="s">
        <v>50</v>
      </c>
      <c r="D65" s="28">
        <f>+[15]UAPI!H49</f>
        <v>0</v>
      </c>
    </row>
    <row r="66" spans="2:4" s="26" customFormat="1" ht="18" hidden="1" customHeight="1" x14ac:dyDescent="0.25">
      <c r="B66" s="23">
        <v>1551</v>
      </c>
      <c r="C66" s="23" t="s">
        <v>51</v>
      </c>
      <c r="D66" s="28">
        <f>+[15]UAPI!H50</f>
        <v>0</v>
      </c>
    </row>
    <row r="67" spans="2:4" s="26" customFormat="1" ht="18" hidden="1" customHeight="1" x14ac:dyDescent="0.25">
      <c r="B67" s="23">
        <v>1591</v>
      </c>
      <c r="C67" s="23" t="s">
        <v>52</v>
      </c>
      <c r="D67" s="28">
        <f>+[15]UAPI!H51</f>
        <v>0</v>
      </c>
    </row>
    <row r="68" spans="2:4" s="26" customFormat="1" x14ac:dyDescent="0.25">
      <c r="B68" s="23">
        <v>1592</v>
      </c>
      <c r="C68" s="23" t="s">
        <v>53</v>
      </c>
      <c r="D68" s="28">
        <f>+[15]UAPI!H52</f>
        <v>1219603.969395</v>
      </c>
    </row>
    <row r="69" spans="2:4" s="26" customFormat="1" ht="18" hidden="1" customHeight="1" x14ac:dyDescent="0.25">
      <c r="B69" s="23">
        <v>1593</v>
      </c>
      <c r="C69" s="23" t="s">
        <v>54</v>
      </c>
      <c r="D69" s="28">
        <f>+[15]UAPI!H53</f>
        <v>0</v>
      </c>
    </row>
    <row r="70" spans="2:4" s="26" customFormat="1" ht="18" hidden="1" customHeight="1" x14ac:dyDescent="0.25">
      <c r="B70" s="23">
        <v>1611</v>
      </c>
      <c r="C70" s="23" t="s">
        <v>55</v>
      </c>
      <c r="D70" s="28">
        <f>+[15]UAPI!H54</f>
        <v>0</v>
      </c>
    </row>
    <row r="71" spans="2:4" s="26" customFormat="1" ht="18" hidden="1" customHeight="1" x14ac:dyDescent="0.25">
      <c r="B71" s="23">
        <v>1612</v>
      </c>
      <c r="C71" s="23" t="s">
        <v>56</v>
      </c>
      <c r="D71" s="28">
        <f>+[15]UAPI!H55</f>
        <v>0</v>
      </c>
    </row>
    <row r="72" spans="2:4" s="26" customFormat="1" ht="18" hidden="1" customHeight="1" x14ac:dyDescent="0.25">
      <c r="B72" s="23">
        <v>1711</v>
      </c>
      <c r="C72" s="23" t="s">
        <v>57</v>
      </c>
      <c r="D72" s="28">
        <f>+[15]UAPI!H56</f>
        <v>0</v>
      </c>
    </row>
    <row r="73" spans="2:4" s="26" customFormat="1" x14ac:dyDescent="0.25">
      <c r="B73" s="23">
        <v>1712</v>
      </c>
      <c r="C73" s="23" t="s">
        <v>58</v>
      </c>
      <c r="D73" s="28">
        <f>+[15]UAPI!H57</f>
        <v>1827584.8799999992</v>
      </c>
    </row>
    <row r="74" spans="2:4" s="26" customFormat="1" ht="18" hidden="1" customHeight="1" x14ac:dyDescent="0.25">
      <c r="B74" s="23">
        <v>1713</v>
      </c>
      <c r="C74" s="23" t="s">
        <v>59</v>
      </c>
      <c r="D74" s="28">
        <f>+[15]UAPI!H58</f>
        <v>0</v>
      </c>
    </row>
    <row r="75" spans="2:4" s="26" customFormat="1" ht="18" hidden="1" customHeight="1" x14ac:dyDescent="0.25">
      <c r="B75" s="23">
        <v>1714</v>
      </c>
      <c r="C75" s="23" t="s">
        <v>60</v>
      </c>
      <c r="D75" s="28">
        <f>+[15]UAPI!H59</f>
        <v>0</v>
      </c>
    </row>
    <row r="76" spans="2:4" s="26" customFormat="1" x14ac:dyDescent="0.25">
      <c r="B76" s="23">
        <v>1715</v>
      </c>
      <c r="C76" s="23" t="s">
        <v>61</v>
      </c>
      <c r="D76" s="28">
        <f>+[15]UAPI!H60</f>
        <v>281047.61009999999</v>
      </c>
    </row>
    <row r="77" spans="2:4" s="26" customFormat="1" x14ac:dyDescent="0.25">
      <c r="B77" s="23">
        <v>1716</v>
      </c>
      <c r="C77" s="23" t="s">
        <v>62</v>
      </c>
      <c r="D77" s="28">
        <f>+[15]UAPI!H61</f>
        <v>29000</v>
      </c>
    </row>
    <row r="78" spans="2:4" s="26" customFormat="1" ht="18" hidden="1" customHeight="1" x14ac:dyDescent="0.25">
      <c r="B78" s="23">
        <v>1717</v>
      </c>
      <c r="C78" s="23" t="s">
        <v>63</v>
      </c>
      <c r="D78" s="28">
        <f>+[15]UAPI!H62</f>
        <v>0</v>
      </c>
    </row>
    <row r="79" spans="2:4" s="26" customFormat="1" ht="18" hidden="1" customHeight="1" x14ac:dyDescent="0.25">
      <c r="B79" s="23">
        <v>1718</v>
      </c>
      <c r="C79" s="23" t="s">
        <v>64</v>
      </c>
      <c r="D79" s="28">
        <f>+[15]UAPI!H63</f>
        <v>0</v>
      </c>
    </row>
    <row r="80" spans="2:4" s="26" customFormat="1" x14ac:dyDescent="0.25">
      <c r="B80" s="23">
        <v>1719</v>
      </c>
      <c r="C80" s="23" t="s">
        <v>65</v>
      </c>
      <c r="D80" s="28">
        <f>+[15]UAPI!H64</f>
        <v>34000</v>
      </c>
    </row>
    <row r="81" spans="2:4" s="26" customFormat="1" x14ac:dyDescent="0.25">
      <c r="B81" s="2"/>
      <c r="C81" s="30"/>
      <c r="D81" s="31"/>
    </row>
    <row r="82" spans="2:4" s="26" customFormat="1" ht="18.75" thickBot="1" x14ac:dyDescent="0.3">
      <c r="B82" s="2"/>
      <c r="C82" s="18" t="s">
        <v>66</v>
      </c>
      <c r="D82" s="32">
        <f>SUM(D24:D80)</f>
        <v>14401985.446823303</v>
      </c>
    </row>
    <row r="83" spans="2:4" s="26" customFormat="1" ht="19.5" thickTop="1" thickBot="1" x14ac:dyDescent="0.3">
      <c r="B83" s="2"/>
      <c r="C83" s="18"/>
      <c r="D83" s="19">
        <f>+[15]UAPI!$H$65-D82</f>
        <v>0</v>
      </c>
    </row>
    <row r="84" spans="2:4" ht="17.25" customHeight="1" thickBot="1" x14ac:dyDescent="0.25">
      <c r="C84" s="20" t="s">
        <v>7</v>
      </c>
      <c r="D84" s="62" t="str">
        <f>+D2</f>
        <v>Presupuesto</v>
      </c>
    </row>
    <row r="85" spans="2:4" ht="17.25" customHeight="1" thickBot="1" x14ac:dyDescent="0.25">
      <c r="C85" s="21" t="s">
        <v>67</v>
      </c>
      <c r="D85" s="33" t="str">
        <f>+D3</f>
        <v>2016</v>
      </c>
    </row>
    <row r="86" spans="2:4" s="26" customFormat="1" x14ac:dyDescent="0.25">
      <c r="B86" s="23">
        <v>2111</v>
      </c>
      <c r="C86" s="24" t="s">
        <v>68</v>
      </c>
      <c r="D86" s="25">
        <f>+[15]UAPI!H67</f>
        <v>28642.057600000004</v>
      </c>
    </row>
    <row r="87" spans="2:4" s="26" customFormat="1" ht="18" hidden="1" customHeight="1" x14ac:dyDescent="0.25">
      <c r="B87" s="23">
        <v>2121</v>
      </c>
      <c r="C87" s="23" t="s">
        <v>69</v>
      </c>
      <c r="D87" s="28">
        <f>+[15]UAPI!H68</f>
        <v>0</v>
      </c>
    </row>
    <row r="88" spans="2:4" s="26" customFormat="1" ht="18" hidden="1" customHeight="1" x14ac:dyDescent="0.25">
      <c r="B88" s="23">
        <v>2131</v>
      </c>
      <c r="C88" s="23" t="s">
        <v>70</v>
      </c>
      <c r="D88" s="28">
        <f>+[15]UAPI!H69</f>
        <v>0</v>
      </c>
    </row>
    <row r="89" spans="2:4" s="26" customFormat="1" x14ac:dyDescent="0.25">
      <c r="B89" s="23">
        <v>2141</v>
      </c>
      <c r="C89" s="23" t="s">
        <v>71</v>
      </c>
      <c r="D89" s="28">
        <f>+[15]UAPI!H70</f>
        <v>21523.423999999999</v>
      </c>
    </row>
    <row r="90" spans="2:4" s="26" customFormat="1" x14ac:dyDescent="0.25">
      <c r="B90" s="23">
        <v>2151</v>
      </c>
      <c r="C90" s="23" t="s">
        <v>72</v>
      </c>
      <c r="D90" s="28">
        <f>+[15]UAPI!H71</f>
        <v>921.39839999999992</v>
      </c>
    </row>
    <row r="91" spans="2:4" s="26" customFormat="1" x14ac:dyDescent="0.25">
      <c r="B91" s="23">
        <v>2161</v>
      </c>
      <c r="C91" s="23" t="s">
        <v>73</v>
      </c>
      <c r="D91" s="28">
        <f>+[15]UAPI!H72</f>
        <v>199316.61360000007</v>
      </c>
    </row>
    <row r="92" spans="2:4" s="26" customFormat="1" ht="18" hidden="1" customHeight="1" x14ac:dyDescent="0.25">
      <c r="B92" s="23">
        <v>2171</v>
      </c>
      <c r="C92" s="23" t="s">
        <v>74</v>
      </c>
      <c r="D92" s="28">
        <f>+[15]UAPI!H73</f>
        <v>104.00000000000001</v>
      </c>
    </row>
    <row r="93" spans="2:4" s="26" customFormat="1" ht="18" hidden="1" customHeight="1" x14ac:dyDescent="0.25">
      <c r="B93" s="23">
        <v>2181</v>
      </c>
      <c r="C93" s="23" t="s">
        <v>75</v>
      </c>
      <c r="D93" s="28">
        <f>+[15]UAPI!H74</f>
        <v>0</v>
      </c>
    </row>
    <row r="94" spans="2:4" s="26" customFormat="1" ht="18" hidden="1" customHeight="1" x14ac:dyDescent="0.25">
      <c r="B94" s="23">
        <v>2182</v>
      </c>
      <c r="C94" s="23" t="s">
        <v>76</v>
      </c>
      <c r="D94" s="28">
        <f>+[15]UAPI!H75</f>
        <v>0</v>
      </c>
    </row>
    <row r="95" spans="2:4" s="26" customFormat="1" ht="18" hidden="1" customHeight="1" x14ac:dyDescent="0.25">
      <c r="B95" s="23">
        <v>2183</v>
      </c>
      <c r="C95" s="23" t="s">
        <v>77</v>
      </c>
      <c r="D95" s="28">
        <f>+[15]UAPI!H76</f>
        <v>0</v>
      </c>
    </row>
    <row r="96" spans="2:4" s="26" customFormat="1" ht="18" hidden="1" customHeight="1" x14ac:dyDescent="0.25">
      <c r="B96" s="23">
        <v>2211</v>
      </c>
      <c r="C96" s="23" t="s">
        <v>78</v>
      </c>
      <c r="D96" s="28">
        <f>+[15]UAPI!H77</f>
        <v>0</v>
      </c>
    </row>
    <row r="97" spans="2:4" s="26" customFormat="1" x14ac:dyDescent="0.25">
      <c r="B97" s="23">
        <v>2212</v>
      </c>
      <c r="C97" s="23" t="s">
        <v>79</v>
      </c>
      <c r="D97" s="28">
        <f>+[15]UAPI!H78</f>
        <v>1502874.0583999997</v>
      </c>
    </row>
    <row r="98" spans="2:4" s="26" customFormat="1" ht="18" hidden="1" customHeight="1" x14ac:dyDescent="0.25">
      <c r="B98" s="23">
        <v>2213</v>
      </c>
      <c r="C98" s="23" t="s">
        <v>80</v>
      </c>
      <c r="D98" s="28">
        <f>+[15]UAPI!H79</f>
        <v>0</v>
      </c>
    </row>
    <row r="99" spans="2:4" s="26" customFormat="1" ht="18" hidden="1" customHeight="1" x14ac:dyDescent="0.25">
      <c r="B99" s="23">
        <v>2214</v>
      </c>
      <c r="C99" s="23" t="s">
        <v>81</v>
      </c>
      <c r="D99" s="28">
        <f>+[15]UAPI!H80</f>
        <v>0</v>
      </c>
    </row>
    <row r="100" spans="2:4" s="26" customFormat="1" ht="18" hidden="1" customHeight="1" x14ac:dyDescent="0.25">
      <c r="B100" s="23">
        <v>2215</v>
      </c>
      <c r="C100" s="23" t="s">
        <v>82</v>
      </c>
      <c r="D100" s="28">
        <f>+[15]UAPI!H81</f>
        <v>0</v>
      </c>
    </row>
    <row r="101" spans="2:4" s="26" customFormat="1" ht="18" hidden="1" customHeight="1" x14ac:dyDescent="0.25">
      <c r="B101" s="23">
        <v>2216</v>
      </c>
      <c r="C101" s="23" t="s">
        <v>83</v>
      </c>
      <c r="D101" s="28">
        <f>+[15]UAPI!H82</f>
        <v>0</v>
      </c>
    </row>
    <row r="102" spans="2:4" s="26" customFormat="1" ht="18" hidden="1" customHeight="1" x14ac:dyDescent="0.25">
      <c r="B102" s="23">
        <v>2221</v>
      </c>
      <c r="C102" s="23" t="s">
        <v>84</v>
      </c>
      <c r="D102" s="28">
        <f>+[15]UAPI!H83</f>
        <v>0</v>
      </c>
    </row>
    <row r="103" spans="2:4" s="26" customFormat="1" ht="18" hidden="1" customHeight="1" x14ac:dyDescent="0.25">
      <c r="B103" s="23">
        <v>2231</v>
      </c>
      <c r="C103" s="23" t="s">
        <v>85</v>
      </c>
      <c r="D103" s="28">
        <f>+[15]UAPI!H84</f>
        <v>14021.727200000001</v>
      </c>
    </row>
    <row r="104" spans="2:4" s="26" customFormat="1" ht="18" hidden="1" customHeight="1" x14ac:dyDescent="0.25">
      <c r="B104" s="23">
        <v>2311</v>
      </c>
      <c r="C104" s="23" t="s">
        <v>86</v>
      </c>
      <c r="D104" s="28">
        <f>+[15]UAPI!H85</f>
        <v>0</v>
      </c>
    </row>
    <row r="105" spans="2:4" s="26" customFormat="1" ht="18" hidden="1" customHeight="1" x14ac:dyDescent="0.25">
      <c r="B105" s="23">
        <v>2321</v>
      </c>
      <c r="C105" s="23" t="s">
        <v>87</v>
      </c>
      <c r="D105" s="28">
        <f>+[15]UAPI!H86</f>
        <v>0</v>
      </c>
    </row>
    <row r="106" spans="2:4" s="26" customFormat="1" ht="18" hidden="1" customHeight="1" x14ac:dyDescent="0.25">
      <c r="B106" s="23">
        <v>2331</v>
      </c>
      <c r="C106" s="23" t="s">
        <v>88</v>
      </c>
      <c r="D106" s="28">
        <f>+[15]UAPI!H87</f>
        <v>0</v>
      </c>
    </row>
    <row r="107" spans="2:4" s="26" customFormat="1" ht="18" hidden="1" customHeight="1" x14ac:dyDescent="0.25">
      <c r="B107" s="23">
        <v>2341</v>
      </c>
      <c r="C107" s="23" t="s">
        <v>89</v>
      </c>
      <c r="D107" s="28">
        <f>+[15]UAPI!H88</f>
        <v>0</v>
      </c>
    </row>
    <row r="108" spans="2:4" s="26" customFormat="1" ht="18" hidden="1" customHeight="1" x14ac:dyDescent="0.25">
      <c r="B108" s="23">
        <v>2351</v>
      </c>
      <c r="C108" s="23" t="s">
        <v>90</v>
      </c>
      <c r="D108" s="28">
        <f>+[15]UAPI!H89</f>
        <v>0</v>
      </c>
    </row>
    <row r="109" spans="2:4" s="26" customFormat="1" ht="18" hidden="1" customHeight="1" x14ac:dyDescent="0.25">
      <c r="B109" s="23">
        <v>2361</v>
      </c>
      <c r="C109" s="23" t="s">
        <v>91</v>
      </c>
      <c r="D109" s="28">
        <f>+[15]UAPI!H90</f>
        <v>0</v>
      </c>
    </row>
    <row r="110" spans="2:4" s="26" customFormat="1" ht="18" hidden="1" customHeight="1" x14ac:dyDescent="0.25">
      <c r="B110" s="23">
        <v>2371</v>
      </c>
      <c r="C110" s="23" t="s">
        <v>92</v>
      </c>
      <c r="D110" s="28">
        <f>+[15]UAPI!H91</f>
        <v>0</v>
      </c>
    </row>
    <row r="111" spans="2:4" s="26" customFormat="1" ht="18" hidden="1" customHeight="1" x14ac:dyDescent="0.25">
      <c r="B111" s="23">
        <v>2381</v>
      </c>
      <c r="C111" s="23" t="s">
        <v>93</v>
      </c>
      <c r="D111" s="28">
        <f>+[15]UAPI!H92</f>
        <v>0</v>
      </c>
    </row>
    <row r="112" spans="2:4" s="26" customFormat="1" ht="18" hidden="1" customHeight="1" x14ac:dyDescent="0.25">
      <c r="B112" s="23">
        <v>2391</v>
      </c>
      <c r="C112" s="23" t="s">
        <v>94</v>
      </c>
      <c r="D112" s="28">
        <f>+[15]UAPI!H93</f>
        <v>0</v>
      </c>
    </row>
    <row r="113" spans="2:4" s="26" customFormat="1" ht="18" hidden="1" customHeight="1" x14ac:dyDescent="0.25">
      <c r="B113" s="23">
        <v>2411</v>
      </c>
      <c r="C113" s="23" t="s">
        <v>95</v>
      </c>
      <c r="D113" s="28">
        <f>+[15]UAPI!H94</f>
        <v>0</v>
      </c>
    </row>
    <row r="114" spans="2:4" s="26" customFormat="1" ht="18" hidden="1" customHeight="1" x14ac:dyDescent="0.25">
      <c r="B114" s="23">
        <v>2421</v>
      </c>
      <c r="C114" s="23" t="s">
        <v>96</v>
      </c>
      <c r="D114" s="28">
        <f>+[15]UAPI!H95</f>
        <v>0</v>
      </c>
    </row>
    <row r="115" spans="2:4" s="26" customFormat="1" ht="18" hidden="1" customHeight="1" x14ac:dyDescent="0.25">
      <c r="B115" s="23">
        <v>2431</v>
      </c>
      <c r="C115" s="23" t="s">
        <v>97</v>
      </c>
      <c r="D115" s="28">
        <f>+[15]UAPI!H96</f>
        <v>0</v>
      </c>
    </row>
    <row r="116" spans="2:4" s="26" customFormat="1" ht="18" hidden="1" customHeight="1" x14ac:dyDescent="0.25">
      <c r="B116" s="23">
        <v>2441</v>
      </c>
      <c r="C116" s="23" t="s">
        <v>98</v>
      </c>
      <c r="D116" s="28">
        <f>+[15]UAPI!H97</f>
        <v>0</v>
      </c>
    </row>
    <row r="117" spans="2:4" s="26" customFormat="1" ht="18" hidden="1" customHeight="1" x14ac:dyDescent="0.25">
      <c r="B117" s="23">
        <v>2451</v>
      </c>
      <c r="C117" s="23" t="s">
        <v>99</v>
      </c>
      <c r="D117" s="28">
        <f>+[15]UAPI!H98</f>
        <v>0</v>
      </c>
    </row>
    <row r="118" spans="2:4" s="26" customFormat="1" ht="18" hidden="1" customHeight="1" x14ac:dyDescent="0.25">
      <c r="B118" s="23">
        <v>2461</v>
      </c>
      <c r="C118" s="23" t="s">
        <v>100</v>
      </c>
      <c r="D118" s="28">
        <f>+[15]UAPI!H99</f>
        <v>0</v>
      </c>
    </row>
    <row r="119" spans="2:4" s="26" customFormat="1" ht="18" hidden="1" customHeight="1" x14ac:dyDescent="0.25">
      <c r="B119" s="23">
        <v>2471</v>
      </c>
      <c r="C119" s="23" t="s">
        <v>101</v>
      </c>
      <c r="D119" s="28">
        <f>+[15]UAPI!H100</f>
        <v>0</v>
      </c>
    </row>
    <row r="120" spans="2:4" s="26" customFormat="1" ht="18" hidden="1" customHeight="1" x14ac:dyDescent="0.25">
      <c r="B120" s="23">
        <v>2481</v>
      </c>
      <c r="C120" s="23" t="s">
        <v>102</v>
      </c>
      <c r="D120" s="28">
        <f>+[15]UAPI!H101</f>
        <v>0</v>
      </c>
    </row>
    <row r="121" spans="2:4" s="26" customFormat="1" ht="18" hidden="1" customHeight="1" x14ac:dyDescent="0.25">
      <c r="B121" s="23">
        <v>2491</v>
      </c>
      <c r="C121" s="23" t="s">
        <v>103</v>
      </c>
      <c r="D121" s="28">
        <f>+[15]UAPI!H102</f>
        <v>0</v>
      </c>
    </row>
    <row r="122" spans="2:4" s="26" customFormat="1" ht="18" hidden="1" customHeight="1" x14ac:dyDescent="0.25">
      <c r="B122" s="23">
        <v>2511</v>
      </c>
      <c r="C122" s="23" t="s">
        <v>104</v>
      </c>
      <c r="D122" s="28">
        <f>+[15]UAPI!H103</f>
        <v>0</v>
      </c>
    </row>
    <row r="123" spans="2:4" s="26" customFormat="1" ht="18" hidden="1" customHeight="1" x14ac:dyDescent="0.25">
      <c r="B123" s="23">
        <v>2521</v>
      </c>
      <c r="C123" s="23" t="s">
        <v>105</v>
      </c>
      <c r="D123" s="28">
        <f>+[15]UAPI!H104</f>
        <v>0</v>
      </c>
    </row>
    <row r="124" spans="2:4" s="26" customFormat="1" x14ac:dyDescent="0.25">
      <c r="B124" s="23">
        <v>2531</v>
      </c>
      <c r="C124" s="23" t="s">
        <v>106</v>
      </c>
      <c r="D124" s="28">
        <f>+[15]UAPI!H105</f>
        <v>984626.85360000015</v>
      </c>
    </row>
    <row r="125" spans="2:4" s="26" customFormat="1" x14ac:dyDescent="0.25">
      <c r="B125" s="23">
        <v>2541</v>
      </c>
      <c r="C125" s="23" t="s">
        <v>107</v>
      </c>
      <c r="D125" s="28">
        <f>+[15]UAPI!H106</f>
        <v>5479.0320000000002</v>
      </c>
    </row>
    <row r="126" spans="2:4" s="26" customFormat="1" ht="17.25" hidden="1" customHeight="1" x14ac:dyDescent="0.25">
      <c r="B126" s="23">
        <v>2551</v>
      </c>
      <c r="C126" s="23" t="s">
        <v>108</v>
      </c>
      <c r="D126" s="28">
        <f>+[15]UAPI!H107</f>
        <v>0</v>
      </c>
    </row>
    <row r="127" spans="2:4" s="26" customFormat="1" ht="18" hidden="1" customHeight="1" x14ac:dyDescent="0.25">
      <c r="B127" s="23">
        <v>2561</v>
      </c>
      <c r="C127" s="23" t="s">
        <v>109</v>
      </c>
      <c r="D127" s="28">
        <f>+[15]UAPI!H108</f>
        <v>0</v>
      </c>
    </row>
    <row r="128" spans="2:4" s="26" customFormat="1" ht="18" hidden="1" customHeight="1" x14ac:dyDescent="0.25">
      <c r="B128" s="23">
        <v>2591</v>
      </c>
      <c r="C128" s="23" t="s">
        <v>110</v>
      </c>
      <c r="D128" s="28">
        <f>+[15]UAPI!H109</f>
        <v>0</v>
      </c>
    </row>
    <row r="129" spans="2:4" s="26" customFormat="1" x14ac:dyDescent="0.25">
      <c r="B129" s="23">
        <v>2611</v>
      </c>
      <c r="C129" s="23" t="s">
        <v>111</v>
      </c>
      <c r="D129" s="28">
        <f>+[15]UAPI!H110</f>
        <v>53721.969600000019</v>
      </c>
    </row>
    <row r="130" spans="2:4" s="26" customFormat="1" ht="18" hidden="1" customHeight="1" x14ac:dyDescent="0.25">
      <c r="B130" s="23">
        <v>2612</v>
      </c>
      <c r="C130" s="23" t="s">
        <v>112</v>
      </c>
      <c r="D130" s="28">
        <f>+[15]UAPI!H111</f>
        <v>0</v>
      </c>
    </row>
    <row r="131" spans="2:4" s="26" customFormat="1" ht="18" hidden="1" customHeight="1" x14ac:dyDescent="0.25">
      <c r="B131" s="23">
        <v>2613</v>
      </c>
      <c r="C131" s="23" t="s">
        <v>113</v>
      </c>
      <c r="D131" s="28">
        <f>+[15]UAPI!H112</f>
        <v>0</v>
      </c>
    </row>
    <row r="132" spans="2:4" s="26" customFormat="1" ht="18" hidden="1" customHeight="1" x14ac:dyDescent="0.25">
      <c r="B132" s="23">
        <v>2614</v>
      </c>
      <c r="C132" s="23" t="s">
        <v>114</v>
      </c>
      <c r="D132" s="28">
        <f>+[15]UAPI!H113</f>
        <v>0</v>
      </c>
    </row>
    <row r="133" spans="2:4" s="26" customFormat="1" x14ac:dyDescent="0.25">
      <c r="B133" s="23">
        <v>2711</v>
      </c>
      <c r="C133" s="23" t="s">
        <v>115</v>
      </c>
      <c r="D133" s="28">
        <f>+[15]UAPI!H114</f>
        <v>150000</v>
      </c>
    </row>
    <row r="134" spans="2:4" s="26" customFormat="1" ht="18" hidden="1" customHeight="1" x14ac:dyDescent="0.25">
      <c r="B134" s="23">
        <v>2721</v>
      </c>
      <c r="C134" s="23" t="s">
        <v>116</v>
      </c>
      <c r="D134" s="28">
        <f>+[15]UAPI!H115</f>
        <v>0</v>
      </c>
    </row>
    <row r="135" spans="2:4" s="26" customFormat="1" ht="18" hidden="1" customHeight="1" x14ac:dyDescent="0.25">
      <c r="B135" s="23">
        <v>2731</v>
      </c>
      <c r="C135" s="23" t="s">
        <v>117</v>
      </c>
      <c r="D135" s="28">
        <f>+[15]UAPI!H116</f>
        <v>0</v>
      </c>
    </row>
    <row r="136" spans="2:4" s="26" customFormat="1" ht="18" hidden="1" customHeight="1" x14ac:dyDescent="0.25">
      <c r="B136" s="23">
        <v>2741</v>
      </c>
      <c r="C136" s="23" t="s">
        <v>118</v>
      </c>
      <c r="D136" s="28">
        <f>+[15]UAPI!H117</f>
        <v>0</v>
      </c>
    </row>
    <row r="137" spans="2:4" s="26" customFormat="1" ht="18" hidden="1" customHeight="1" x14ac:dyDescent="0.25">
      <c r="B137" s="23">
        <v>2751</v>
      </c>
      <c r="C137" s="23" t="s">
        <v>119</v>
      </c>
      <c r="D137" s="28">
        <f>+[15]UAPI!H118</f>
        <v>270000</v>
      </c>
    </row>
    <row r="138" spans="2:4" s="26" customFormat="1" ht="18" hidden="1" customHeight="1" x14ac:dyDescent="0.25">
      <c r="B138" s="23">
        <v>2811</v>
      </c>
      <c r="C138" s="23" t="s">
        <v>120</v>
      </c>
      <c r="D138" s="28">
        <f>+[15]UAPI!H119</f>
        <v>0</v>
      </c>
    </row>
    <row r="139" spans="2:4" s="26" customFormat="1" ht="18" hidden="1" customHeight="1" x14ac:dyDescent="0.25">
      <c r="B139" s="23">
        <v>2821</v>
      </c>
      <c r="C139" s="23" t="s">
        <v>121</v>
      </c>
      <c r="D139" s="28">
        <f>+[15]UAPI!H120</f>
        <v>0</v>
      </c>
    </row>
    <row r="140" spans="2:4" s="26" customFormat="1" ht="18" hidden="1" customHeight="1" x14ac:dyDescent="0.25">
      <c r="B140" s="23">
        <v>2831</v>
      </c>
      <c r="C140" s="23" t="s">
        <v>122</v>
      </c>
      <c r="D140" s="28">
        <f>+[15]UAPI!H121</f>
        <v>0</v>
      </c>
    </row>
    <row r="141" spans="2:4" s="26" customFormat="1" x14ac:dyDescent="0.25">
      <c r="B141" s="23">
        <v>2911</v>
      </c>
      <c r="C141" s="23" t="s">
        <v>123</v>
      </c>
      <c r="D141" s="28">
        <f>+[15]UAPI!H122</f>
        <v>3992.8096</v>
      </c>
    </row>
    <row r="142" spans="2:4" s="26" customFormat="1" x14ac:dyDescent="0.25">
      <c r="B142" s="23">
        <v>2921</v>
      </c>
      <c r="C142" s="23" t="s">
        <v>124</v>
      </c>
      <c r="D142" s="28">
        <f>+[15]UAPI!H123</f>
        <v>2760.8775999999998</v>
      </c>
    </row>
    <row r="143" spans="2:4" s="26" customFormat="1" ht="18" hidden="1" customHeight="1" x14ac:dyDescent="0.25">
      <c r="B143" s="23">
        <v>2931</v>
      </c>
      <c r="C143" s="23" t="s">
        <v>125</v>
      </c>
      <c r="D143" s="28">
        <f>+[15]UAPI!H124</f>
        <v>0</v>
      </c>
    </row>
    <row r="144" spans="2:4" s="26" customFormat="1" ht="18" hidden="1" customHeight="1" x14ac:dyDescent="0.25">
      <c r="B144" s="23">
        <v>2941</v>
      </c>
      <c r="C144" s="23" t="s">
        <v>126</v>
      </c>
      <c r="D144" s="28">
        <f>+[15]UAPI!H125</f>
        <v>0</v>
      </c>
    </row>
    <row r="145" spans="2:4" s="26" customFormat="1" ht="18" hidden="1" customHeight="1" x14ac:dyDescent="0.25">
      <c r="B145" s="23">
        <v>2951</v>
      </c>
      <c r="C145" s="23" t="s">
        <v>127</v>
      </c>
      <c r="D145" s="28">
        <f>+[15]UAPI!H126</f>
        <v>0</v>
      </c>
    </row>
    <row r="146" spans="2:4" s="26" customFormat="1" ht="18" hidden="1" customHeight="1" x14ac:dyDescent="0.25">
      <c r="B146" s="23">
        <v>2961</v>
      </c>
      <c r="C146" s="23" t="s">
        <v>128</v>
      </c>
      <c r="D146" s="28">
        <f>+[15]UAPI!H127</f>
        <v>0</v>
      </c>
    </row>
    <row r="147" spans="2:4" s="26" customFormat="1" ht="18" hidden="1" customHeight="1" x14ac:dyDescent="0.25">
      <c r="B147" s="23">
        <v>2971</v>
      </c>
      <c r="C147" s="23" t="s">
        <v>129</v>
      </c>
      <c r="D147" s="28">
        <f>+[15]UAPI!H128</f>
        <v>0</v>
      </c>
    </row>
    <row r="148" spans="2:4" s="26" customFormat="1" ht="18" hidden="1" customHeight="1" x14ac:dyDescent="0.25">
      <c r="B148" s="23">
        <v>2981</v>
      </c>
      <c r="C148" s="23" t="s">
        <v>130</v>
      </c>
      <c r="D148" s="28">
        <f>+[15]UAPI!H129</f>
        <v>0</v>
      </c>
    </row>
    <row r="149" spans="2:4" s="26" customFormat="1" ht="18" hidden="1" customHeight="1" x14ac:dyDescent="0.25">
      <c r="B149" s="23">
        <v>2991</v>
      </c>
      <c r="C149" s="23" t="s">
        <v>131</v>
      </c>
      <c r="D149" s="28">
        <f>+[15]UAPI!H130</f>
        <v>0</v>
      </c>
    </row>
    <row r="150" spans="2:4" s="26" customFormat="1" ht="18.75" thickBot="1" x14ac:dyDescent="0.3">
      <c r="B150" s="34"/>
      <c r="C150" s="35" t="s">
        <v>132</v>
      </c>
      <c r="D150" s="36">
        <f>SUM(D86:D149)</f>
        <v>3237984.8215999999</v>
      </c>
    </row>
    <row r="151" spans="2:4" ht="17.25" thickTop="1" thickBot="1" x14ac:dyDescent="0.3">
      <c r="C151" s="37"/>
      <c r="D151" s="19">
        <f>+[15]UAPI!$H$131-D150</f>
        <v>0</v>
      </c>
    </row>
    <row r="152" spans="2:4" ht="17.25" customHeight="1" thickBot="1" x14ac:dyDescent="0.25">
      <c r="C152" s="37"/>
      <c r="D152" s="62"/>
    </row>
    <row r="153" spans="2:4" ht="17.25" customHeight="1" x14ac:dyDescent="0.2">
      <c r="C153" s="20"/>
      <c r="D153" s="38" t="str">
        <f>+D2</f>
        <v>Presupuesto</v>
      </c>
    </row>
    <row r="154" spans="2:4" ht="17.25" customHeight="1" thickBot="1" x14ac:dyDescent="0.25">
      <c r="C154" s="21" t="s">
        <v>133</v>
      </c>
      <c r="D154" s="33" t="str">
        <f>+D3</f>
        <v>2016</v>
      </c>
    </row>
    <row r="155" spans="2:4" s="26" customFormat="1" x14ac:dyDescent="0.25">
      <c r="B155" s="23">
        <v>3111</v>
      </c>
      <c r="C155" s="23" t="s">
        <v>134</v>
      </c>
      <c r="D155" s="25">
        <f>+[15]UAPI!H133</f>
        <v>232728.07999999996</v>
      </c>
    </row>
    <row r="156" spans="2:4" s="26" customFormat="1" ht="18" hidden="1" customHeight="1" x14ac:dyDescent="0.25">
      <c r="B156" s="23">
        <v>3112</v>
      </c>
      <c r="C156" s="23" t="s">
        <v>135</v>
      </c>
      <c r="D156" s="28">
        <f>+[15]UAPI!H134</f>
        <v>0</v>
      </c>
    </row>
    <row r="157" spans="2:4" s="26" customFormat="1" ht="18" hidden="1" customHeight="1" x14ac:dyDescent="0.25">
      <c r="B157" s="23">
        <v>3113</v>
      </c>
      <c r="C157" s="23" t="s">
        <v>136</v>
      </c>
      <c r="D157" s="28">
        <f>+[15]UAPI!H135</f>
        <v>0</v>
      </c>
    </row>
    <row r="158" spans="2:4" s="26" customFormat="1" x14ac:dyDescent="0.25">
      <c r="B158" s="23">
        <v>3121</v>
      </c>
      <c r="C158" s="23" t="s">
        <v>137</v>
      </c>
      <c r="D158" s="28">
        <f>+[15]UAPI!H136</f>
        <v>380823.77840000001</v>
      </c>
    </row>
    <row r="159" spans="2:4" s="26" customFormat="1" x14ac:dyDescent="0.25">
      <c r="B159" s="23">
        <v>3131</v>
      </c>
      <c r="C159" s="23" t="s">
        <v>138</v>
      </c>
      <c r="D159" s="28">
        <f>+[15]UAPI!H137</f>
        <v>7178.079999999999</v>
      </c>
    </row>
    <row r="160" spans="2:4" s="26" customFormat="1" x14ac:dyDescent="0.25">
      <c r="B160" s="23">
        <v>3141</v>
      </c>
      <c r="C160" s="23" t="s">
        <v>139</v>
      </c>
      <c r="D160" s="28">
        <f>+[15]UAPI!H138</f>
        <v>34790.620800000012</v>
      </c>
    </row>
    <row r="161" spans="2:4" s="26" customFormat="1" x14ac:dyDescent="0.25">
      <c r="B161" s="23">
        <v>3151</v>
      </c>
      <c r="C161" s="23" t="s">
        <v>140</v>
      </c>
      <c r="D161" s="28">
        <f>+[15]UAPI!H139</f>
        <v>1737.9751999999996</v>
      </c>
    </row>
    <row r="162" spans="2:4" s="26" customFormat="1" ht="18" hidden="1" customHeight="1" x14ac:dyDescent="0.25">
      <c r="B162" s="23">
        <v>3161</v>
      </c>
      <c r="C162" s="23" t="s">
        <v>141</v>
      </c>
      <c r="D162" s="28">
        <f>+[15]UAPI!H140</f>
        <v>0</v>
      </c>
    </row>
    <row r="163" spans="2:4" s="26" customFormat="1" ht="18" hidden="1" customHeight="1" x14ac:dyDescent="0.25">
      <c r="B163" s="23">
        <v>3171</v>
      </c>
      <c r="C163" s="23" t="s">
        <v>142</v>
      </c>
      <c r="D163" s="28">
        <f>+[15]UAPI!H141</f>
        <v>0</v>
      </c>
    </row>
    <row r="164" spans="2:4" s="26" customFormat="1" ht="18" hidden="1" customHeight="1" x14ac:dyDescent="0.25">
      <c r="B164" s="23">
        <v>3181</v>
      </c>
      <c r="C164" s="23" t="s">
        <v>143</v>
      </c>
      <c r="D164" s="28">
        <f>+[15]UAPI!H142</f>
        <v>0</v>
      </c>
    </row>
    <row r="165" spans="2:4" s="26" customFormat="1" ht="18" hidden="1" customHeight="1" x14ac:dyDescent="0.25">
      <c r="B165" s="23">
        <v>3182</v>
      </c>
      <c r="C165" s="23" t="s">
        <v>144</v>
      </c>
      <c r="D165" s="28">
        <f>+[15]UAPI!H143</f>
        <v>0</v>
      </c>
    </row>
    <row r="166" spans="2:4" s="26" customFormat="1" ht="18" hidden="1" customHeight="1" x14ac:dyDescent="0.25">
      <c r="B166" s="23">
        <v>3191</v>
      </c>
      <c r="C166" s="23" t="s">
        <v>145</v>
      </c>
      <c r="D166" s="28">
        <f>+[15]UAPI!H144</f>
        <v>0</v>
      </c>
    </row>
    <row r="167" spans="2:4" s="26" customFormat="1" ht="18" hidden="1" customHeight="1" x14ac:dyDescent="0.25">
      <c r="B167" s="23">
        <v>3192</v>
      </c>
      <c r="C167" s="23" t="s">
        <v>146</v>
      </c>
      <c r="D167" s="28">
        <f>+[15]UAPI!H145</f>
        <v>0</v>
      </c>
    </row>
    <row r="168" spans="2:4" s="26" customFormat="1" ht="18" hidden="1" customHeight="1" x14ac:dyDescent="0.25">
      <c r="B168" s="23">
        <v>3211</v>
      </c>
      <c r="C168" s="23" t="s">
        <v>147</v>
      </c>
      <c r="D168" s="28">
        <f>+[15]UAPI!H146</f>
        <v>0</v>
      </c>
    </row>
    <row r="169" spans="2:4" s="26" customFormat="1" ht="18" hidden="1" customHeight="1" x14ac:dyDescent="0.25">
      <c r="B169" s="23">
        <v>3221</v>
      </c>
      <c r="C169" s="23" t="s">
        <v>148</v>
      </c>
      <c r="D169" s="28">
        <f>+[15]UAPI!H147</f>
        <v>0</v>
      </c>
    </row>
    <row r="170" spans="2:4" s="26" customFormat="1" ht="18" hidden="1" customHeight="1" x14ac:dyDescent="0.25">
      <c r="B170" s="23">
        <v>3231</v>
      </c>
      <c r="C170" s="23" t="s">
        <v>149</v>
      </c>
      <c r="D170" s="28">
        <f>+[15]UAPI!H148</f>
        <v>0</v>
      </c>
    </row>
    <row r="171" spans="2:4" s="26" customFormat="1" ht="18" hidden="1" customHeight="1" x14ac:dyDescent="0.25">
      <c r="B171" s="23">
        <v>3232</v>
      </c>
      <c r="C171" s="23" t="s">
        <v>150</v>
      </c>
      <c r="D171" s="28">
        <f>+[15]UAPI!H149</f>
        <v>0</v>
      </c>
    </row>
    <row r="172" spans="2:4" s="26" customFormat="1" ht="18" hidden="1" customHeight="1" x14ac:dyDescent="0.25">
      <c r="B172" s="23">
        <v>3241</v>
      </c>
      <c r="C172" s="23" t="s">
        <v>151</v>
      </c>
      <c r="D172" s="28">
        <f>+[15]UAPI!H150</f>
        <v>0</v>
      </c>
    </row>
    <row r="173" spans="2:4" s="26" customFormat="1" ht="18" hidden="1" customHeight="1" x14ac:dyDescent="0.25">
      <c r="B173" s="23">
        <v>3251</v>
      </c>
      <c r="C173" s="23" t="s">
        <v>152</v>
      </c>
      <c r="D173" s="28">
        <f>+[15]UAPI!H151</f>
        <v>0</v>
      </c>
    </row>
    <row r="174" spans="2:4" s="26" customFormat="1" ht="18" hidden="1" customHeight="1" x14ac:dyDescent="0.25">
      <c r="B174" s="23">
        <v>3252</v>
      </c>
      <c r="C174" s="23" t="s">
        <v>153</v>
      </c>
      <c r="D174" s="28">
        <f>+[15]UAPI!H152</f>
        <v>0</v>
      </c>
    </row>
    <row r="175" spans="2:4" s="26" customFormat="1" ht="18" hidden="1" customHeight="1" x14ac:dyDescent="0.25">
      <c r="B175" s="23">
        <v>3253</v>
      </c>
      <c r="C175" s="23" t="s">
        <v>154</v>
      </c>
      <c r="D175" s="28">
        <f>+[15]UAPI!H153</f>
        <v>0</v>
      </c>
    </row>
    <row r="176" spans="2:4" s="26" customFormat="1" ht="18" hidden="1" customHeight="1" x14ac:dyDescent="0.25">
      <c r="B176" s="23">
        <v>3254</v>
      </c>
      <c r="C176" s="23" t="s">
        <v>155</v>
      </c>
      <c r="D176" s="28">
        <f>+[15]UAPI!H154</f>
        <v>0</v>
      </c>
    </row>
    <row r="177" spans="2:4" s="26" customFormat="1" ht="18" hidden="1" customHeight="1" x14ac:dyDescent="0.25">
      <c r="B177" s="23">
        <v>3261</v>
      </c>
      <c r="C177" s="23" t="s">
        <v>156</v>
      </c>
      <c r="D177" s="28">
        <f>+[15]UAPI!H155</f>
        <v>0</v>
      </c>
    </row>
    <row r="178" spans="2:4" s="26" customFormat="1" ht="18" hidden="1" customHeight="1" x14ac:dyDescent="0.25">
      <c r="B178" s="23">
        <v>3271</v>
      </c>
      <c r="C178" s="23" t="s">
        <v>157</v>
      </c>
      <c r="D178" s="28">
        <f>+[15]UAPI!H156</f>
        <v>0</v>
      </c>
    </row>
    <row r="179" spans="2:4" s="26" customFormat="1" ht="18" hidden="1" customHeight="1" x14ac:dyDescent="0.25">
      <c r="B179" s="23">
        <v>3291</v>
      </c>
      <c r="C179" s="23" t="s">
        <v>158</v>
      </c>
      <c r="D179" s="28">
        <f>+[15]UAPI!H157</f>
        <v>0</v>
      </c>
    </row>
    <row r="180" spans="2:4" s="26" customFormat="1" ht="18" hidden="1" customHeight="1" x14ac:dyDescent="0.25">
      <c r="B180" s="23">
        <v>3292</v>
      </c>
      <c r="C180" s="23" t="s">
        <v>159</v>
      </c>
      <c r="D180" s="28">
        <f>+[15]UAPI!H158</f>
        <v>0</v>
      </c>
    </row>
    <row r="181" spans="2:4" s="26" customFormat="1" ht="18" hidden="1" customHeight="1" x14ac:dyDescent="0.25">
      <c r="B181" s="23">
        <v>3293</v>
      </c>
      <c r="C181" s="23" t="s">
        <v>160</v>
      </c>
      <c r="D181" s="28">
        <f>+[15]UAPI!H159</f>
        <v>0</v>
      </c>
    </row>
    <row r="182" spans="2:4" s="26" customFormat="1" ht="18" hidden="1" customHeight="1" x14ac:dyDescent="0.25">
      <c r="B182" s="23">
        <v>3311</v>
      </c>
      <c r="C182" s="23" t="s">
        <v>161</v>
      </c>
      <c r="D182" s="28">
        <f>+[15]UAPI!H160</f>
        <v>0</v>
      </c>
    </row>
    <row r="183" spans="2:4" s="26" customFormat="1" ht="18" hidden="1" customHeight="1" x14ac:dyDescent="0.25">
      <c r="B183" s="23">
        <v>3321</v>
      </c>
      <c r="C183" s="23" t="s">
        <v>162</v>
      </c>
      <c r="D183" s="28">
        <f>+[15]UAPI!H161</f>
        <v>0</v>
      </c>
    </row>
    <row r="184" spans="2:4" s="26" customFormat="1" ht="18" hidden="1" customHeight="1" x14ac:dyDescent="0.25">
      <c r="B184" s="23">
        <v>3331</v>
      </c>
      <c r="C184" s="23" t="s">
        <v>163</v>
      </c>
      <c r="D184" s="28">
        <f>+[15]UAPI!H162</f>
        <v>0</v>
      </c>
    </row>
    <row r="185" spans="2:4" s="26" customFormat="1" ht="18" hidden="1" customHeight="1" x14ac:dyDescent="0.25">
      <c r="B185" s="23">
        <v>3341</v>
      </c>
      <c r="C185" s="23" t="s">
        <v>164</v>
      </c>
      <c r="D185" s="28">
        <f>+[15]UAPI!H163</f>
        <v>0</v>
      </c>
    </row>
    <row r="186" spans="2:4" s="26" customFormat="1" x14ac:dyDescent="0.25">
      <c r="B186" s="23">
        <v>3342</v>
      </c>
      <c r="C186" s="23" t="s">
        <v>165</v>
      </c>
      <c r="D186" s="28">
        <f>+[15]UAPI!H164</f>
        <v>15000</v>
      </c>
    </row>
    <row r="187" spans="2:4" s="26" customFormat="1" ht="18" hidden="1" customHeight="1" x14ac:dyDescent="0.25">
      <c r="B187" s="23">
        <v>3351</v>
      </c>
      <c r="C187" s="23" t="s">
        <v>166</v>
      </c>
      <c r="D187" s="28">
        <f>+[15]UAPI!H165</f>
        <v>0</v>
      </c>
    </row>
    <row r="188" spans="2:4" s="26" customFormat="1" x14ac:dyDescent="0.25">
      <c r="B188" s="23">
        <v>3361</v>
      </c>
      <c r="C188" s="23" t="s">
        <v>167</v>
      </c>
      <c r="D188" s="28">
        <f>+[15]UAPI!H166</f>
        <v>2727.8471999999997</v>
      </c>
    </row>
    <row r="189" spans="2:4" s="26" customFormat="1" ht="18" hidden="1" customHeight="1" x14ac:dyDescent="0.25">
      <c r="B189" s="23">
        <v>3362</v>
      </c>
      <c r="C189" s="23" t="s">
        <v>168</v>
      </c>
      <c r="D189" s="28">
        <f>+[15]UAPI!H167</f>
        <v>0</v>
      </c>
    </row>
    <row r="190" spans="2:4" s="26" customFormat="1" ht="18" hidden="1" customHeight="1" x14ac:dyDescent="0.25">
      <c r="B190" s="23">
        <v>3363</v>
      </c>
      <c r="C190" s="23" t="s">
        <v>169</v>
      </c>
      <c r="D190" s="28">
        <f>+[15]UAPI!H168</f>
        <v>0</v>
      </c>
    </row>
    <row r="191" spans="2:4" s="26" customFormat="1" ht="18" hidden="1" customHeight="1" x14ac:dyDescent="0.25">
      <c r="B191" s="23">
        <v>3364</v>
      </c>
      <c r="C191" s="23" t="s">
        <v>170</v>
      </c>
      <c r="D191" s="28">
        <f>+[15]UAPI!H169</f>
        <v>0</v>
      </c>
    </row>
    <row r="192" spans="2:4" s="26" customFormat="1" ht="18" hidden="1" customHeight="1" x14ac:dyDescent="0.25">
      <c r="B192" s="23">
        <v>3365</v>
      </c>
      <c r="C192" s="23" t="s">
        <v>171</v>
      </c>
      <c r="D192" s="28">
        <f>+[15]UAPI!H170</f>
        <v>0</v>
      </c>
    </row>
    <row r="193" spans="2:4" s="26" customFormat="1" ht="18" hidden="1" customHeight="1" x14ac:dyDescent="0.25">
      <c r="B193" s="23">
        <v>3371</v>
      </c>
      <c r="C193" s="23" t="s">
        <v>172</v>
      </c>
      <c r="D193" s="28">
        <f>+[15]UAPI!H171</f>
        <v>0</v>
      </c>
    </row>
    <row r="194" spans="2:4" s="26" customFormat="1" ht="18" hidden="1" customHeight="1" x14ac:dyDescent="0.25">
      <c r="B194" s="23">
        <v>3381</v>
      </c>
      <c r="C194" s="23" t="s">
        <v>173</v>
      </c>
      <c r="D194" s="28">
        <f>+[15]UAPI!H172</f>
        <v>0</v>
      </c>
    </row>
    <row r="195" spans="2:4" s="26" customFormat="1" ht="18" hidden="1" customHeight="1" x14ac:dyDescent="0.25">
      <c r="B195" s="23">
        <v>3391</v>
      </c>
      <c r="C195" s="23" t="s">
        <v>174</v>
      </c>
      <c r="D195" s="28">
        <f>+[15]UAPI!H173</f>
        <v>0</v>
      </c>
    </row>
    <row r="196" spans="2:4" s="26" customFormat="1" x14ac:dyDescent="0.25">
      <c r="B196" s="23">
        <v>3411</v>
      </c>
      <c r="C196" s="23" t="s">
        <v>175</v>
      </c>
      <c r="D196" s="28">
        <f>+[15]UAPI!H174</f>
        <v>399.99999999999994</v>
      </c>
    </row>
    <row r="197" spans="2:4" s="26" customFormat="1" ht="18" hidden="1" customHeight="1" x14ac:dyDescent="0.25">
      <c r="B197" s="23">
        <v>3421</v>
      </c>
      <c r="C197" s="23" t="s">
        <v>176</v>
      </c>
      <c r="D197" s="28">
        <f>+[15]UAPI!H175</f>
        <v>0</v>
      </c>
    </row>
    <row r="198" spans="2:4" s="26" customFormat="1" ht="18" hidden="1" customHeight="1" x14ac:dyDescent="0.25">
      <c r="B198" s="23">
        <v>3431</v>
      </c>
      <c r="C198" s="23" t="s">
        <v>177</v>
      </c>
      <c r="D198" s="28">
        <f>+[15]UAPI!H176</f>
        <v>0</v>
      </c>
    </row>
    <row r="199" spans="2:4" s="26" customFormat="1" ht="18" hidden="1" customHeight="1" x14ac:dyDescent="0.25">
      <c r="B199" s="23">
        <v>3441</v>
      </c>
      <c r="C199" s="23" t="s">
        <v>178</v>
      </c>
      <c r="D199" s="28">
        <f>+[15]UAPI!H177</f>
        <v>0</v>
      </c>
    </row>
    <row r="200" spans="2:4" s="26" customFormat="1" x14ac:dyDescent="0.25">
      <c r="B200" s="23">
        <v>3451</v>
      </c>
      <c r="C200" s="23" t="s">
        <v>179</v>
      </c>
      <c r="D200" s="28">
        <f>+[15]UAPI!H178</f>
        <v>22182.68</v>
      </c>
    </row>
    <row r="201" spans="2:4" s="26" customFormat="1" ht="18" hidden="1" customHeight="1" x14ac:dyDescent="0.25">
      <c r="B201" s="23">
        <v>3461</v>
      </c>
      <c r="C201" s="23" t="s">
        <v>180</v>
      </c>
      <c r="D201" s="28">
        <f>+[15]UAPI!H179</f>
        <v>0</v>
      </c>
    </row>
    <row r="202" spans="2:4" s="26" customFormat="1" ht="18" hidden="1" customHeight="1" x14ac:dyDescent="0.25">
      <c r="B202" s="23">
        <v>3471</v>
      </c>
      <c r="C202" s="23" t="s">
        <v>181</v>
      </c>
      <c r="D202" s="28">
        <f>+[15]UAPI!H180</f>
        <v>0</v>
      </c>
    </row>
    <row r="203" spans="2:4" s="26" customFormat="1" ht="18" hidden="1" customHeight="1" x14ac:dyDescent="0.25">
      <c r="B203" s="23">
        <v>3481</v>
      </c>
      <c r="C203" s="23" t="s">
        <v>182</v>
      </c>
      <c r="D203" s="28">
        <f>+[15]UAPI!H181</f>
        <v>0</v>
      </c>
    </row>
    <row r="204" spans="2:4" s="26" customFormat="1" ht="18" hidden="1" customHeight="1" x14ac:dyDescent="0.25">
      <c r="B204" s="23">
        <v>3491</v>
      </c>
      <c r="C204" s="23" t="s">
        <v>183</v>
      </c>
      <c r="D204" s="28">
        <f>+[15]UAPI!H182</f>
        <v>0</v>
      </c>
    </row>
    <row r="205" spans="2:4" s="26" customFormat="1" ht="18" hidden="1" customHeight="1" x14ac:dyDescent="0.25">
      <c r="B205" s="23">
        <v>0</v>
      </c>
      <c r="C205" s="23">
        <v>0</v>
      </c>
      <c r="D205" s="28">
        <f>+[15]UAPI!H183</f>
        <v>0</v>
      </c>
    </row>
    <row r="206" spans="2:4" s="26" customFormat="1" x14ac:dyDescent="0.25">
      <c r="B206" s="23">
        <v>3511</v>
      </c>
      <c r="C206" s="23" t="s">
        <v>184</v>
      </c>
      <c r="D206" s="28">
        <f>+[15]UAPI!H184</f>
        <v>1000000.0000000001</v>
      </c>
    </row>
    <row r="207" spans="2:4" s="26" customFormat="1" ht="18.75" hidden="1" customHeight="1" thickBot="1" x14ac:dyDescent="0.25">
      <c r="B207" s="23">
        <v>3521</v>
      </c>
      <c r="C207" s="23" t="s">
        <v>185</v>
      </c>
      <c r="D207" s="28">
        <f>+[15]UAPI!H185</f>
        <v>4289.6672000000008</v>
      </c>
    </row>
    <row r="208" spans="2:4" s="26" customFormat="1" ht="18.75" hidden="1" customHeight="1" thickBot="1" x14ac:dyDescent="0.25">
      <c r="B208" s="23">
        <v>3531</v>
      </c>
      <c r="C208" s="23" t="s">
        <v>186</v>
      </c>
      <c r="D208" s="28">
        <f>+[15]UAPI!H186</f>
        <v>0</v>
      </c>
    </row>
    <row r="209" spans="2:4" s="26" customFormat="1" ht="18.75" hidden="1" customHeight="1" thickBot="1" x14ac:dyDescent="0.25">
      <c r="B209" s="23">
        <v>3541</v>
      </c>
      <c r="C209" s="23" t="s">
        <v>187</v>
      </c>
      <c r="D209" s="28">
        <f>+[15]UAPI!H187</f>
        <v>0</v>
      </c>
    </row>
    <row r="210" spans="2:4" s="26" customFormat="1" x14ac:dyDescent="0.25">
      <c r="B210" s="23">
        <v>3551</v>
      </c>
      <c r="C210" s="23" t="s">
        <v>188</v>
      </c>
      <c r="D210" s="28">
        <f>+[15]UAPI!H188</f>
        <v>30760.371200000005</v>
      </c>
    </row>
    <row r="211" spans="2:4" s="26" customFormat="1" ht="18" hidden="1" customHeight="1" x14ac:dyDescent="0.25">
      <c r="B211" s="23">
        <v>3561</v>
      </c>
      <c r="C211" s="23" t="s">
        <v>189</v>
      </c>
      <c r="D211" s="28">
        <f>+[15]UAPI!H189</f>
        <v>0</v>
      </c>
    </row>
    <row r="212" spans="2:4" s="26" customFormat="1" x14ac:dyDescent="0.25">
      <c r="B212" s="23">
        <v>3571</v>
      </c>
      <c r="C212" s="23" t="s">
        <v>190</v>
      </c>
      <c r="D212" s="28">
        <f>+[15]UAPI!H190</f>
        <v>24446.604000000003</v>
      </c>
    </row>
    <row r="213" spans="2:4" s="26" customFormat="1" ht="18" hidden="1" customHeight="1" x14ac:dyDescent="0.25">
      <c r="B213" s="23">
        <v>3572</v>
      </c>
      <c r="C213" s="23" t="s">
        <v>191</v>
      </c>
      <c r="D213" s="28">
        <f>+[15]UAPI!H191</f>
        <v>0</v>
      </c>
    </row>
    <row r="214" spans="2:4" s="26" customFormat="1" ht="18" hidden="1" customHeight="1" x14ac:dyDescent="0.25">
      <c r="B214" s="23">
        <v>3573</v>
      </c>
      <c r="C214" s="23" t="s">
        <v>192</v>
      </c>
      <c r="D214" s="28">
        <f>+[15]UAPI!H192</f>
        <v>0</v>
      </c>
    </row>
    <row r="215" spans="2:4" s="26" customFormat="1" ht="18" hidden="1" customHeight="1" x14ac:dyDescent="0.25">
      <c r="B215" s="23">
        <v>3581</v>
      </c>
      <c r="C215" s="23" t="s">
        <v>193</v>
      </c>
      <c r="D215" s="28">
        <f>+[15]UAPI!H193</f>
        <v>17467.590400000001</v>
      </c>
    </row>
    <row r="216" spans="2:4" s="26" customFormat="1" x14ac:dyDescent="0.25">
      <c r="B216" s="23">
        <v>3591</v>
      </c>
      <c r="C216" s="23" t="s">
        <v>194</v>
      </c>
      <c r="D216" s="28">
        <f>+[15]UAPI!H194</f>
        <v>21715.199999999997</v>
      </c>
    </row>
    <row r="217" spans="2:4" s="26" customFormat="1" ht="18" hidden="1" customHeight="1" x14ac:dyDescent="0.25">
      <c r="B217" s="23">
        <v>3611</v>
      </c>
      <c r="C217" s="23" t="s">
        <v>195</v>
      </c>
      <c r="D217" s="28">
        <f>+[15]UAPI!H195</f>
        <v>0</v>
      </c>
    </row>
    <row r="218" spans="2:4" s="26" customFormat="1" ht="18" hidden="1" customHeight="1" x14ac:dyDescent="0.25">
      <c r="B218" s="23">
        <v>3621</v>
      </c>
      <c r="C218" s="23" t="s">
        <v>196</v>
      </c>
      <c r="D218" s="28">
        <f>+[15]UAPI!H196</f>
        <v>0</v>
      </c>
    </row>
    <row r="219" spans="2:4" s="26" customFormat="1" ht="18" hidden="1" customHeight="1" x14ac:dyDescent="0.25">
      <c r="B219" s="23">
        <v>3631</v>
      </c>
      <c r="C219" s="23" t="s">
        <v>197</v>
      </c>
      <c r="D219" s="28">
        <f>+[15]UAPI!H197</f>
        <v>0</v>
      </c>
    </row>
    <row r="220" spans="2:4" s="26" customFormat="1" x14ac:dyDescent="0.25">
      <c r="B220" s="23">
        <v>3641</v>
      </c>
      <c r="C220" s="23" t="s">
        <v>198</v>
      </c>
      <c r="D220" s="28">
        <f>+[15]UAPI!H198</f>
        <v>83.200000000000031</v>
      </c>
    </row>
    <row r="221" spans="2:4" s="26" customFormat="1" ht="18" hidden="1" customHeight="1" x14ac:dyDescent="0.25">
      <c r="B221" s="23">
        <v>3651</v>
      </c>
      <c r="C221" s="23" t="s">
        <v>199</v>
      </c>
      <c r="D221" s="28">
        <f>+[15]UAPI!H199</f>
        <v>0</v>
      </c>
    </row>
    <row r="222" spans="2:4" s="26" customFormat="1" ht="18" hidden="1" customHeight="1" x14ac:dyDescent="0.25">
      <c r="B222" s="23">
        <v>3661</v>
      </c>
      <c r="C222" s="23" t="s">
        <v>200</v>
      </c>
      <c r="D222" s="28">
        <f>+[15]UAPI!H200</f>
        <v>0</v>
      </c>
    </row>
    <row r="223" spans="2:4" s="26" customFormat="1" ht="18" hidden="1" customHeight="1" x14ac:dyDescent="0.25">
      <c r="B223" s="23">
        <v>3691</v>
      </c>
      <c r="C223" s="23" t="s">
        <v>201</v>
      </c>
      <c r="D223" s="28">
        <f>+[15]UAPI!H201</f>
        <v>0</v>
      </c>
    </row>
    <row r="224" spans="2:4" s="26" customFormat="1" ht="18" hidden="1" customHeight="1" x14ac:dyDescent="0.25">
      <c r="B224" s="23">
        <v>3711</v>
      </c>
      <c r="C224" s="23" t="s">
        <v>202</v>
      </c>
      <c r="D224" s="28">
        <f>+[15]UAPI!H202</f>
        <v>0</v>
      </c>
    </row>
    <row r="225" spans="2:4" s="26" customFormat="1" ht="18" hidden="1" customHeight="1" x14ac:dyDescent="0.25">
      <c r="B225" s="23">
        <v>3712</v>
      </c>
      <c r="C225" s="23" t="s">
        <v>203</v>
      </c>
      <c r="D225" s="28">
        <f>+[15]UAPI!H203</f>
        <v>0</v>
      </c>
    </row>
    <row r="226" spans="2:4" s="26" customFormat="1" ht="18" hidden="1" customHeight="1" x14ac:dyDescent="0.25">
      <c r="B226" s="23">
        <v>3721</v>
      </c>
      <c r="C226" s="23" t="s">
        <v>204</v>
      </c>
      <c r="D226" s="28">
        <f>+[15]UAPI!H204</f>
        <v>0</v>
      </c>
    </row>
    <row r="227" spans="2:4" s="26" customFormat="1" ht="18" hidden="1" customHeight="1" x14ac:dyDescent="0.25">
      <c r="B227" s="23">
        <v>3722</v>
      </c>
      <c r="C227" s="23" t="s">
        <v>205</v>
      </c>
      <c r="D227" s="28">
        <f>+[15]UAPI!H205</f>
        <v>0</v>
      </c>
    </row>
    <row r="228" spans="2:4" s="26" customFormat="1" ht="18" hidden="1" customHeight="1" x14ac:dyDescent="0.25">
      <c r="B228" s="23">
        <v>3731</v>
      </c>
      <c r="C228" s="23" t="s">
        <v>206</v>
      </c>
      <c r="D228" s="28">
        <f>+[15]UAPI!H206</f>
        <v>0</v>
      </c>
    </row>
    <row r="229" spans="2:4" s="26" customFormat="1" ht="18" hidden="1" customHeight="1" x14ac:dyDescent="0.25">
      <c r="B229" s="23">
        <v>3741</v>
      </c>
      <c r="C229" s="23" t="s">
        <v>207</v>
      </c>
      <c r="D229" s="28">
        <f>+[15]UAPI!H207</f>
        <v>0</v>
      </c>
    </row>
    <row r="230" spans="2:4" s="26" customFormat="1" ht="18" hidden="1" customHeight="1" x14ac:dyDescent="0.25">
      <c r="B230" s="23">
        <v>3751</v>
      </c>
      <c r="C230" s="23" t="s">
        <v>208</v>
      </c>
      <c r="D230" s="28">
        <f>+[15]UAPI!H208</f>
        <v>15872.3032</v>
      </c>
    </row>
    <row r="231" spans="2:4" s="26" customFormat="1" ht="18" hidden="1" customHeight="1" x14ac:dyDescent="0.25">
      <c r="B231" s="23">
        <v>3761</v>
      </c>
      <c r="C231" s="23" t="s">
        <v>209</v>
      </c>
      <c r="D231" s="28">
        <f>+[15]UAPI!H209</f>
        <v>0</v>
      </c>
    </row>
    <row r="232" spans="2:4" s="26" customFormat="1" ht="18" hidden="1" customHeight="1" x14ac:dyDescent="0.25">
      <c r="B232" s="23">
        <v>3771</v>
      </c>
      <c r="C232" s="23" t="s">
        <v>210</v>
      </c>
      <c r="D232" s="28">
        <f>+[15]UAPI!H210</f>
        <v>0</v>
      </c>
    </row>
    <row r="233" spans="2:4" s="26" customFormat="1" ht="18" hidden="1" customHeight="1" x14ac:dyDescent="0.25">
      <c r="B233" s="23">
        <v>3781</v>
      </c>
      <c r="C233" s="23" t="s">
        <v>211</v>
      </c>
      <c r="D233" s="28">
        <f>+[15]UAPI!H211</f>
        <v>0</v>
      </c>
    </row>
    <row r="234" spans="2:4" s="26" customFormat="1" ht="18" hidden="1" customHeight="1" x14ac:dyDescent="0.25">
      <c r="B234" s="23">
        <v>3782</v>
      </c>
      <c r="C234" s="23" t="s">
        <v>212</v>
      </c>
      <c r="D234" s="28">
        <f>+[15]UAPI!H212</f>
        <v>0</v>
      </c>
    </row>
    <row r="235" spans="2:4" s="26" customFormat="1" ht="18" hidden="1" customHeight="1" x14ac:dyDescent="0.25">
      <c r="B235" s="23">
        <v>3791</v>
      </c>
      <c r="C235" s="23" t="s">
        <v>213</v>
      </c>
      <c r="D235" s="28">
        <f>+[15]UAPI!H213</f>
        <v>11824.799999999997</v>
      </c>
    </row>
    <row r="236" spans="2:4" s="26" customFormat="1" x14ac:dyDescent="0.25">
      <c r="B236" s="23">
        <v>3792</v>
      </c>
      <c r="C236" s="23" t="s">
        <v>214</v>
      </c>
      <c r="D236" s="28">
        <f>+[15]UAPI!H214</f>
        <v>834.08</v>
      </c>
    </row>
    <row r="237" spans="2:4" s="26" customFormat="1" ht="18" hidden="1" customHeight="1" x14ac:dyDescent="0.25">
      <c r="B237" s="23">
        <v>3811</v>
      </c>
      <c r="C237" s="23" t="s">
        <v>215</v>
      </c>
      <c r="D237" s="28">
        <f>+[15]UAPI!H215</f>
        <v>0</v>
      </c>
    </row>
    <row r="238" spans="2:4" s="26" customFormat="1" ht="18" hidden="1" customHeight="1" x14ac:dyDescent="0.25">
      <c r="B238" s="23">
        <v>3821</v>
      </c>
      <c r="C238" s="23" t="s">
        <v>216</v>
      </c>
      <c r="D238" s="28">
        <f>+[15]UAPI!H216</f>
        <v>0</v>
      </c>
    </row>
    <row r="239" spans="2:4" s="26" customFormat="1" ht="18" hidden="1" customHeight="1" x14ac:dyDescent="0.25">
      <c r="B239" s="23">
        <v>3822</v>
      </c>
      <c r="C239" s="23" t="s">
        <v>217</v>
      </c>
      <c r="D239" s="28">
        <f>+[15]UAPI!H217</f>
        <v>125000.00000000001</v>
      </c>
    </row>
    <row r="240" spans="2:4" s="26" customFormat="1" ht="18" hidden="1" customHeight="1" x14ac:dyDescent="0.25">
      <c r="B240" s="23">
        <v>3831</v>
      </c>
      <c r="C240" s="23" t="s">
        <v>218</v>
      </c>
      <c r="D240" s="28">
        <f>+[15]UAPI!H218</f>
        <v>131351.96879999997</v>
      </c>
    </row>
    <row r="241" spans="2:4" s="26" customFormat="1" ht="18" hidden="1" customHeight="1" x14ac:dyDescent="0.25">
      <c r="B241" s="23">
        <v>3841</v>
      </c>
      <c r="C241" s="23" t="s">
        <v>219</v>
      </c>
      <c r="D241" s="28">
        <f>+[15]UAPI!H219</f>
        <v>0</v>
      </c>
    </row>
    <row r="242" spans="2:4" s="26" customFormat="1" ht="18" hidden="1" customHeight="1" x14ac:dyDescent="0.25">
      <c r="B242" s="23">
        <v>3851</v>
      </c>
      <c r="C242" s="23" t="s">
        <v>220</v>
      </c>
      <c r="D242" s="28">
        <f>+[15]UAPI!H220</f>
        <v>1182.2719999999999</v>
      </c>
    </row>
    <row r="243" spans="2:4" s="26" customFormat="1" ht="18" hidden="1" customHeight="1" x14ac:dyDescent="0.25">
      <c r="B243" s="23">
        <v>3911</v>
      </c>
      <c r="C243" s="23" t="s">
        <v>221</v>
      </c>
      <c r="D243" s="28">
        <f>+[15]UAPI!H221</f>
        <v>0</v>
      </c>
    </row>
    <row r="244" spans="2:4" s="26" customFormat="1" x14ac:dyDescent="0.25">
      <c r="B244" s="23">
        <v>3921</v>
      </c>
      <c r="C244" s="23" t="s">
        <v>222</v>
      </c>
      <c r="D244" s="28">
        <f>+[15]UAPI!H222</f>
        <v>3412.2400000000011</v>
      </c>
    </row>
    <row r="245" spans="2:4" s="26" customFormat="1" ht="18" hidden="1" customHeight="1" x14ac:dyDescent="0.25">
      <c r="B245" s="23">
        <v>3922</v>
      </c>
      <c r="C245" s="23" t="s">
        <v>223</v>
      </c>
      <c r="D245" s="28">
        <f>+[15]UAPI!H223</f>
        <v>0</v>
      </c>
    </row>
    <row r="246" spans="2:4" s="26" customFormat="1" ht="18" hidden="1" customHeight="1" x14ac:dyDescent="0.25">
      <c r="B246" s="23">
        <v>3931</v>
      </c>
      <c r="C246" s="23" t="s">
        <v>224</v>
      </c>
      <c r="D246" s="28">
        <f>+[15]UAPI!H224</f>
        <v>0</v>
      </c>
    </row>
    <row r="247" spans="2:4" s="26" customFormat="1" ht="18" hidden="1" customHeight="1" x14ac:dyDescent="0.25">
      <c r="B247" s="23">
        <v>3941</v>
      </c>
      <c r="C247" s="23" t="s">
        <v>225</v>
      </c>
      <c r="D247" s="28">
        <f>+[15]UAPI!H225</f>
        <v>0</v>
      </c>
    </row>
    <row r="248" spans="2:4" s="26" customFormat="1" ht="18" hidden="1" customHeight="1" x14ac:dyDescent="0.25">
      <c r="B248" s="23">
        <v>3942</v>
      </c>
      <c r="C248" s="23" t="s">
        <v>226</v>
      </c>
      <c r="D248" s="28">
        <f>+[15]UAPI!H226</f>
        <v>0</v>
      </c>
    </row>
    <row r="249" spans="2:4" s="26" customFormat="1" ht="18" hidden="1" customHeight="1" x14ac:dyDescent="0.25">
      <c r="B249" s="23">
        <v>3943</v>
      </c>
      <c r="C249" s="23" t="s">
        <v>227</v>
      </c>
      <c r="D249" s="28">
        <f>+[15]UAPI!H227</f>
        <v>0</v>
      </c>
    </row>
    <row r="250" spans="2:4" s="26" customFormat="1" ht="18" hidden="1" customHeight="1" x14ac:dyDescent="0.25">
      <c r="B250" s="23">
        <v>3944</v>
      </c>
      <c r="C250" s="23" t="s">
        <v>228</v>
      </c>
      <c r="D250" s="28">
        <f>+[15]UAPI!H228</f>
        <v>0</v>
      </c>
    </row>
    <row r="251" spans="2:4" s="26" customFormat="1" ht="18" hidden="1" customHeight="1" x14ac:dyDescent="0.25">
      <c r="B251" s="23">
        <v>3951</v>
      </c>
      <c r="C251" s="23" t="s">
        <v>229</v>
      </c>
      <c r="D251" s="28">
        <f>+[15]UAPI!H229</f>
        <v>0</v>
      </c>
    </row>
    <row r="252" spans="2:4" s="26" customFormat="1" ht="18" hidden="1" customHeight="1" x14ac:dyDescent="0.25">
      <c r="B252" s="23">
        <v>3961</v>
      </c>
      <c r="C252" s="23" t="s">
        <v>230</v>
      </c>
      <c r="D252" s="28">
        <f>+[15]UAPI!H230</f>
        <v>0</v>
      </c>
    </row>
    <row r="253" spans="2:4" s="26" customFormat="1" ht="18" hidden="1" customHeight="1" x14ac:dyDescent="0.25">
      <c r="B253" s="23">
        <v>3962</v>
      </c>
      <c r="C253" s="23" t="s">
        <v>231</v>
      </c>
      <c r="D253" s="28">
        <f>+[15]UAPI!H231</f>
        <v>0</v>
      </c>
    </row>
    <row r="254" spans="2:4" s="26" customFormat="1" ht="18" hidden="1" customHeight="1" x14ac:dyDescent="0.25">
      <c r="B254" s="23">
        <v>3991</v>
      </c>
      <c r="C254" s="23" t="s">
        <v>232</v>
      </c>
      <c r="D254" s="28">
        <f>+[15]UAPI!H232</f>
        <v>0</v>
      </c>
    </row>
    <row r="255" spans="2:4" s="26" customFormat="1" ht="18" hidden="1" customHeight="1" x14ac:dyDescent="0.25">
      <c r="B255" s="23">
        <v>3992</v>
      </c>
      <c r="C255" s="23" t="s">
        <v>233</v>
      </c>
      <c r="D255" s="28">
        <f>+[15]UAPI!H233</f>
        <v>0</v>
      </c>
    </row>
    <row r="256" spans="2:4" s="26" customFormat="1" ht="18" hidden="1" customHeight="1" x14ac:dyDescent="0.25">
      <c r="B256" s="23">
        <v>3993</v>
      </c>
      <c r="C256" s="23" t="s">
        <v>234</v>
      </c>
      <c r="D256" s="28">
        <f>+[15]UAPI!H234</f>
        <v>0</v>
      </c>
    </row>
    <row r="257" spans="2:4" s="26" customFormat="1" ht="18" hidden="1" customHeight="1" x14ac:dyDescent="0.25">
      <c r="B257" s="23">
        <v>3994</v>
      </c>
      <c r="C257" s="23" t="s">
        <v>235</v>
      </c>
      <c r="D257" s="28">
        <f>+[15]UAPI!H235</f>
        <v>0</v>
      </c>
    </row>
    <row r="258" spans="2:4" s="26" customFormat="1" ht="18" hidden="1" customHeight="1" x14ac:dyDescent="0.25">
      <c r="B258" s="23">
        <v>3995</v>
      </c>
      <c r="C258" s="23" t="s">
        <v>236</v>
      </c>
      <c r="D258" s="28">
        <f>+[15]UAPI!H236</f>
        <v>0</v>
      </c>
    </row>
    <row r="259" spans="2:4" s="26" customFormat="1" ht="18" hidden="1" customHeight="1" x14ac:dyDescent="0.25">
      <c r="B259" s="23">
        <v>3996</v>
      </c>
      <c r="C259" s="23" t="s">
        <v>237</v>
      </c>
      <c r="D259" s="28">
        <f>+[15]UAPI!H237</f>
        <v>0</v>
      </c>
    </row>
    <row r="260" spans="2:4" x14ac:dyDescent="0.25">
      <c r="B260" s="34"/>
      <c r="C260" s="39"/>
      <c r="D260" s="40"/>
    </row>
    <row r="261" spans="2:4" ht="18.75" thickBot="1" x14ac:dyDescent="0.3">
      <c r="B261" s="34"/>
      <c r="C261" s="35" t="s">
        <v>238</v>
      </c>
      <c r="D261" s="36">
        <f>SUM(D155:D259)</f>
        <v>2085809.3584000003</v>
      </c>
    </row>
    <row r="262" spans="2:4" ht="26.25" customHeight="1" thickTop="1" thickBot="1" x14ac:dyDescent="0.3">
      <c r="C262" s="18"/>
      <c r="D262" s="19">
        <f>+[15]UAPI!$H$238-D261</f>
        <v>0</v>
      </c>
    </row>
    <row r="263" spans="2:4" ht="17.25" customHeight="1" thickBot="1" x14ac:dyDescent="0.25">
      <c r="C263" s="20" t="s">
        <v>7</v>
      </c>
      <c r="D263" s="62" t="str">
        <f>+D2</f>
        <v>Presupuesto</v>
      </c>
    </row>
    <row r="264" spans="2:4" ht="22.5" customHeight="1" thickBot="1" x14ac:dyDescent="0.25">
      <c r="C264" s="21" t="s">
        <v>239</v>
      </c>
      <c r="D264" s="33" t="str">
        <f>+D3</f>
        <v>2016</v>
      </c>
    </row>
    <row r="265" spans="2:4" ht="18" hidden="1" customHeight="1" x14ac:dyDescent="0.25">
      <c r="B265" s="10">
        <v>4121</v>
      </c>
      <c r="C265" s="41" t="s">
        <v>240</v>
      </c>
      <c r="D265" s="42">
        <f>+[15]UAPI!H240</f>
        <v>0</v>
      </c>
    </row>
    <row r="266" spans="2:4" ht="18" hidden="1" customHeight="1" x14ac:dyDescent="0.25">
      <c r="B266" s="10">
        <v>4122</v>
      </c>
      <c r="C266" s="10" t="s">
        <v>241</v>
      </c>
      <c r="D266" s="11">
        <f>+[15]UAPI!H241</f>
        <v>0</v>
      </c>
    </row>
    <row r="267" spans="2:4" ht="18" hidden="1" customHeight="1" x14ac:dyDescent="0.25">
      <c r="B267" s="10">
        <v>4123</v>
      </c>
      <c r="C267" s="10" t="s">
        <v>242</v>
      </c>
      <c r="D267" s="11">
        <f>+[15]UAPI!H242</f>
        <v>0</v>
      </c>
    </row>
    <row r="268" spans="2:4" ht="18" hidden="1" customHeight="1" x14ac:dyDescent="0.25">
      <c r="B268" s="10">
        <v>4131</v>
      </c>
      <c r="C268" s="10" t="s">
        <v>243</v>
      </c>
      <c r="D268" s="11">
        <f>+[15]UAPI!H243</f>
        <v>0</v>
      </c>
    </row>
    <row r="269" spans="2:4" ht="18" hidden="1" customHeight="1" x14ac:dyDescent="0.25">
      <c r="B269" s="10">
        <v>4132</v>
      </c>
      <c r="C269" s="10" t="s">
        <v>244</v>
      </c>
      <c r="D269" s="11">
        <f>+[15]UAPI!H244</f>
        <v>0</v>
      </c>
    </row>
    <row r="270" spans="2:4" ht="18" hidden="1" customHeight="1" x14ac:dyDescent="0.25">
      <c r="B270" s="10">
        <v>4133</v>
      </c>
      <c r="C270" s="10" t="s">
        <v>245</v>
      </c>
      <c r="D270" s="11">
        <f>+[15]UAPI!H245</f>
        <v>0</v>
      </c>
    </row>
    <row r="271" spans="2:4" ht="18" hidden="1" customHeight="1" x14ac:dyDescent="0.25">
      <c r="B271" s="10">
        <v>4134</v>
      </c>
      <c r="C271" s="10" t="s">
        <v>246</v>
      </c>
      <c r="D271" s="11">
        <f>+[15]UAPI!H246</f>
        <v>0</v>
      </c>
    </row>
    <row r="272" spans="2:4" ht="18" hidden="1" customHeight="1" x14ac:dyDescent="0.25">
      <c r="B272" s="10">
        <v>4135</v>
      </c>
      <c r="C272" s="10" t="s">
        <v>247</v>
      </c>
      <c r="D272" s="11">
        <f>+[15]UAPI!H247</f>
        <v>0</v>
      </c>
    </row>
    <row r="273" spans="2:4" ht="18" hidden="1" customHeight="1" x14ac:dyDescent="0.25">
      <c r="B273" s="10">
        <v>4141</v>
      </c>
      <c r="C273" s="10" t="s">
        <v>248</v>
      </c>
      <c r="D273" s="11">
        <f>+[15]UAPI!H248</f>
        <v>0</v>
      </c>
    </row>
    <row r="274" spans="2:4" ht="18" hidden="1" customHeight="1" x14ac:dyDescent="0.25">
      <c r="B274" s="10">
        <v>4142</v>
      </c>
      <c r="C274" s="10" t="s">
        <v>249</v>
      </c>
      <c r="D274" s="11">
        <f>+[15]UAPI!H249</f>
        <v>0</v>
      </c>
    </row>
    <row r="275" spans="2:4" ht="18" hidden="1" customHeight="1" x14ac:dyDescent="0.25">
      <c r="B275" s="10">
        <v>4143</v>
      </c>
      <c r="C275" s="10" t="s">
        <v>250</v>
      </c>
      <c r="D275" s="11">
        <f>+[15]UAPI!H250</f>
        <v>0</v>
      </c>
    </row>
    <row r="276" spans="2:4" ht="18" hidden="1" customHeight="1" x14ac:dyDescent="0.25">
      <c r="B276" s="10">
        <v>4144</v>
      </c>
      <c r="C276" s="10" t="s">
        <v>251</v>
      </c>
      <c r="D276" s="11">
        <f>+[15]UAPI!H251</f>
        <v>0</v>
      </c>
    </row>
    <row r="277" spans="2:4" ht="18" hidden="1" customHeight="1" x14ac:dyDescent="0.25">
      <c r="B277" s="10">
        <v>4145</v>
      </c>
      <c r="C277" s="10" t="s">
        <v>252</v>
      </c>
      <c r="D277" s="11">
        <f>+[15]UAPI!H252</f>
        <v>0</v>
      </c>
    </row>
    <row r="278" spans="2:4" ht="18" hidden="1" customHeight="1" x14ac:dyDescent="0.25">
      <c r="B278" s="10">
        <v>4151</v>
      </c>
      <c r="C278" s="10" t="s">
        <v>253</v>
      </c>
      <c r="D278" s="11">
        <f>+[15]UAPI!H253</f>
        <v>0</v>
      </c>
    </row>
    <row r="279" spans="2:4" ht="18" hidden="1" customHeight="1" x14ac:dyDescent="0.25">
      <c r="B279" s="10">
        <v>4152</v>
      </c>
      <c r="C279" s="10" t="s">
        <v>254</v>
      </c>
      <c r="D279" s="11">
        <f>+[15]UAPI!H254</f>
        <v>0</v>
      </c>
    </row>
    <row r="280" spans="2:4" ht="18" hidden="1" customHeight="1" x14ac:dyDescent="0.25">
      <c r="B280" s="10">
        <v>4153</v>
      </c>
      <c r="C280" s="10" t="s">
        <v>255</v>
      </c>
      <c r="D280" s="11">
        <f>+[15]UAPI!H255</f>
        <v>0</v>
      </c>
    </row>
    <row r="281" spans="2:4" ht="18" hidden="1" customHeight="1" x14ac:dyDescent="0.25">
      <c r="B281" s="10">
        <v>4154</v>
      </c>
      <c r="C281" s="10" t="s">
        <v>256</v>
      </c>
      <c r="D281" s="11">
        <f>+[15]UAPI!H256</f>
        <v>0</v>
      </c>
    </row>
    <row r="282" spans="2:4" ht="18" hidden="1" customHeight="1" x14ac:dyDescent="0.25">
      <c r="B282" s="10">
        <v>4155</v>
      </c>
      <c r="C282" s="10" t="s">
        <v>257</v>
      </c>
      <c r="D282" s="11">
        <f>+[15]UAPI!H257</f>
        <v>0</v>
      </c>
    </row>
    <row r="283" spans="2:4" ht="18" hidden="1" customHeight="1" x14ac:dyDescent="0.25">
      <c r="B283" s="10">
        <v>4156</v>
      </c>
      <c r="C283" s="10" t="s">
        <v>258</v>
      </c>
      <c r="D283" s="11">
        <f>+[15]UAPI!H258</f>
        <v>0</v>
      </c>
    </row>
    <row r="284" spans="2:4" ht="18" hidden="1" customHeight="1" x14ac:dyDescent="0.25">
      <c r="B284" s="10">
        <v>4157</v>
      </c>
      <c r="C284" s="10" t="s">
        <v>259</v>
      </c>
      <c r="D284" s="11">
        <f>+[15]UAPI!H259</f>
        <v>0</v>
      </c>
    </row>
    <row r="285" spans="2:4" ht="18" hidden="1" customHeight="1" x14ac:dyDescent="0.25">
      <c r="B285" s="10">
        <v>4158</v>
      </c>
      <c r="C285" s="10" t="s">
        <v>260</v>
      </c>
      <c r="D285" s="11">
        <f>+[15]UAPI!H260</f>
        <v>0</v>
      </c>
    </row>
    <row r="286" spans="2:4" ht="18" hidden="1" customHeight="1" x14ac:dyDescent="0.25">
      <c r="B286" s="10">
        <v>4191</v>
      </c>
      <c r="C286" s="10" t="s">
        <v>261</v>
      </c>
      <c r="D286" s="11">
        <f>+[15]UAPI!H261</f>
        <v>0</v>
      </c>
    </row>
    <row r="287" spans="2:4" ht="18" hidden="1" customHeight="1" x14ac:dyDescent="0.25">
      <c r="B287" s="10">
        <v>4241</v>
      </c>
      <c r="C287" s="10" t="s">
        <v>262</v>
      </c>
      <c r="D287" s="11">
        <f>+[15]UAPI!H262</f>
        <v>0</v>
      </c>
    </row>
    <row r="288" spans="2:4" ht="18" hidden="1" customHeight="1" x14ac:dyDescent="0.25">
      <c r="B288" s="10">
        <v>4242</v>
      </c>
      <c r="C288" s="10" t="s">
        <v>263</v>
      </c>
      <c r="D288" s="11">
        <f>+[15]UAPI!H263</f>
        <v>0</v>
      </c>
    </row>
    <row r="289" spans="2:4" ht="18" hidden="1" customHeight="1" x14ac:dyDescent="0.25">
      <c r="B289" s="10">
        <v>4243</v>
      </c>
      <c r="C289" s="10" t="s">
        <v>264</v>
      </c>
      <c r="D289" s="11">
        <f>+[15]UAPI!H264</f>
        <v>0</v>
      </c>
    </row>
    <row r="290" spans="2:4" ht="18" hidden="1" customHeight="1" x14ac:dyDescent="0.25">
      <c r="B290" s="10">
        <v>4244</v>
      </c>
      <c r="C290" s="10" t="s">
        <v>265</v>
      </c>
      <c r="D290" s="11">
        <f>+[15]UAPI!H265</f>
        <v>0</v>
      </c>
    </row>
    <row r="291" spans="2:4" ht="18" hidden="1" customHeight="1" x14ac:dyDescent="0.25">
      <c r="B291" s="10">
        <v>4245</v>
      </c>
      <c r="C291" s="10" t="s">
        <v>266</v>
      </c>
      <c r="D291" s="11">
        <f>+[15]UAPI!H266</f>
        <v>0</v>
      </c>
    </row>
    <row r="292" spans="2:4" ht="18" hidden="1" customHeight="1" x14ac:dyDescent="0.25">
      <c r="B292" s="10">
        <v>4246</v>
      </c>
      <c r="C292" s="10" t="s">
        <v>267</v>
      </c>
      <c r="D292" s="11">
        <f>+[15]UAPI!H267</f>
        <v>0</v>
      </c>
    </row>
    <row r="293" spans="2:4" ht="18" hidden="1" customHeight="1" x14ac:dyDescent="0.25">
      <c r="B293" s="10">
        <v>4251</v>
      </c>
      <c r="C293" s="10" t="s">
        <v>268</v>
      </c>
      <c r="D293" s="11">
        <f>+[15]UAPI!H268</f>
        <v>0</v>
      </c>
    </row>
    <row r="294" spans="2:4" ht="18" hidden="1" customHeight="1" x14ac:dyDescent="0.25">
      <c r="B294" s="10">
        <v>4252</v>
      </c>
      <c r="C294" s="10" t="s">
        <v>269</v>
      </c>
      <c r="D294" s="11">
        <f>+[15]UAPI!H269</f>
        <v>0</v>
      </c>
    </row>
    <row r="295" spans="2:4" ht="18" hidden="1" customHeight="1" x14ac:dyDescent="0.25">
      <c r="B295" s="10">
        <v>4253</v>
      </c>
      <c r="C295" s="10" t="s">
        <v>270</v>
      </c>
      <c r="D295" s="11">
        <f>+[15]UAPI!H270</f>
        <v>0</v>
      </c>
    </row>
    <row r="296" spans="2:4" ht="18" hidden="1" customHeight="1" x14ac:dyDescent="0.25">
      <c r="B296" s="10">
        <v>4254</v>
      </c>
      <c r="C296" s="10" t="s">
        <v>271</v>
      </c>
      <c r="D296" s="11">
        <f>+[15]UAPI!H271</f>
        <v>0</v>
      </c>
    </row>
    <row r="297" spans="2:4" ht="18" hidden="1" customHeight="1" x14ac:dyDescent="0.25">
      <c r="B297" s="10">
        <v>4311</v>
      </c>
      <c r="C297" s="10" t="s">
        <v>272</v>
      </c>
      <c r="D297" s="11">
        <f>+[15]UAPI!H272</f>
        <v>0</v>
      </c>
    </row>
    <row r="298" spans="2:4" ht="18" hidden="1" customHeight="1" x14ac:dyDescent="0.25">
      <c r="B298" s="10">
        <v>4312</v>
      </c>
      <c r="C298" s="10" t="s">
        <v>273</v>
      </c>
      <c r="D298" s="11">
        <f>+[15]UAPI!H273</f>
        <v>0</v>
      </c>
    </row>
    <row r="299" spans="2:4" ht="18" hidden="1" customHeight="1" x14ac:dyDescent="0.25">
      <c r="B299" s="10">
        <v>4313</v>
      </c>
      <c r="C299" s="10" t="s">
        <v>274</v>
      </c>
      <c r="D299" s="11">
        <f>+[15]UAPI!H274</f>
        <v>0</v>
      </c>
    </row>
    <row r="300" spans="2:4" ht="18" hidden="1" customHeight="1" x14ac:dyDescent="0.25">
      <c r="B300" s="10">
        <v>4314</v>
      </c>
      <c r="C300" s="10" t="s">
        <v>275</v>
      </c>
      <c r="D300" s="11">
        <f>+[15]UAPI!H275</f>
        <v>0</v>
      </c>
    </row>
    <row r="301" spans="2:4" ht="18" hidden="1" customHeight="1" x14ac:dyDescent="0.25">
      <c r="B301" s="10">
        <v>4315</v>
      </c>
      <c r="C301" s="10" t="s">
        <v>276</v>
      </c>
      <c r="D301" s="11">
        <f>+[15]UAPI!H276</f>
        <v>0</v>
      </c>
    </row>
    <row r="302" spans="2:4" ht="18" hidden="1" customHeight="1" x14ac:dyDescent="0.25">
      <c r="B302" s="10">
        <v>4316</v>
      </c>
      <c r="C302" s="10" t="s">
        <v>277</v>
      </c>
      <c r="D302" s="11">
        <f>+[15]UAPI!H277</f>
        <v>0</v>
      </c>
    </row>
    <row r="303" spans="2:4" ht="18" hidden="1" customHeight="1" x14ac:dyDescent="0.25">
      <c r="B303" s="10">
        <v>4321</v>
      </c>
      <c r="C303" s="10" t="s">
        <v>278</v>
      </c>
      <c r="D303" s="11">
        <f>+[15]UAPI!H278</f>
        <v>0</v>
      </c>
    </row>
    <row r="304" spans="2:4" ht="18" hidden="1" customHeight="1" x14ac:dyDescent="0.25">
      <c r="B304" s="10">
        <v>4331</v>
      </c>
      <c r="C304" s="10" t="s">
        <v>279</v>
      </c>
      <c r="D304" s="11">
        <f>+[15]UAPI!H279</f>
        <v>0</v>
      </c>
    </row>
    <row r="305" spans="2:4" ht="18" hidden="1" customHeight="1" x14ac:dyDescent="0.25">
      <c r="B305" s="10">
        <v>4331</v>
      </c>
      <c r="C305" s="10" t="s">
        <v>280</v>
      </c>
      <c r="D305" s="11">
        <f>+[15]UAPI!H280</f>
        <v>0</v>
      </c>
    </row>
    <row r="306" spans="2:4" ht="18" hidden="1" customHeight="1" x14ac:dyDescent="0.25">
      <c r="B306" s="10">
        <v>4332</v>
      </c>
      <c r="C306" s="10" t="s">
        <v>281</v>
      </c>
      <c r="D306" s="11">
        <f>+[15]UAPI!H281</f>
        <v>0</v>
      </c>
    </row>
    <row r="307" spans="2:4" ht="18" hidden="1" customHeight="1" x14ac:dyDescent="0.25">
      <c r="B307" s="10">
        <v>4341</v>
      </c>
      <c r="C307" s="10" t="s">
        <v>282</v>
      </c>
      <c r="D307" s="11">
        <f>+[15]UAPI!H282</f>
        <v>0</v>
      </c>
    </row>
    <row r="308" spans="2:4" ht="18" hidden="1" customHeight="1" x14ac:dyDescent="0.25">
      <c r="B308" s="10">
        <v>4361</v>
      </c>
      <c r="C308" s="10" t="s">
        <v>283</v>
      </c>
      <c r="D308" s="11">
        <f>+[15]UAPI!H283</f>
        <v>0</v>
      </c>
    </row>
    <row r="309" spans="2:4" ht="18" hidden="1" customHeight="1" x14ac:dyDescent="0.25">
      <c r="B309" s="10">
        <v>4362</v>
      </c>
      <c r="C309" s="10" t="s">
        <v>284</v>
      </c>
      <c r="D309" s="11">
        <f>+[15]UAPI!H284</f>
        <v>0</v>
      </c>
    </row>
    <row r="310" spans="2:4" ht="18" hidden="1" customHeight="1" x14ac:dyDescent="0.25">
      <c r="B310" s="10">
        <v>4371</v>
      </c>
      <c r="C310" s="10" t="s">
        <v>285</v>
      </c>
      <c r="D310" s="11">
        <f>+[15]UAPI!H285</f>
        <v>0</v>
      </c>
    </row>
    <row r="311" spans="2:4" ht="18" hidden="1" customHeight="1" x14ac:dyDescent="0.25">
      <c r="B311" s="10">
        <v>4381</v>
      </c>
      <c r="C311" s="10" t="s">
        <v>286</v>
      </c>
      <c r="D311" s="11">
        <f>+[15]UAPI!H286</f>
        <v>0</v>
      </c>
    </row>
    <row r="312" spans="2:4" ht="18" hidden="1" customHeight="1" x14ac:dyDescent="0.25">
      <c r="B312" s="10">
        <v>4391</v>
      </c>
      <c r="C312" s="10" t="s">
        <v>287</v>
      </c>
      <c r="D312" s="11">
        <f>+[15]UAPI!H287</f>
        <v>0</v>
      </c>
    </row>
    <row r="313" spans="2:4" ht="18" hidden="1" customHeight="1" x14ac:dyDescent="0.25">
      <c r="B313" s="10">
        <v>4392</v>
      </c>
      <c r="C313" s="10" t="s">
        <v>288</v>
      </c>
      <c r="D313" s="11">
        <f>+[15]UAPI!H288</f>
        <v>0</v>
      </c>
    </row>
    <row r="314" spans="2:4" ht="18" hidden="1" customHeight="1" x14ac:dyDescent="0.25">
      <c r="B314" s="10">
        <v>4393</v>
      </c>
      <c r="C314" s="10" t="s">
        <v>289</v>
      </c>
      <c r="D314" s="11">
        <f>+[15]UAPI!H289</f>
        <v>0</v>
      </c>
    </row>
    <row r="315" spans="2:4" ht="18" hidden="1" customHeight="1" x14ac:dyDescent="0.25">
      <c r="B315" s="10">
        <v>4394</v>
      </c>
      <c r="C315" s="10" t="s">
        <v>290</v>
      </c>
      <c r="D315" s="11">
        <f>+[15]UAPI!H290</f>
        <v>0</v>
      </c>
    </row>
    <row r="316" spans="2:4" ht="18" hidden="1" customHeight="1" x14ac:dyDescent="0.25">
      <c r="B316" s="10">
        <v>4395</v>
      </c>
      <c r="C316" s="10" t="s">
        <v>291</v>
      </c>
      <c r="D316" s="11">
        <f>+[15]UAPI!H291</f>
        <v>0</v>
      </c>
    </row>
    <row r="317" spans="2:4" ht="18" hidden="1" customHeight="1" x14ac:dyDescent="0.25">
      <c r="B317" s="10">
        <v>4411</v>
      </c>
      <c r="C317" s="10" t="s">
        <v>292</v>
      </c>
      <c r="D317" s="11">
        <f>+[15]UAPI!H292</f>
        <v>0</v>
      </c>
    </row>
    <row r="318" spans="2:4" ht="18" hidden="1" customHeight="1" x14ac:dyDescent="0.25">
      <c r="B318" s="10">
        <v>4412</v>
      </c>
      <c r="C318" s="10" t="s">
        <v>293</v>
      </c>
      <c r="D318" s="11">
        <f>+[15]UAPI!H293</f>
        <v>0</v>
      </c>
    </row>
    <row r="319" spans="2:4" ht="18" hidden="1" customHeight="1" x14ac:dyDescent="0.25">
      <c r="B319" s="10">
        <v>4413</v>
      </c>
      <c r="C319" s="10" t="s">
        <v>294</v>
      </c>
      <c r="D319" s="11">
        <f>+[15]UAPI!H294</f>
        <v>0</v>
      </c>
    </row>
    <row r="320" spans="2:4" ht="18" hidden="1" customHeight="1" x14ac:dyDescent="0.25">
      <c r="B320" s="10">
        <v>4414</v>
      </c>
      <c r="C320" s="10" t="s">
        <v>295</v>
      </c>
      <c r="D320" s="11">
        <f>+[15]UAPI!H295</f>
        <v>0</v>
      </c>
    </row>
    <row r="321" spans="2:4" ht="18" hidden="1" customHeight="1" x14ac:dyDescent="0.25">
      <c r="B321" s="10">
        <v>4415</v>
      </c>
      <c r="C321" s="10" t="s">
        <v>296</v>
      </c>
      <c r="D321" s="11">
        <f>+[15]UAPI!H296</f>
        <v>0</v>
      </c>
    </row>
    <row r="322" spans="2:4" ht="18" hidden="1" customHeight="1" x14ac:dyDescent="0.25">
      <c r="B322" s="10">
        <v>4416</v>
      </c>
      <c r="C322" s="10" t="s">
        <v>297</v>
      </c>
      <c r="D322" s="11">
        <f>+[15]UAPI!H297</f>
        <v>0</v>
      </c>
    </row>
    <row r="323" spans="2:4" ht="18" hidden="1" customHeight="1" x14ac:dyDescent="0.25">
      <c r="B323" s="10">
        <v>4417</v>
      </c>
      <c r="C323" s="10" t="s">
        <v>298</v>
      </c>
      <c r="D323" s="11">
        <f>+[15]UAPI!H298</f>
        <v>0</v>
      </c>
    </row>
    <row r="324" spans="2:4" ht="18" hidden="1" customHeight="1" x14ac:dyDescent="0.25">
      <c r="B324" s="10">
        <v>4418</v>
      </c>
      <c r="C324" s="10" t="s">
        <v>299</v>
      </c>
      <c r="D324" s="11">
        <f>+[15]UAPI!H299</f>
        <v>0</v>
      </c>
    </row>
    <row r="325" spans="2:4" ht="18" hidden="1" customHeight="1" x14ac:dyDescent="0.25">
      <c r="B325" s="10">
        <v>4419</v>
      </c>
      <c r="C325" s="10" t="s">
        <v>300</v>
      </c>
      <c r="D325" s="11">
        <f>+[15]UAPI!H300</f>
        <v>0</v>
      </c>
    </row>
    <row r="326" spans="2:4" ht="18" hidden="1" customHeight="1" x14ac:dyDescent="0.25">
      <c r="B326" s="10">
        <v>4421</v>
      </c>
      <c r="C326" s="10" t="s">
        <v>301</v>
      </c>
      <c r="D326" s="11">
        <f>+[15]UAPI!H301</f>
        <v>0</v>
      </c>
    </row>
    <row r="327" spans="2:4" ht="18" hidden="1" customHeight="1" x14ac:dyDescent="0.25">
      <c r="B327" s="10">
        <v>4422</v>
      </c>
      <c r="C327" s="10" t="s">
        <v>302</v>
      </c>
      <c r="D327" s="11">
        <f>+[15]UAPI!H302</f>
        <v>0</v>
      </c>
    </row>
    <row r="328" spans="2:4" ht="18" hidden="1" customHeight="1" x14ac:dyDescent="0.25">
      <c r="B328" s="10">
        <v>4423</v>
      </c>
      <c r="C328" s="10" t="s">
        <v>303</v>
      </c>
      <c r="D328" s="11">
        <f>+[15]UAPI!H303</f>
        <v>0</v>
      </c>
    </row>
    <row r="329" spans="2:4" ht="18" hidden="1" customHeight="1" x14ac:dyDescent="0.25">
      <c r="B329" s="10">
        <v>4431</v>
      </c>
      <c r="C329" s="10" t="s">
        <v>304</v>
      </c>
      <c r="D329" s="11">
        <f>+[15]UAPI!H304</f>
        <v>0</v>
      </c>
    </row>
    <row r="330" spans="2:4" ht="18" hidden="1" customHeight="1" x14ac:dyDescent="0.25">
      <c r="B330" s="10">
        <v>4432</v>
      </c>
      <c r="C330" s="10" t="s">
        <v>305</v>
      </c>
      <c r="D330" s="11">
        <f>+[15]UAPI!H305</f>
        <v>0</v>
      </c>
    </row>
    <row r="331" spans="2:4" ht="18" hidden="1" customHeight="1" x14ac:dyDescent="0.25">
      <c r="B331" s="10">
        <v>4433</v>
      </c>
      <c r="C331" s="10" t="s">
        <v>306</v>
      </c>
      <c r="D331" s="11">
        <f>+[15]UAPI!H306</f>
        <v>0</v>
      </c>
    </row>
    <row r="332" spans="2:4" ht="18" hidden="1" customHeight="1" x14ac:dyDescent="0.25">
      <c r="B332" s="10">
        <v>4441</v>
      </c>
      <c r="C332" s="10" t="s">
        <v>307</v>
      </c>
      <c r="D332" s="11">
        <f>+[15]UAPI!H307</f>
        <v>0</v>
      </c>
    </row>
    <row r="333" spans="2:4" ht="18" hidden="1" customHeight="1" x14ac:dyDescent="0.25">
      <c r="B333" s="10">
        <v>4442</v>
      </c>
      <c r="C333" s="10" t="s">
        <v>308</v>
      </c>
      <c r="D333" s="11">
        <f>+[15]UAPI!H308</f>
        <v>0</v>
      </c>
    </row>
    <row r="334" spans="2:4" ht="18" hidden="1" customHeight="1" x14ac:dyDescent="0.25">
      <c r="B334" s="10">
        <v>4443</v>
      </c>
      <c r="C334" s="10" t="s">
        <v>309</v>
      </c>
      <c r="D334" s="11">
        <f>+[15]UAPI!H309</f>
        <v>0</v>
      </c>
    </row>
    <row r="335" spans="2:4" ht="18" hidden="1" customHeight="1" x14ac:dyDescent="0.25">
      <c r="B335" s="10">
        <v>4444</v>
      </c>
      <c r="C335" s="10" t="s">
        <v>310</v>
      </c>
      <c r="D335" s="11">
        <f>+[15]UAPI!H310</f>
        <v>0</v>
      </c>
    </row>
    <row r="336" spans="2:4" ht="18" hidden="1" customHeight="1" x14ac:dyDescent="0.25">
      <c r="B336" s="10">
        <v>4445</v>
      </c>
      <c r="C336" s="10" t="s">
        <v>311</v>
      </c>
      <c r="D336" s="11">
        <f>+[15]UAPI!H311</f>
        <v>0</v>
      </c>
    </row>
    <row r="337" spans="2:4" ht="18" hidden="1" customHeight="1" x14ac:dyDescent="0.25">
      <c r="B337" s="10">
        <v>4446</v>
      </c>
      <c r="C337" s="10" t="s">
        <v>312</v>
      </c>
      <c r="D337" s="11">
        <f>+[15]UAPI!H312</f>
        <v>0</v>
      </c>
    </row>
    <row r="338" spans="2:4" x14ac:dyDescent="0.25">
      <c r="B338" s="23">
        <v>4451</v>
      </c>
      <c r="C338" s="23" t="s">
        <v>313</v>
      </c>
      <c r="D338" s="28">
        <f>+[15]UAPI!H313</f>
        <v>0</v>
      </c>
    </row>
    <row r="339" spans="2:4" ht="18" hidden="1" customHeight="1" x14ac:dyDescent="0.25">
      <c r="B339" s="23">
        <v>4452</v>
      </c>
      <c r="C339" s="23" t="s">
        <v>314</v>
      </c>
      <c r="D339" s="28">
        <f>+[15]UAPI!H314</f>
        <v>0</v>
      </c>
    </row>
    <row r="340" spans="2:4" ht="18" hidden="1" customHeight="1" x14ac:dyDescent="0.25">
      <c r="B340" s="23">
        <v>4453</v>
      </c>
      <c r="C340" s="23" t="s">
        <v>315</v>
      </c>
      <c r="D340" s="28">
        <f>+[15]UAPI!H315</f>
        <v>0</v>
      </c>
    </row>
    <row r="341" spans="2:4" ht="18" hidden="1" customHeight="1" x14ac:dyDescent="0.25">
      <c r="B341" s="23">
        <v>4454</v>
      </c>
      <c r="C341" s="23" t="s">
        <v>316</v>
      </c>
      <c r="D341" s="28">
        <f>+[15]UAPI!H316</f>
        <v>0</v>
      </c>
    </row>
    <row r="342" spans="2:4" ht="18" hidden="1" customHeight="1" x14ac:dyDescent="0.25">
      <c r="B342" s="23">
        <v>4455</v>
      </c>
      <c r="C342" s="23" t="s">
        <v>317</v>
      </c>
      <c r="D342" s="28">
        <f>+[15]UAPI!H317</f>
        <v>0</v>
      </c>
    </row>
    <row r="343" spans="2:4" ht="18" hidden="1" customHeight="1" x14ac:dyDescent="0.25">
      <c r="B343" s="23">
        <v>4471</v>
      </c>
      <c r="C343" s="23" t="s">
        <v>318</v>
      </c>
      <c r="D343" s="28">
        <f>+[15]UAPI!H318</f>
        <v>0</v>
      </c>
    </row>
    <row r="344" spans="2:4" ht="18" hidden="1" customHeight="1" x14ac:dyDescent="0.25">
      <c r="B344" s="23">
        <v>4481</v>
      </c>
      <c r="C344" s="23" t="s">
        <v>319</v>
      </c>
      <c r="D344" s="28">
        <f>+[15]UAPI!H319</f>
        <v>0</v>
      </c>
    </row>
    <row r="345" spans="2:4" ht="18" hidden="1" customHeight="1" x14ac:dyDescent="0.25">
      <c r="B345" s="23">
        <v>4482</v>
      </c>
      <c r="C345" s="23" t="s">
        <v>320</v>
      </c>
      <c r="D345" s="28">
        <f>+[15]UAPI!H320</f>
        <v>0</v>
      </c>
    </row>
    <row r="346" spans="2:4" ht="18" hidden="1" customHeight="1" x14ac:dyDescent="0.25">
      <c r="B346" s="23">
        <v>4511</v>
      </c>
      <c r="C346" s="23" t="s">
        <v>321</v>
      </c>
      <c r="D346" s="28">
        <f>+[15]UAPI!H321</f>
        <v>0</v>
      </c>
    </row>
    <row r="347" spans="2:4" ht="18" hidden="1" customHeight="1" x14ac:dyDescent="0.25">
      <c r="B347" s="23">
        <v>4521</v>
      </c>
      <c r="C347" s="23" t="s">
        <v>322</v>
      </c>
      <c r="D347" s="28">
        <f>+[15]UAPI!H322</f>
        <v>0</v>
      </c>
    </row>
    <row r="348" spans="2:4" ht="18" hidden="1" customHeight="1" x14ac:dyDescent="0.25">
      <c r="B348" s="23">
        <v>4591</v>
      </c>
      <c r="C348" s="23" t="s">
        <v>323</v>
      </c>
      <c r="D348" s="28">
        <f>+[15]UAPI!H323</f>
        <v>0</v>
      </c>
    </row>
    <row r="349" spans="2:4" ht="18" hidden="1" customHeight="1" x14ac:dyDescent="0.25">
      <c r="B349" s="23">
        <v>4611</v>
      </c>
      <c r="C349" s="23" t="s">
        <v>324</v>
      </c>
      <c r="D349" s="28">
        <f>+[15]UAPI!H324</f>
        <v>0</v>
      </c>
    </row>
    <row r="350" spans="2:4" ht="18" hidden="1" customHeight="1" x14ac:dyDescent="0.25">
      <c r="B350" s="23">
        <v>4811</v>
      </c>
      <c r="C350" s="23" t="s">
        <v>325</v>
      </c>
      <c r="D350" s="28">
        <f>+[15]UAPI!H325</f>
        <v>0</v>
      </c>
    </row>
    <row r="351" spans="2:4" ht="18" hidden="1" customHeight="1" x14ac:dyDescent="0.25">
      <c r="B351" s="23">
        <v>4821</v>
      </c>
      <c r="C351" s="23" t="s">
        <v>326</v>
      </c>
      <c r="D351" s="28">
        <f>+[15]UAPI!H326</f>
        <v>0</v>
      </c>
    </row>
    <row r="352" spans="2:4" ht="18" hidden="1" customHeight="1" x14ac:dyDescent="0.25">
      <c r="B352" s="23">
        <v>4831</v>
      </c>
      <c r="C352" s="23" t="s">
        <v>327</v>
      </c>
      <c r="D352" s="28">
        <f>+[15]UAPI!H327</f>
        <v>0</v>
      </c>
    </row>
    <row r="353" spans="2:4" ht="18" hidden="1" customHeight="1" x14ac:dyDescent="0.25">
      <c r="B353" s="23">
        <v>4841</v>
      </c>
      <c r="C353" s="23" t="s">
        <v>328</v>
      </c>
      <c r="D353" s="28">
        <f>+[15]UAPI!H328</f>
        <v>0</v>
      </c>
    </row>
    <row r="354" spans="2:4" ht="18" hidden="1" customHeight="1" x14ac:dyDescent="0.25">
      <c r="B354" s="23">
        <v>4851</v>
      </c>
      <c r="C354" s="23" t="s">
        <v>329</v>
      </c>
      <c r="D354" s="28">
        <f>+[15]UAPI!H329</f>
        <v>0</v>
      </c>
    </row>
    <row r="355" spans="2:4" ht="18" hidden="1" customHeight="1" x14ac:dyDescent="0.25">
      <c r="B355" s="23">
        <v>4921</v>
      </c>
      <c r="C355" s="23" t="s">
        <v>330</v>
      </c>
      <c r="D355" s="28">
        <f>+[15]UAPI!H330</f>
        <v>0</v>
      </c>
    </row>
    <row r="356" spans="2:4" ht="18" hidden="1" customHeight="1" x14ac:dyDescent="0.25">
      <c r="B356" s="23">
        <v>4922</v>
      </c>
      <c r="C356" s="23" t="s">
        <v>331</v>
      </c>
      <c r="D356" s="28">
        <f>+[15]UAPI!H331</f>
        <v>0</v>
      </c>
    </row>
    <row r="357" spans="2:4" ht="18" hidden="1" customHeight="1" x14ac:dyDescent="0.25">
      <c r="B357" s="23">
        <v>4931</v>
      </c>
      <c r="C357" s="23" t="s">
        <v>332</v>
      </c>
      <c r="D357" s="28">
        <f>+[15]UAPI!H332</f>
        <v>0</v>
      </c>
    </row>
    <row r="358" spans="2:4" x14ac:dyDescent="0.25">
      <c r="B358" s="34"/>
      <c r="C358" s="35"/>
      <c r="D358" s="43"/>
    </row>
    <row r="359" spans="2:4" ht="18.75" thickBot="1" x14ac:dyDescent="0.3">
      <c r="B359" s="34"/>
      <c r="C359" s="35" t="s">
        <v>333</v>
      </c>
      <c r="D359" s="36">
        <f>SUM(D265:D357)</f>
        <v>0</v>
      </c>
    </row>
    <row r="360" spans="2:4" ht="15.75" customHeight="1" thickTop="1" thickBot="1" x14ac:dyDescent="0.3">
      <c r="C360" s="18"/>
      <c r="D360" s="19">
        <f>+[15]UAPI!$H$333-D359</f>
        <v>0</v>
      </c>
    </row>
    <row r="361" spans="2:4" ht="17.25" customHeight="1" thickBot="1" x14ac:dyDescent="0.25">
      <c r="C361" s="20" t="s">
        <v>7</v>
      </c>
      <c r="D361" s="62" t="str">
        <f>+D2</f>
        <v>Presupuesto</v>
      </c>
    </row>
    <row r="362" spans="2:4" ht="24" customHeight="1" thickBot="1" x14ac:dyDescent="0.25">
      <c r="C362" s="21" t="s">
        <v>334</v>
      </c>
      <c r="D362" s="33" t="str">
        <f>+D3</f>
        <v>2016</v>
      </c>
    </row>
    <row r="363" spans="2:4" ht="18" hidden="1" customHeight="1" x14ac:dyDescent="0.25">
      <c r="B363" s="12">
        <v>5111</v>
      </c>
      <c r="C363" s="8" t="s">
        <v>335</v>
      </c>
      <c r="D363" s="44">
        <f>+[15]UAPI!H335</f>
        <v>0</v>
      </c>
    </row>
    <row r="364" spans="2:4" ht="18" hidden="1" customHeight="1" x14ac:dyDescent="0.25">
      <c r="B364" s="10">
        <v>5121</v>
      </c>
      <c r="C364" s="10" t="s">
        <v>336</v>
      </c>
      <c r="D364" s="11">
        <f>+[15]UAPI!H336</f>
        <v>0</v>
      </c>
    </row>
    <row r="365" spans="2:4" ht="18" hidden="1" customHeight="1" x14ac:dyDescent="0.25">
      <c r="B365" s="12">
        <v>5131</v>
      </c>
      <c r="C365" s="12" t="s">
        <v>337</v>
      </c>
      <c r="D365" s="9">
        <f>+[15]UAPI!H337</f>
        <v>0</v>
      </c>
    </row>
    <row r="366" spans="2:4" s="34" customFormat="1" ht="18" hidden="1" customHeight="1" x14ac:dyDescent="0.25">
      <c r="B366" s="23">
        <v>5151</v>
      </c>
      <c r="C366" s="23" t="s">
        <v>338</v>
      </c>
      <c r="D366" s="28">
        <f>+[15]UAPI!H338</f>
        <v>86000</v>
      </c>
    </row>
    <row r="367" spans="2:4" s="34" customFormat="1" ht="18" hidden="1" customHeight="1" x14ac:dyDescent="0.25">
      <c r="B367" s="23">
        <v>5191</v>
      </c>
      <c r="C367" s="23" t="s">
        <v>339</v>
      </c>
      <c r="D367" s="28">
        <f>+[15]UAPI!H339</f>
        <v>100000</v>
      </c>
    </row>
    <row r="368" spans="2:4" s="34" customFormat="1" ht="18" hidden="1" customHeight="1" x14ac:dyDescent="0.25">
      <c r="B368" s="23">
        <v>5192</v>
      </c>
      <c r="C368" s="23" t="s">
        <v>340</v>
      </c>
      <c r="D368" s="28">
        <f>+[15]UAPI!H340</f>
        <v>0</v>
      </c>
    </row>
    <row r="369" spans="2:4" s="34" customFormat="1" ht="18" hidden="1" customHeight="1" x14ac:dyDescent="0.25">
      <c r="B369" s="23">
        <v>5211</v>
      </c>
      <c r="C369" s="23" t="s">
        <v>341</v>
      </c>
      <c r="D369" s="28">
        <f>+[15]UAPI!H341</f>
        <v>0</v>
      </c>
    </row>
    <row r="370" spans="2:4" s="34" customFormat="1" ht="18" hidden="1" customHeight="1" x14ac:dyDescent="0.25">
      <c r="B370" s="23">
        <v>5221</v>
      </c>
      <c r="C370" s="23" t="s">
        <v>342</v>
      </c>
      <c r="D370" s="28">
        <f>+[15]UAPI!H342</f>
        <v>0</v>
      </c>
    </row>
    <row r="371" spans="2:4" s="34" customFormat="1" ht="18" hidden="1" customHeight="1" x14ac:dyDescent="0.25">
      <c r="B371" s="23">
        <v>5231</v>
      </c>
      <c r="C371" s="23" t="s">
        <v>343</v>
      </c>
      <c r="D371" s="28">
        <f>+[15]UAPI!H343</f>
        <v>0</v>
      </c>
    </row>
    <row r="372" spans="2:4" s="34" customFormat="1" ht="18" hidden="1" customHeight="1" x14ac:dyDescent="0.25">
      <c r="B372" s="23">
        <v>5291</v>
      </c>
      <c r="C372" s="23" t="s">
        <v>344</v>
      </c>
      <c r="D372" s="28">
        <f>+[15]UAPI!H344</f>
        <v>0</v>
      </c>
    </row>
    <row r="373" spans="2:4" s="34" customFormat="1" ht="18" hidden="1" customHeight="1" x14ac:dyDescent="0.25">
      <c r="B373" s="23">
        <v>5311</v>
      </c>
      <c r="C373" s="23" t="s">
        <v>345</v>
      </c>
      <c r="D373" s="28">
        <f>+[15]UAPI!H345</f>
        <v>0</v>
      </c>
    </row>
    <row r="374" spans="2:4" s="34" customFormat="1" ht="18" hidden="1" customHeight="1" x14ac:dyDescent="0.25">
      <c r="B374" s="23">
        <v>5321</v>
      </c>
      <c r="C374" s="23" t="s">
        <v>346</v>
      </c>
      <c r="D374" s="28">
        <f>+[15]UAPI!H346</f>
        <v>0</v>
      </c>
    </row>
    <row r="375" spans="2:4" s="34" customFormat="1" ht="18" hidden="1" customHeight="1" x14ac:dyDescent="0.25">
      <c r="B375" s="23">
        <v>5411</v>
      </c>
      <c r="C375" s="23" t="s">
        <v>347</v>
      </c>
      <c r="D375" s="28">
        <f>+[15]UAPI!H347</f>
        <v>0</v>
      </c>
    </row>
    <row r="376" spans="2:4" s="34" customFormat="1" ht="18" hidden="1" customHeight="1" x14ac:dyDescent="0.25">
      <c r="B376" s="23">
        <v>5412</v>
      </c>
      <c r="C376" s="23" t="s">
        <v>348</v>
      </c>
      <c r="D376" s="28">
        <f>+[15]UAPI!H348</f>
        <v>0</v>
      </c>
    </row>
    <row r="377" spans="2:4" s="34" customFormat="1" ht="18" hidden="1" customHeight="1" x14ac:dyDescent="0.25">
      <c r="B377" s="23">
        <v>5413</v>
      </c>
      <c r="C377" s="23" t="s">
        <v>349</v>
      </c>
      <c r="D377" s="28">
        <f>+[15]UAPI!H349</f>
        <v>0</v>
      </c>
    </row>
    <row r="378" spans="2:4" s="34" customFormat="1" ht="18" hidden="1" customHeight="1" x14ac:dyDescent="0.25">
      <c r="B378" s="23">
        <v>5414</v>
      </c>
      <c r="C378" s="23" t="s">
        <v>350</v>
      </c>
      <c r="D378" s="28">
        <f>+[15]UAPI!H350</f>
        <v>0</v>
      </c>
    </row>
    <row r="379" spans="2:4" s="34" customFormat="1" ht="18" hidden="1" customHeight="1" x14ac:dyDescent="0.25">
      <c r="B379" s="23">
        <v>5421</v>
      </c>
      <c r="C379" s="23" t="s">
        <v>351</v>
      </c>
      <c r="D379" s="28">
        <f>+[15]UAPI!H351</f>
        <v>0</v>
      </c>
    </row>
    <row r="380" spans="2:4" s="34" customFormat="1" ht="18" hidden="1" customHeight="1" x14ac:dyDescent="0.25">
      <c r="B380" s="23">
        <v>5431</v>
      </c>
      <c r="C380" s="23" t="s">
        <v>352</v>
      </c>
      <c r="D380" s="28">
        <f>+[15]UAPI!H352</f>
        <v>0</v>
      </c>
    </row>
    <row r="381" spans="2:4" s="34" customFormat="1" ht="18" hidden="1" customHeight="1" x14ac:dyDescent="0.25">
      <c r="B381" s="23">
        <v>5432</v>
      </c>
      <c r="C381" s="23" t="s">
        <v>353</v>
      </c>
      <c r="D381" s="28">
        <f>+[15]UAPI!H353</f>
        <v>0</v>
      </c>
    </row>
    <row r="382" spans="2:4" s="34" customFormat="1" ht="18" hidden="1" customHeight="1" x14ac:dyDescent="0.25">
      <c r="B382" s="23">
        <v>5441</v>
      </c>
      <c r="C382" s="23" t="s">
        <v>354</v>
      </c>
      <c r="D382" s="28">
        <f>+[15]UAPI!H354</f>
        <v>0</v>
      </c>
    </row>
    <row r="383" spans="2:4" s="34" customFormat="1" ht="18" hidden="1" customHeight="1" x14ac:dyDescent="0.25">
      <c r="B383" s="23">
        <v>5451</v>
      </c>
      <c r="C383" s="23" t="s">
        <v>355</v>
      </c>
      <c r="D383" s="28">
        <f>+[15]UAPI!H355</f>
        <v>0</v>
      </c>
    </row>
    <row r="384" spans="2:4" s="34" customFormat="1" ht="18" hidden="1" customHeight="1" x14ac:dyDescent="0.25">
      <c r="B384" s="23">
        <v>5452</v>
      </c>
      <c r="C384" s="23" t="s">
        <v>356</v>
      </c>
      <c r="D384" s="28">
        <f>+[15]UAPI!H356</f>
        <v>0</v>
      </c>
    </row>
    <row r="385" spans="2:4" s="34" customFormat="1" ht="18" hidden="1" customHeight="1" x14ac:dyDescent="0.25">
      <c r="B385" s="23">
        <v>5491</v>
      </c>
      <c r="C385" s="23" t="s">
        <v>357</v>
      </c>
      <c r="D385" s="28">
        <f>+[15]UAPI!H357</f>
        <v>0</v>
      </c>
    </row>
    <row r="386" spans="2:4" s="34" customFormat="1" ht="18" hidden="1" customHeight="1" x14ac:dyDescent="0.25">
      <c r="B386" s="23">
        <v>5511</v>
      </c>
      <c r="C386" s="23" t="s">
        <v>358</v>
      </c>
      <c r="D386" s="28">
        <f>+[15]UAPI!H358</f>
        <v>0</v>
      </c>
    </row>
    <row r="387" spans="2:4" s="34" customFormat="1" ht="18" hidden="1" customHeight="1" x14ac:dyDescent="0.25">
      <c r="B387" s="23">
        <v>5611</v>
      </c>
      <c r="C387" s="23" t="s">
        <v>359</v>
      </c>
      <c r="D387" s="28">
        <f>+[15]UAPI!H359</f>
        <v>0</v>
      </c>
    </row>
    <row r="388" spans="2:4" s="34" customFormat="1" ht="18" hidden="1" customHeight="1" x14ac:dyDescent="0.25">
      <c r="B388" s="23">
        <v>5621</v>
      </c>
      <c r="C388" s="23" t="s">
        <v>360</v>
      </c>
      <c r="D388" s="28">
        <f>+[15]UAPI!H360</f>
        <v>400000</v>
      </c>
    </row>
    <row r="389" spans="2:4" s="34" customFormat="1" ht="18" hidden="1" customHeight="1" x14ac:dyDescent="0.25">
      <c r="B389" s="23">
        <v>5631</v>
      </c>
      <c r="C389" s="23" t="s">
        <v>361</v>
      </c>
      <c r="D389" s="28">
        <f>+[15]UAPI!H361</f>
        <v>0</v>
      </c>
    </row>
    <row r="390" spans="2:4" s="34" customFormat="1" ht="18" hidden="1" customHeight="1" x14ac:dyDescent="0.25">
      <c r="B390" s="23">
        <v>5641</v>
      </c>
      <c r="C390" s="23" t="s">
        <v>362</v>
      </c>
      <c r="D390" s="28">
        <f>+[15]UAPI!H362</f>
        <v>0</v>
      </c>
    </row>
    <row r="391" spans="2:4" s="34" customFormat="1" ht="18" hidden="1" customHeight="1" x14ac:dyDescent="0.25">
      <c r="B391" s="23">
        <v>5651</v>
      </c>
      <c r="C391" s="23" t="s">
        <v>363</v>
      </c>
      <c r="D391" s="28">
        <f>+[15]UAPI!H363</f>
        <v>0</v>
      </c>
    </row>
    <row r="392" spans="2:4" s="34" customFormat="1" ht="18" hidden="1" customHeight="1" x14ac:dyDescent="0.25">
      <c r="B392" s="23">
        <v>5661</v>
      </c>
      <c r="C392" s="23" t="s">
        <v>364</v>
      </c>
      <c r="D392" s="28">
        <f>+[15]UAPI!H364</f>
        <v>0</v>
      </c>
    </row>
    <row r="393" spans="2:4" s="34" customFormat="1" ht="18" hidden="1" customHeight="1" x14ac:dyDescent="0.25">
      <c r="B393" s="23">
        <v>5671</v>
      </c>
      <c r="C393" s="23" t="s">
        <v>365</v>
      </c>
      <c r="D393" s="28">
        <f>+[15]UAPI!H365</f>
        <v>0</v>
      </c>
    </row>
    <row r="394" spans="2:4" s="34" customFormat="1" ht="18" hidden="1" customHeight="1" x14ac:dyDescent="0.25">
      <c r="B394" s="23">
        <v>5672</v>
      </c>
      <c r="C394" s="23" t="s">
        <v>366</v>
      </c>
      <c r="D394" s="28">
        <f>+[15]UAPI!H366</f>
        <v>0</v>
      </c>
    </row>
    <row r="395" spans="2:4" s="34" customFormat="1" ht="18" hidden="1" customHeight="1" x14ac:dyDescent="0.25">
      <c r="B395" s="23">
        <v>5691</v>
      </c>
      <c r="C395" s="23" t="s">
        <v>367</v>
      </c>
      <c r="D395" s="28">
        <f>+[15]UAPI!H367</f>
        <v>0</v>
      </c>
    </row>
    <row r="396" spans="2:4" s="34" customFormat="1" ht="18" hidden="1" customHeight="1" x14ac:dyDescent="0.25">
      <c r="B396" s="23">
        <v>5692</v>
      </c>
      <c r="C396" s="23" t="s">
        <v>368</v>
      </c>
      <c r="D396" s="28">
        <f>+[15]UAPI!H368</f>
        <v>0</v>
      </c>
    </row>
    <row r="397" spans="2:4" s="34" customFormat="1" ht="18" hidden="1" customHeight="1" x14ac:dyDescent="0.25">
      <c r="B397" s="23">
        <v>5693</v>
      </c>
      <c r="C397" s="23" t="s">
        <v>369</v>
      </c>
      <c r="D397" s="28">
        <f>+[15]UAPI!H369</f>
        <v>0</v>
      </c>
    </row>
    <row r="398" spans="2:4" s="34" customFormat="1" x14ac:dyDescent="0.25">
      <c r="B398" s="23">
        <v>5694</v>
      </c>
      <c r="C398" s="23" t="s">
        <v>370</v>
      </c>
      <c r="D398" s="28">
        <f>+[15]UAPI!H370</f>
        <v>0</v>
      </c>
    </row>
    <row r="399" spans="2:4" s="34" customFormat="1" ht="18" hidden="1" customHeight="1" x14ac:dyDescent="0.25">
      <c r="B399" s="23">
        <v>5711</v>
      </c>
      <c r="C399" s="23" t="s">
        <v>371</v>
      </c>
      <c r="D399" s="28">
        <f>+[15]UAPI!H371</f>
        <v>0</v>
      </c>
    </row>
    <row r="400" spans="2:4" s="34" customFormat="1" ht="18" hidden="1" customHeight="1" x14ac:dyDescent="0.25">
      <c r="B400" s="23">
        <v>5721</v>
      </c>
      <c r="C400" s="23" t="s">
        <v>372</v>
      </c>
      <c r="D400" s="28">
        <f>+[15]UAPI!H372</f>
        <v>0</v>
      </c>
    </row>
    <row r="401" spans="2:4" s="34" customFormat="1" ht="18" hidden="1" customHeight="1" x14ac:dyDescent="0.25">
      <c r="B401" s="23">
        <v>5731</v>
      </c>
      <c r="C401" s="23" t="s">
        <v>373</v>
      </c>
      <c r="D401" s="28">
        <f>+[15]UAPI!H373</f>
        <v>0</v>
      </c>
    </row>
    <row r="402" spans="2:4" s="34" customFormat="1" ht="18" hidden="1" customHeight="1" x14ac:dyDescent="0.25">
      <c r="B402" s="23">
        <v>5741</v>
      </c>
      <c r="C402" s="23" t="s">
        <v>374</v>
      </c>
      <c r="D402" s="28">
        <f>+[15]UAPI!H374</f>
        <v>0</v>
      </c>
    </row>
    <row r="403" spans="2:4" s="34" customFormat="1" ht="18" hidden="1" customHeight="1" x14ac:dyDescent="0.25">
      <c r="B403" s="23">
        <v>5751</v>
      </c>
      <c r="C403" s="23" t="s">
        <v>375</v>
      </c>
      <c r="D403" s="28">
        <f>+[15]UAPI!H375</f>
        <v>0</v>
      </c>
    </row>
    <row r="404" spans="2:4" s="34" customFormat="1" ht="18" hidden="1" customHeight="1" x14ac:dyDescent="0.25">
      <c r="B404" s="23">
        <v>5761</v>
      </c>
      <c r="C404" s="23" t="s">
        <v>376</v>
      </c>
      <c r="D404" s="28">
        <f>+[15]UAPI!H376</f>
        <v>0</v>
      </c>
    </row>
    <row r="405" spans="2:4" s="34" customFormat="1" ht="18" hidden="1" customHeight="1" x14ac:dyDescent="0.25">
      <c r="B405" s="23">
        <v>5771</v>
      </c>
      <c r="C405" s="23" t="s">
        <v>377</v>
      </c>
      <c r="D405" s="28">
        <f>+[15]UAPI!H377</f>
        <v>0</v>
      </c>
    </row>
    <row r="406" spans="2:4" s="34" customFormat="1" ht="18" hidden="1" customHeight="1" x14ac:dyDescent="0.25">
      <c r="B406" s="23">
        <v>5781</v>
      </c>
      <c r="C406" s="23" t="s">
        <v>378</v>
      </c>
      <c r="D406" s="28">
        <f>+[15]UAPI!H378</f>
        <v>0</v>
      </c>
    </row>
    <row r="407" spans="2:4" s="34" customFormat="1" ht="18" hidden="1" customHeight="1" x14ac:dyDescent="0.25">
      <c r="B407" s="23">
        <v>5791</v>
      </c>
      <c r="C407" s="23" t="s">
        <v>379</v>
      </c>
      <c r="D407" s="28">
        <f>+[15]UAPI!H379</f>
        <v>0</v>
      </c>
    </row>
    <row r="408" spans="2:4" s="34" customFormat="1" ht="18" hidden="1" customHeight="1" x14ac:dyDescent="0.25">
      <c r="B408" s="23">
        <v>5811</v>
      </c>
      <c r="C408" s="23" t="s">
        <v>380</v>
      </c>
      <c r="D408" s="28">
        <f>+[15]UAPI!H380</f>
        <v>0</v>
      </c>
    </row>
    <row r="409" spans="2:4" s="34" customFormat="1" ht="18" hidden="1" customHeight="1" x14ac:dyDescent="0.25">
      <c r="B409" s="23">
        <v>5821</v>
      </c>
      <c r="C409" s="23" t="s">
        <v>381</v>
      </c>
      <c r="D409" s="28">
        <f>+[15]UAPI!H381</f>
        <v>0</v>
      </c>
    </row>
    <row r="410" spans="2:4" s="34" customFormat="1" ht="18" hidden="1" customHeight="1" x14ac:dyDescent="0.25">
      <c r="B410" s="23">
        <v>5831</v>
      </c>
      <c r="C410" s="23" t="s">
        <v>382</v>
      </c>
      <c r="D410" s="28">
        <f>+[15]UAPI!H382</f>
        <v>0</v>
      </c>
    </row>
    <row r="411" spans="2:4" s="34" customFormat="1" ht="18" hidden="1" customHeight="1" x14ac:dyDescent="0.25">
      <c r="B411" s="23">
        <v>5891</v>
      </c>
      <c r="C411" s="23" t="s">
        <v>383</v>
      </c>
      <c r="D411" s="28">
        <f>+[15]UAPI!H383</f>
        <v>0</v>
      </c>
    </row>
    <row r="412" spans="2:4" s="34" customFormat="1" ht="18" hidden="1" customHeight="1" x14ac:dyDescent="0.25">
      <c r="B412" s="23">
        <v>5892</v>
      </c>
      <c r="C412" s="23" t="s">
        <v>384</v>
      </c>
      <c r="D412" s="28">
        <f>+[15]UAPI!H384</f>
        <v>0</v>
      </c>
    </row>
    <row r="413" spans="2:4" s="34" customFormat="1" ht="18" hidden="1" customHeight="1" x14ac:dyDescent="0.25">
      <c r="B413" s="23">
        <v>5893</v>
      </c>
      <c r="C413" s="23" t="s">
        <v>385</v>
      </c>
      <c r="D413" s="28">
        <f>+[15]UAPI!H385</f>
        <v>0</v>
      </c>
    </row>
    <row r="414" spans="2:4" s="34" customFormat="1" ht="18" hidden="1" customHeight="1" x14ac:dyDescent="0.25">
      <c r="B414" s="23">
        <v>5894</v>
      </c>
      <c r="C414" s="23" t="s">
        <v>386</v>
      </c>
      <c r="D414" s="28">
        <f>+[15]UAPI!H386</f>
        <v>0</v>
      </c>
    </row>
    <row r="415" spans="2:4" s="34" customFormat="1" ht="18" hidden="1" customHeight="1" x14ac:dyDescent="0.25">
      <c r="B415" s="23">
        <v>5911</v>
      </c>
      <c r="C415" s="23" t="s">
        <v>387</v>
      </c>
      <c r="D415" s="28">
        <f>+[15]UAPI!H387</f>
        <v>0</v>
      </c>
    </row>
    <row r="416" spans="2:4" s="34" customFormat="1" ht="18" hidden="1" customHeight="1" x14ac:dyDescent="0.25">
      <c r="B416" s="23">
        <v>5921</v>
      </c>
      <c r="C416" s="23" t="s">
        <v>388</v>
      </c>
      <c r="D416" s="28">
        <f>+[15]UAPI!H388</f>
        <v>0</v>
      </c>
    </row>
    <row r="417" spans="2:4" s="34" customFormat="1" ht="18" hidden="1" customHeight="1" x14ac:dyDescent="0.25">
      <c r="B417" s="23">
        <v>5931</v>
      </c>
      <c r="C417" s="23" t="s">
        <v>389</v>
      </c>
      <c r="D417" s="28">
        <f>+[15]UAPI!H389</f>
        <v>0</v>
      </c>
    </row>
    <row r="418" spans="2:4" s="34" customFormat="1" ht="18" hidden="1" customHeight="1" x14ac:dyDescent="0.25">
      <c r="B418" s="23">
        <v>5941</v>
      </c>
      <c r="C418" s="23" t="s">
        <v>390</v>
      </c>
      <c r="D418" s="28">
        <f>+[15]UAPI!H390</f>
        <v>0</v>
      </c>
    </row>
    <row r="419" spans="2:4" s="34" customFormat="1" ht="18" hidden="1" customHeight="1" x14ac:dyDescent="0.25">
      <c r="B419" s="23">
        <v>5951</v>
      </c>
      <c r="C419" s="23" t="s">
        <v>391</v>
      </c>
      <c r="D419" s="28">
        <f>+[15]UAPI!H391</f>
        <v>0</v>
      </c>
    </row>
    <row r="420" spans="2:4" s="34" customFormat="1" ht="18" hidden="1" customHeight="1" x14ac:dyDescent="0.25">
      <c r="B420" s="23">
        <v>5961</v>
      </c>
      <c r="C420" s="23" t="s">
        <v>392</v>
      </c>
      <c r="D420" s="28">
        <f>+[15]UAPI!H392</f>
        <v>0</v>
      </c>
    </row>
    <row r="421" spans="2:4" s="34" customFormat="1" ht="18" hidden="1" customHeight="1" x14ac:dyDescent="0.25">
      <c r="B421" s="23">
        <v>5971</v>
      </c>
      <c r="C421" s="23" t="s">
        <v>393</v>
      </c>
      <c r="D421" s="28">
        <f>+[15]UAPI!H393</f>
        <v>0</v>
      </c>
    </row>
    <row r="422" spans="2:4" s="34" customFormat="1" ht="18" hidden="1" customHeight="1" x14ac:dyDescent="0.25">
      <c r="B422" s="23">
        <v>5981</v>
      </c>
      <c r="C422" s="23" t="s">
        <v>394</v>
      </c>
      <c r="D422" s="28">
        <f>+[15]UAPI!H394</f>
        <v>0</v>
      </c>
    </row>
    <row r="423" spans="2:4" s="34" customFormat="1" ht="18" hidden="1" customHeight="1" x14ac:dyDescent="0.25">
      <c r="B423" s="23">
        <v>5991</v>
      </c>
      <c r="C423" s="23" t="s">
        <v>395</v>
      </c>
      <c r="D423" s="28">
        <f>+[15]UAPI!H395</f>
        <v>0</v>
      </c>
    </row>
    <row r="424" spans="2:4" s="34" customFormat="1" x14ac:dyDescent="0.25">
      <c r="B424" s="46"/>
      <c r="C424" s="23" t="s">
        <v>396</v>
      </c>
      <c r="D424" s="28">
        <f>SUM(D363:D423)</f>
        <v>586000</v>
      </c>
    </row>
    <row r="425" spans="2:4" s="51" customFormat="1" ht="8.25" customHeight="1" thickBot="1" x14ac:dyDescent="0.3">
      <c r="B425" s="48"/>
      <c r="C425" s="49"/>
      <c r="D425" s="7">
        <f>+[15]UAPI!$H$396-D424</f>
        <v>0</v>
      </c>
    </row>
    <row r="426" spans="2:4" ht="17.25" hidden="1" customHeight="1" thickBot="1" x14ac:dyDescent="0.25">
      <c r="C426" s="52" t="s">
        <v>7</v>
      </c>
      <c r="D426" s="62" t="str">
        <f>+D2</f>
        <v>Presupuesto</v>
      </c>
    </row>
    <row r="427" spans="2:4" ht="34.5" hidden="1" customHeight="1" x14ac:dyDescent="0.25">
      <c r="C427" s="53" t="s">
        <v>397</v>
      </c>
      <c r="D427" s="54" t="s">
        <v>1</v>
      </c>
    </row>
    <row r="428" spans="2:4" ht="18.75" hidden="1" customHeight="1" thickBot="1" x14ac:dyDescent="0.3">
      <c r="B428" s="12">
        <v>6221</v>
      </c>
      <c r="C428" s="12" t="s">
        <v>398</v>
      </c>
      <c r="D428" s="9"/>
    </row>
    <row r="429" spans="2:4" ht="18.75" hidden="1" customHeight="1" thickBot="1" x14ac:dyDescent="0.3">
      <c r="B429" s="10"/>
      <c r="C429" s="55"/>
      <c r="D429" s="56"/>
    </row>
    <row r="430" spans="2:4" ht="18.75" thickBot="1" x14ac:dyDescent="0.3">
      <c r="C430" s="57" t="s">
        <v>399</v>
      </c>
      <c r="D430" s="58">
        <f>+D82+D150+D261+D359+D424+D428</f>
        <v>20311779.626823306</v>
      </c>
    </row>
    <row r="431" spans="2:4" ht="18.75" thickBot="1" x14ac:dyDescent="0.3">
      <c r="D431" s="7">
        <f>+[15]UAPI!$H$529</f>
        <v>20311779.626823306</v>
      </c>
    </row>
    <row r="432" spans="2:4" ht="18.75" thickBot="1" x14ac:dyDescent="0.3">
      <c r="D432" s="59">
        <f>+D430-D431</f>
        <v>0</v>
      </c>
    </row>
  </sheetData>
  <mergeCells count="1">
    <mergeCell ref="C4:C5"/>
  </mergeCells>
  <printOptions horizontalCentered="1"/>
  <pageMargins left="0" right="0" top="0.78740157480314965" bottom="0.27559055118110237" header="0.39370078740157483" footer="0.11811023622047245"/>
  <pageSetup scale="75" firstPageNumber="2" orientation="portrait" useFirstPageNumber="1" r:id="rId1"/>
  <headerFooter alignWithMargins="0">
    <oddHeader>&amp;C&amp;"Arial,Negrita"&amp;14INSTITUTO JALISCIENSE DE ASISTENCIA SOCIAL
COMPARATIVO PRESUPUESTAL</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432"/>
  <sheetViews>
    <sheetView showGridLines="0" zoomScaleNormal="100" workbookViewId="0">
      <pane xSplit="3" ySplit="3" topLeftCell="D4" activePane="bottomRight" state="frozen"/>
      <selection activeCell="F49" sqref="F49"/>
      <selection pane="topRight" activeCell="F49" sqref="F49"/>
      <selection pane="bottomLeft" activeCell="F49" sqref="F49"/>
      <selection pane="bottomRight" activeCell="D73" sqref="D73"/>
    </sheetView>
  </sheetViews>
  <sheetFormatPr baseColWidth="10" defaultRowHeight="18" x14ac:dyDescent="0.25"/>
  <cols>
    <col min="1" max="1" width="1.7109375" style="2" customWidth="1"/>
    <col min="2" max="2" width="7.5703125" style="2" bestFit="1" customWidth="1"/>
    <col min="3" max="3" width="86.140625" style="15" customWidth="1"/>
    <col min="4" max="4" width="21.28515625" style="6" bestFit="1" customWidth="1"/>
    <col min="5" max="16384" width="11.42578125" style="2"/>
  </cols>
  <sheetData>
    <row r="1" spans="3:4" ht="21" thickBot="1" x14ac:dyDescent="0.35">
      <c r="C1" s="1"/>
      <c r="D1" s="60" t="s">
        <v>403</v>
      </c>
    </row>
    <row r="2" spans="3:4" ht="17.25" customHeight="1" thickBot="1" x14ac:dyDescent="0.25">
      <c r="C2" s="2"/>
      <c r="D2" s="61" t="str">
        <f>+IAP´s!D2</f>
        <v>Presupuesto</v>
      </c>
    </row>
    <row r="3" spans="3:4" ht="17.25" customHeight="1" thickBot="1" x14ac:dyDescent="0.25">
      <c r="C3" s="2"/>
      <c r="D3" s="4" t="str">
        <f>+IAP´s!D3</f>
        <v>2016</v>
      </c>
    </row>
    <row r="4" spans="3:4" ht="6.75" hidden="1" customHeight="1" x14ac:dyDescent="0.25">
      <c r="C4" s="79" t="s">
        <v>2</v>
      </c>
      <c r="D4" s="5"/>
    </row>
    <row r="5" spans="3:4" ht="20.25" hidden="1" customHeight="1" thickBot="1" x14ac:dyDescent="0.3">
      <c r="C5" s="80"/>
    </row>
    <row r="6" spans="3:4" ht="20.25" hidden="1" customHeight="1" x14ac:dyDescent="0.25">
      <c r="C6" s="8" t="s">
        <v>3</v>
      </c>
      <c r="D6" s="9"/>
    </row>
    <row r="7" spans="3:4" ht="20.25" hidden="1" customHeight="1" x14ac:dyDescent="0.25">
      <c r="C7" s="10" t="str">
        <f>+[14]Acumulados!B8</f>
        <v>Arrendamientos</v>
      </c>
      <c r="D7" s="11"/>
    </row>
    <row r="8" spans="3:4" ht="20.25" hidden="1" customHeight="1" x14ac:dyDescent="0.25">
      <c r="C8" s="12" t="str">
        <f>+[14]Acumulados!B9</f>
        <v>Programa de Compactacion</v>
      </c>
      <c r="D8" s="9"/>
    </row>
    <row r="9" spans="3:4" ht="20.25" hidden="1" customHeight="1" x14ac:dyDescent="0.25">
      <c r="C9" s="10" t="str">
        <f>+[14]Acumulados!B10</f>
        <v>Pensiones Normales</v>
      </c>
      <c r="D9" s="11"/>
    </row>
    <row r="10" spans="3:4" ht="20.25" hidden="1" customHeight="1" x14ac:dyDescent="0.25">
      <c r="C10" s="12" t="s">
        <v>4</v>
      </c>
      <c r="D10" s="9"/>
    </row>
    <row r="11" spans="3:4" ht="20.25" hidden="1" customHeight="1" x14ac:dyDescent="0.25">
      <c r="C11" s="10" t="s">
        <v>5</v>
      </c>
      <c r="D11" s="11"/>
    </row>
    <row r="12" spans="3:4" ht="20.25" hidden="1" customHeight="1" x14ac:dyDescent="0.25">
      <c r="C12" s="12" t="str">
        <f>+[14]Acumulados!B12</f>
        <v>Remates de Vehículos</v>
      </c>
      <c r="D12" s="9"/>
    </row>
    <row r="13" spans="3:4" ht="20.25" hidden="1" customHeight="1" x14ac:dyDescent="0.25">
      <c r="C13" s="10" t="str">
        <f>+[14]Acumulados!B14</f>
        <v>Cuotas de Recuperación</v>
      </c>
      <c r="D13" s="11">
        <f>+'[15]Ingresos Salas'!$F$24</f>
        <v>3666011.0041265478</v>
      </c>
    </row>
    <row r="14" spans="3:4" ht="20.25" hidden="1" customHeight="1" x14ac:dyDescent="0.25">
      <c r="C14" s="12" t="str">
        <f>+[14]Acumulados!B17</f>
        <v>Venta de Inmuebles</v>
      </c>
      <c r="D14" s="9"/>
    </row>
    <row r="15" spans="3:4" ht="20.25" hidden="1" customHeight="1" x14ac:dyDescent="0.25">
      <c r="C15" s="10" t="str">
        <f>+[14]Acumulados!B15</f>
        <v>Subsidio Estatal</v>
      </c>
      <c r="D15" s="11"/>
    </row>
    <row r="16" spans="3:4" ht="20.25" hidden="1" customHeight="1" x14ac:dyDescent="0.25">
      <c r="C16" s="12" t="str">
        <f>+[14]Acumulados!B16</f>
        <v>Subsidio ONI y Casa Hogar El Buen Pastor</v>
      </c>
      <c r="D16" s="9"/>
    </row>
    <row r="17" spans="2:4" ht="18" hidden="1" customHeight="1" x14ac:dyDescent="0.25">
      <c r="C17" s="10" t="str">
        <f>+[14]Acumulados!B19</f>
        <v xml:space="preserve"> Otros Ingresos</v>
      </c>
      <c r="D17" s="11"/>
    </row>
    <row r="18" spans="2:4" ht="18" hidden="1" customHeight="1" x14ac:dyDescent="0.25">
      <c r="C18" s="12" t="str">
        <f>+[14]Acumulados!B20</f>
        <v>Productos Financieros</v>
      </c>
      <c r="D18" s="9"/>
    </row>
    <row r="19" spans="2:4" ht="18.75" hidden="1" thickBot="1" x14ac:dyDescent="0.3">
      <c r="C19" s="13"/>
      <c r="D19" s="14"/>
    </row>
    <row r="20" spans="2:4" s="15" customFormat="1" ht="19.5" hidden="1" thickTop="1" thickBot="1" x14ac:dyDescent="0.3">
      <c r="C20" s="16" t="s">
        <v>6</v>
      </c>
      <c r="D20" s="17">
        <f>SUM(D6:D18)</f>
        <v>3666011.0041265478</v>
      </c>
    </row>
    <row r="21" spans="2:4" ht="15.75" hidden="1" customHeight="1" thickTop="1" thickBot="1" x14ac:dyDescent="0.3">
      <c r="C21" s="18"/>
      <c r="D21" s="19"/>
    </row>
    <row r="22" spans="2:4" ht="17.25" customHeight="1" thickBot="1" x14ac:dyDescent="0.25">
      <c r="C22" s="20" t="s">
        <v>7</v>
      </c>
      <c r="D22" s="62" t="str">
        <f>+D2</f>
        <v>Presupuesto</v>
      </c>
    </row>
    <row r="23" spans="2:4" ht="17.25" customHeight="1" thickBot="1" x14ac:dyDescent="0.25">
      <c r="C23" s="21" t="s">
        <v>8</v>
      </c>
      <c r="D23" s="22" t="str">
        <f>+D3</f>
        <v>2016</v>
      </c>
    </row>
    <row r="24" spans="2:4" s="26" customFormat="1" x14ac:dyDescent="0.25">
      <c r="B24" s="23">
        <v>1131</v>
      </c>
      <c r="C24" s="24" t="s">
        <v>9</v>
      </c>
      <c r="D24" s="25">
        <f>+[15]SALAS!H8</f>
        <v>4514492.0747999987</v>
      </c>
    </row>
    <row r="25" spans="2:4" s="26" customFormat="1" ht="18" hidden="1" customHeight="1" x14ac:dyDescent="0.25">
      <c r="B25" s="23">
        <v>1141</v>
      </c>
      <c r="C25" s="23" t="s">
        <v>10</v>
      </c>
      <c r="D25" s="28">
        <f>+[15]SALAS!H9</f>
        <v>0</v>
      </c>
    </row>
    <row r="26" spans="2:4" s="26" customFormat="1" ht="18" hidden="1" customHeight="1" x14ac:dyDescent="0.25">
      <c r="B26" s="23">
        <v>1211</v>
      </c>
      <c r="C26" s="23" t="s">
        <v>11</v>
      </c>
      <c r="D26" s="28">
        <f>+[15]SALAS!H10</f>
        <v>0</v>
      </c>
    </row>
    <row r="27" spans="2:4" s="26" customFormat="1" ht="18" hidden="1" customHeight="1" x14ac:dyDescent="0.25">
      <c r="B27" s="23">
        <v>1221</v>
      </c>
      <c r="C27" s="23" t="s">
        <v>12</v>
      </c>
      <c r="D27" s="28">
        <f>+[15]SALAS!H11</f>
        <v>0</v>
      </c>
    </row>
    <row r="28" spans="2:4" s="26" customFormat="1" ht="18" hidden="1" customHeight="1" x14ac:dyDescent="0.25">
      <c r="B28" s="23">
        <v>1231</v>
      </c>
      <c r="C28" s="23" t="s">
        <v>13</v>
      </c>
      <c r="D28" s="28">
        <f>+[15]SALAS!H12</f>
        <v>0</v>
      </c>
    </row>
    <row r="29" spans="2:4" s="26" customFormat="1" ht="18" hidden="1" customHeight="1" x14ac:dyDescent="0.25">
      <c r="B29" s="23">
        <v>1232</v>
      </c>
      <c r="C29" s="23" t="s">
        <v>14</v>
      </c>
      <c r="D29" s="28">
        <f>+[15]SALAS!H13</f>
        <v>0</v>
      </c>
    </row>
    <row r="30" spans="2:4" s="26" customFormat="1" ht="18" hidden="1" customHeight="1" x14ac:dyDescent="0.25">
      <c r="B30" s="23">
        <v>1241</v>
      </c>
      <c r="C30" s="23" t="s">
        <v>15</v>
      </c>
      <c r="D30" s="28">
        <f>+[15]SALAS!H14</f>
        <v>0</v>
      </c>
    </row>
    <row r="31" spans="2:4" s="26" customFormat="1" x14ac:dyDescent="0.25">
      <c r="B31" s="23">
        <v>1311</v>
      </c>
      <c r="C31" s="23" t="s">
        <v>16</v>
      </c>
      <c r="D31" s="28">
        <f>+[15]SALAS!H15</f>
        <v>156013.44000000003</v>
      </c>
    </row>
    <row r="32" spans="2:4" s="26" customFormat="1" x14ac:dyDescent="0.25">
      <c r="B32" s="23">
        <v>1321</v>
      </c>
      <c r="C32" s="23" t="s">
        <v>17</v>
      </c>
      <c r="D32" s="28">
        <f>+[15]SALAS!H16</f>
        <v>96291.618999999992</v>
      </c>
    </row>
    <row r="33" spans="2:4" s="26" customFormat="1" x14ac:dyDescent="0.25">
      <c r="B33" s="23">
        <v>1322</v>
      </c>
      <c r="C33" s="23" t="s">
        <v>18</v>
      </c>
      <c r="D33" s="28">
        <f>+[15]SALAS!H17</f>
        <v>616733.8899999999</v>
      </c>
    </row>
    <row r="34" spans="2:4" s="26" customFormat="1" ht="18" hidden="1" customHeight="1" x14ac:dyDescent="0.25">
      <c r="B34" s="23">
        <v>1331</v>
      </c>
      <c r="C34" s="23" t="s">
        <v>19</v>
      </c>
      <c r="D34" s="28">
        <f>+[15]SALAS!H18</f>
        <v>0</v>
      </c>
    </row>
    <row r="35" spans="2:4" s="26" customFormat="1" ht="18" hidden="1" customHeight="1" x14ac:dyDescent="0.25">
      <c r="B35" s="23">
        <v>1332</v>
      </c>
      <c r="C35" s="23" t="s">
        <v>20</v>
      </c>
      <c r="D35" s="28">
        <f>+[15]SALAS!H19</f>
        <v>0</v>
      </c>
    </row>
    <row r="36" spans="2:4" s="26" customFormat="1" ht="18" hidden="1" customHeight="1" x14ac:dyDescent="0.25">
      <c r="B36" s="23">
        <v>1341</v>
      </c>
      <c r="C36" s="23" t="s">
        <v>21</v>
      </c>
      <c r="D36" s="28">
        <f>+[15]SALAS!H20</f>
        <v>0</v>
      </c>
    </row>
    <row r="37" spans="2:4" s="26" customFormat="1" ht="18" hidden="1" customHeight="1" x14ac:dyDescent="0.25">
      <c r="B37" s="23">
        <v>1342</v>
      </c>
      <c r="C37" s="23" t="s">
        <v>22</v>
      </c>
      <c r="D37" s="28">
        <f>+[15]SALAS!H21</f>
        <v>0</v>
      </c>
    </row>
    <row r="38" spans="2:4" s="26" customFormat="1" ht="18" hidden="1" customHeight="1" x14ac:dyDescent="0.25">
      <c r="B38" s="23">
        <v>1343</v>
      </c>
      <c r="C38" s="23" t="s">
        <v>23</v>
      </c>
      <c r="D38" s="28">
        <f>+[15]SALAS!H22</f>
        <v>0</v>
      </c>
    </row>
    <row r="39" spans="2:4" s="26" customFormat="1" ht="18" hidden="1" customHeight="1" x14ac:dyDescent="0.25">
      <c r="B39" s="23">
        <v>1344</v>
      </c>
      <c r="C39" s="23" t="s">
        <v>24</v>
      </c>
      <c r="D39" s="28">
        <f>+[15]SALAS!H23</f>
        <v>0</v>
      </c>
    </row>
    <row r="40" spans="2:4" s="26" customFormat="1" ht="18" hidden="1" customHeight="1" x14ac:dyDescent="0.25">
      <c r="B40" s="23">
        <v>1345</v>
      </c>
      <c r="C40" s="23" t="s">
        <v>25</v>
      </c>
      <c r="D40" s="28">
        <f>+[15]SALAS!H24</f>
        <v>0</v>
      </c>
    </row>
    <row r="41" spans="2:4" s="26" customFormat="1" ht="18" hidden="1" customHeight="1" x14ac:dyDescent="0.25">
      <c r="B41" s="23">
        <v>1346</v>
      </c>
      <c r="C41" s="23" t="s">
        <v>26</v>
      </c>
      <c r="D41" s="28">
        <f>+[15]SALAS!H25</f>
        <v>0</v>
      </c>
    </row>
    <row r="42" spans="2:4" s="26" customFormat="1" ht="18" hidden="1" customHeight="1" x14ac:dyDescent="0.25">
      <c r="B42" s="23">
        <v>1347</v>
      </c>
      <c r="C42" s="23" t="s">
        <v>27</v>
      </c>
      <c r="D42" s="28">
        <f>+[15]SALAS!H26</f>
        <v>0</v>
      </c>
    </row>
    <row r="43" spans="2:4" s="26" customFormat="1" ht="18" hidden="1" customHeight="1" x14ac:dyDescent="0.25">
      <c r="B43" s="23">
        <v>1348</v>
      </c>
      <c r="C43" s="23" t="s">
        <v>28</v>
      </c>
      <c r="D43" s="28">
        <f>+[15]SALAS!H27</f>
        <v>0</v>
      </c>
    </row>
    <row r="44" spans="2:4" s="26" customFormat="1" ht="18" hidden="1" customHeight="1" x14ac:dyDescent="0.25">
      <c r="B44" s="23">
        <v>1371</v>
      </c>
      <c r="C44" s="23" t="s">
        <v>29</v>
      </c>
      <c r="D44" s="28">
        <f>+[15]SALAS!H28</f>
        <v>0</v>
      </c>
    </row>
    <row r="45" spans="2:4" s="26" customFormat="1" x14ac:dyDescent="0.25">
      <c r="B45" s="23">
        <v>1412</v>
      </c>
      <c r="C45" s="23" t="s">
        <v>30</v>
      </c>
      <c r="D45" s="28">
        <f>+[15]SALAS!H29</f>
        <v>1060556.2967234815</v>
      </c>
    </row>
    <row r="46" spans="2:4" s="26" customFormat="1" ht="18" hidden="1" customHeight="1" x14ac:dyDescent="0.25">
      <c r="B46" s="23">
        <v>1412</v>
      </c>
      <c r="C46" s="23" t="s">
        <v>31</v>
      </c>
      <c r="D46" s="28">
        <f>+[15]SALAS!H30</f>
        <v>0</v>
      </c>
    </row>
    <row r="47" spans="2:4" s="26" customFormat="1" ht="18" hidden="1" customHeight="1" x14ac:dyDescent="0.25">
      <c r="B47" s="23">
        <v>1413</v>
      </c>
      <c r="C47" s="23" t="s">
        <v>32</v>
      </c>
      <c r="D47" s="28">
        <f>+[15]SALAS!H31</f>
        <v>0</v>
      </c>
    </row>
    <row r="48" spans="2:4" s="26" customFormat="1" x14ac:dyDescent="0.25">
      <c r="B48" s="23">
        <v>1421</v>
      </c>
      <c r="C48" s="23" t="s">
        <v>33</v>
      </c>
      <c r="D48" s="28">
        <f>+[15]SALAS!H32</f>
        <v>113222.86351992004</v>
      </c>
    </row>
    <row r="49" spans="2:4" s="26" customFormat="1" x14ac:dyDescent="0.25">
      <c r="B49" s="23">
        <v>1431</v>
      </c>
      <c r="C49" s="23" t="s">
        <v>34</v>
      </c>
      <c r="D49" s="28">
        <f>+[15]SALAS!H33</f>
        <v>514649.37963599991</v>
      </c>
    </row>
    <row r="50" spans="2:4" s="26" customFormat="1" x14ac:dyDescent="0.25">
      <c r="B50" s="23">
        <v>1432</v>
      </c>
      <c r="C50" s="23" t="s">
        <v>35</v>
      </c>
      <c r="D50" s="28">
        <f>+[15]SALAS!H34</f>
        <v>169225.80506718022</v>
      </c>
    </row>
    <row r="51" spans="2:4" s="26" customFormat="1" ht="18" hidden="1" customHeight="1" x14ac:dyDescent="0.25">
      <c r="B51" s="23">
        <v>1441</v>
      </c>
      <c r="C51" s="23" t="s">
        <v>36</v>
      </c>
      <c r="D51" s="28">
        <f>+[15]SALAS!H35</f>
        <v>0</v>
      </c>
    </row>
    <row r="52" spans="2:4" s="26" customFormat="1" ht="18" hidden="1" customHeight="1" x14ac:dyDescent="0.25">
      <c r="B52" s="23">
        <v>1442</v>
      </c>
      <c r="C52" s="23" t="s">
        <v>37</v>
      </c>
      <c r="D52" s="28">
        <f>+[15]SALAS!H36</f>
        <v>0</v>
      </c>
    </row>
    <row r="53" spans="2:4" s="26" customFormat="1" ht="18" hidden="1" customHeight="1" x14ac:dyDescent="0.25">
      <c r="B53" s="23">
        <v>1521</v>
      </c>
      <c r="C53" s="23" t="s">
        <v>38</v>
      </c>
      <c r="D53" s="28">
        <f>+[15]SALAS!H37</f>
        <v>0</v>
      </c>
    </row>
    <row r="54" spans="2:4" s="26" customFormat="1" ht="18" hidden="1" customHeight="1" x14ac:dyDescent="0.25">
      <c r="B54" s="23">
        <v>1522</v>
      </c>
      <c r="C54" s="23" t="s">
        <v>39</v>
      </c>
      <c r="D54" s="28">
        <f>+[15]SALAS!H38</f>
        <v>0</v>
      </c>
    </row>
    <row r="55" spans="2:4" s="26" customFormat="1" ht="18" hidden="1" customHeight="1" x14ac:dyDescent="0.25">
      <c r="B55" s="23">
        <v>1523</v>
      </c>
      <c r="C55" s="23" t="s">
        <v>40</v>
      </c>
      <c r="D55" s="28">
        <f>+[15]SALAS!H39</f>
        <v>0</v>
      </c>
    </row>
    <row r="56" spans="2:4" s="26" customFormat="1" ht="18" hidden="1" customHeight="1" x14ac:dyDescent="0.25">
      <c r="B56" s="23">
        <v>1524</v>
      </c>
      <c r="C56" s="23" t="s">
        <v>41</v>
      </c>
      <c r="D56" s="28">
        <f>+[15]SALAS!H40</f>
        <v>0</v>
      </c>
    </row>
    <row r="57" spans="2:4" s="26" customFormat="1" ht="18" hidden="1" customHeight="1" x14ac:dyDescent="0.25">
      <c r="B57" s="23">
        <v>1531</v>
      </c>
      <c r="C57" s="23" t="s">
        <v>42</v>
      </c>
      <c r="D57" s="28">
        <f>+[15]SALAS!H41</f>
        <v>0</v>
      </c>
    </row>
    <row r="58" spans="2:4" s="26" customFormat="1" ht="18" hidden="1" customHeight="1" x14ac:dyDescent="0.25">
      <c r="B58" s="23">
        <v>1541</v>
      </c>
      <c r="C58" s="23" t="s">
        <v>43</v>
      </c>
      <c r="D58" s="28">
        <f>+[15]SALAS!H42</f>
        <v>0</v>
      </c>
    </row>
    <row r="59" spans="2:4" s="26" customFormat="1" ht="18" hidden="1" customHeight="1" x14ac:dyDescent="0.25">
      <c r="B59" s="23">
        <v>1542</v>
      </c>
      <c r="C59" s="23" t="s">
        <v>44</v>
      </c>
      <c r="D59" s="28">
        <f>+[15]SALAS!H43</f>
        <v>0</v>
      </c>
    </row>
    <row r="60" spans="2:4" s="26" customFormat="1" ht="18" hidden="1" customHeight="1" x14ac:dyDescent="0.25">
      <c r="B60" s="23">
        <v>1543</v>
      </c>
      <c r="C60" s="23" t="s">
        <v>45</v>
      </c>
      <c r="D60" s="28">
        <f>+[15]SALAS!H44</f>
        <v>0</v>
      </c>
    </row>
    <row r="61" spans="2:4" s="26" customFormat="1" ht="18" hidden="1" customHeight="1" x14ac:dyDescent="0.25">
      <c r="B61" s="23">
        <v>1544</v>
      </c>
      <c r="C61" s="23" t="s">
        <v>46</v>
      </c>
      <c r="D61" s="28">
        <f>+[15]SALAS!H45</f>
        <v>0</v>
      </c>
    </row>
    <row r="62" spans="2:4" s="26" customFormat="1" ht="18" hidden="1" customHeight="1" x14ac:dyDescent="0.25">
      <c r="B62" s="23">
        <v>1545</v>
      </c>
      <c r="C62" s="23" t="s">
        <v>47</v>
      </c>
      <c r="D62" s="28">
        <f>+[15]SALAS!H46</f>
        <v>0</v>
      </c>
    </row>
    <row r="63" spans="2:4" s="26" customFormat="1" ht="18" hidden="1" customHeight="1" x14ac:dyDescent="0.25">
      <c r="B63" s="23">
        <v>1546</v>
      </c>
      <c r="C63" s="23" t="s">
        <v>48</v>
      </c>
      <c r="D63" s="28">
        <f>+[15]SALAS!H47</f>
        <v>0</v>
      </c>
    </row>
    <row r="64" spans="2:4" s="26" customFormat="1" ht="18" hidden="1" customHeight="1" x14ac:dyDescent="0.25">
      <c r="B64" s="23">
        <v>1547</v>
      </c>
      <c r="C64" s="23" t="s">
        <v>49</v>
      </c>
      <c r="D64" s="28">
        <f>+[15]SALAS!H48</f>
        <v>0</v>
      </c>
    </row>
    <row r="65" spans="2:4" s="26" customFormat="1" ht="18" hidden="1" customHeight="1" x14ac:dyDescent="0.25">
      <c r="B65" s="23">
        <v>1548</v>
      </c>
      <c r="C65" s="23" t="s">
        <v>50</v>
      </c>
      <c r="D65" s="28">
        <f>+[15]SALAS!H49</f>
        <v>0</v>
      </c>
    </row>
    <row r="66" spans="2:4" s="26" customFormat="1" ht="18" hidden="1" customHeight="1" x14ac:dyDescent="0.25">
      <c r="B66" s="23">
        <v>1551</v>
      </c>
      <c r="C66" s="23" t="s">
        <v>51</v>
      </c>
      <c r="D66" s="28">
        <f>+[15]SALAS!H50</f>
        <v>0</v>
      </c>
    </row>
    <row r="67" spans="2:4" s="26" customFormat="1" ht="18" hidden="1" customHeight="1" x14ac:dyDescent="0.25">
      <c r="B67" s="23">
        <v>1591</v>
      </c>
      <c r="C67" s="23" t="s">
        <v>52</v>
      </c>
      <c r="D67" s="28">
        <f>+[15]SALAS!H51</f>
        <v>0</v>
      </c>
    </row>
    <row r="68" spans="2:4" s="26" customFormat="1" x14ac:dyDescent="0.25">
      <c r="B68" s="23">
        <v>1592</v>
      </c>
      <c r="C68" s="23" t="s">
        <v>53</v>
      </c>
      <c r="D68" s="28">
        <f>+[15]SALAS!H52</f>
        <v>613236.30497999978</v>
      </c>
    </row>
    <row r="69" spans="2:4" s="26" customFormat="1" ht="18" hidden="1" customHeight="1" x14ac:dyDescent="0.25">
      <c r="B69" s="23">
        <v>1593</v>
      </c>
      <c r="C69" s="23" t="s">
        <v>54</v>
      </c>
      <c r="D69" s="28">
        <f>+[15]SALAS!H53</f>
        <v>0</v>
      </c>
    </row>
    <row r="70" spans="2:4" s="26" customFormat="1" ht="18" hidden="1" customHeight="1" x14ac:dyDescent="0.25">
      <c r="B70" s="23">
        <v>1611</v>
      </c>
      <c r="C70" s="23" t="s">
        <v>55</v>
      </c>
      <c r="D70" s="28">
        <f>+[15]SALAS!H54</f>
        <v>0</v>
      </c>
    </row>
    <row r="71" spans="2:4" s="26" customFormat="1" ht="18" hidden="1" customHeight="1" x14ac:dyDescent="0.25">
      <c r="B71" s="23">
        <v>1612</v>
      </c>
      <c r="C71" s="23" t="s">
        <v>56</v>
      </c>
      <c r="D71" s="28">
        <f>+[15]SALAS!H55</f>
        <v>0</v>
      </c>
    </row>
    <row r="72" spans="2:4" s="26" customFormat="1" ht="18" hidden="1" customHeight="1" x14ac:dyDescent="0.25">
      <c r="B72" s="23">
        <v>1711</v>
      </c>
      <c r="C72" s="23" t="s">
        <v>57</v>
      </c>
      <c r="D72" s="28">
        <f>+[15]SALAS!H56</f>
        <v>0</v>
      </c>
    </row>
    <row r="73" spans="2:4" s="26" customFormat="1" x14ac:dyDescent="0.25">
      <c r="B73" s="23">
        <v>1712</v>
      </c>
      <c r="C73" s="23" t="s">
        <v>58</v>
      </c>
      <c r="D73" s="28">
        <f>+[15]SALAS!H57</f>
        <v>1200834.7199999997</v>
      </c>
    </row>
    <row r="74" spans="2:4" s="26" customFormat="1" ht="18" hidden="1" customHeight="1" x14ac:dyDescent="0.25">
      <c r="B74" s="23">
        <v>1713</v>
      </c>
      <c r="C74" s="23" t="s">
        <v>59</v>
      </c>
      <c r="D74" s="28">
        <f>+[15]SALAS!H58</f>
        <v>0</v>
      </c>
    </row>
    <row r="75" spans="2:4" s="26" customFormat="1" ht="18" hidden="1" customHeight="1" x14ac:dyDescent="0.25">
      <c r="B75" s="23">
        <v>1714</v>
      </c>
      <c r="C75" s="23" t="s">
        <v>60</v>
      </c>
      <c r="D75" s="28">
        <f>+[15]SALAS!H59</f>
        <v>0</v>
      </c>
    </row>
    <row r="76" spans="2:4" s="26" customFormat="1" x14ac:dyDescent="0.25">
      <c r="B76" s="23">
        <v>1715</v>
      </c>
      <c r="C76" s="23" t="s">
        <v>61</v>
      </c>
      <c r="D76" s="28">
        <f>+[15]SALAS!H60</f>
        <v>185020.16700000004</v>
      </c>
    </row>
    <row r="77" spans="2:4" s="26" customFormat="1" x14ac:dyDescent="0.25">
      <c r="B77" s="23">
        <v>1716</v>
      </c>
      <c r="C77" s="23" t="s">
        <v>62</v>
      </c>
      <c r="D77" s="28">
        <f>+[15]SALAS!H61</f>
        <v>22000</v>
      </c>
    </row>
    <row r="78" spans="2:4" s="26" customFormat="1" ht="18" hidden="1" customHeight="1" x14ac:dyDescent="0.25">
      <c r="B78" s="23">
        <v>1717</v>
      </c>
      <c r="C78" s="23" t="s">
        <v>63</v>
      </c>
      <c r="D78" s="28">
        <f>+[15]SALAS!H62</f>
        <v>0</v>
      </c>
    </row>
    <row r="79" spans="2:4" s="26" customFormat="1" ht="18" hidden="1" customHeight="1" x14ac:dyDescent="0.25">
      <c r="B79" s="23">
        <v>1718</v>
      </c>
      <c r="C79" s="23" t="s">
        <v>64</v>
      </c>
      <c r="D79" s="28">
        <f>+[15]SALAS!H63</f>
        <v>0</v>
      </c>
    </row>
    <row r="80" spans="2:4" s="26" customFormat="1" x14ac:dyDescent="0.25">
      <c r="B80" s="23">
        <v>1719</v>
      </c>
      <c r="C80" s="23" t="s">
        <v>65</v>
      </c>
      <c r="D80" s="28">
        <f>+[15]SALAS!H64</f>
        <v>22900</v>
      </c>
    </row>
    <row r="81" spans="2:4" s="26" customFormat="1" x14ac:dyDescent="0.25">
      <c r="B81" s="2"/>
      <c r="C81" s="30"/>
      <c r="D81" s="31"/>
    </row>
    <row r="82" spans="2:4" s="26" customFormat="1" ht="18.75" thickBot="1" x14ac:dyDescent="0.3">
      <c r="B82" s="2"/>
      <c r="C82" s="18" t="s">
        <v>66</v>
      </c>
      <c r="D82" s="32">
        <f>SUM(D24:D80)</f>
        <v>9285176.5607265793</v>
      </c>
    </row>
    <row r="83" spans="2:4" s="26" customFormat="1" ht="19.5" thickTop="1" thickBot="1" x14ac:dyDescent="0.3">
      <c r="B83" s="2"/>
      <c r="C83" s="18"/>
      <c r="D83" s="19">
        <f>+[15]SALAS!$H$65-D82</f>
        <v>0</v>
      </c>
    </row>
    <row r="84" spans="2:4" ht="17.25" customHeight="1" thickBot="1" x14ac:dyDescent="0.25">
      <c r="C84" s="20" t="s">
        <v>7</v>
      </c>
      <c r="D84" s="62" t="str">
        <f>+D2</f>
        <v>Presupuesto</v>
      </c>
    </row>
    <row r="85" spans="2:4" ht="17.25" customHeight="1" thickBot="1" x14ac:dyDescent="0.25">
      <c r="C85" s="21" t="s">
        <v>67</v>
      </c>
      <c r="D85" s="33" t="str">
        <f>+D3</f>
        <v>2016</v>
      </c>
    </row>
    <row r="86" spans="2:4" s="26" customFormat="1" x14ac:dyDescent="0.25">
      <c r="B86" s="23">
        <v>2111</v>
      </c>
      <c r="C86" s="24" t="s">
        <v>68</v>
      </c>
      <c r="D86" s="25">
        <f>+[15]SALAS!H67</f>
        <v>23609.879280000001</v>
      </c>
    </row>
    <row r="87" spans="2:4" s="26" customFormat="1" ht="18" hidden="1" customHeight="1" x14ac:dyDescent="0.25">
      <c r="B87" s="23">
        <v>2121</v>
      </c>
      <c r="C87" s="23" t="s">
        <v>69</v>
      </c>
      <c r="D87" s="28">
        <f>+[15]SALAS!H68</f>
        <v>0</v>
      </c>
    </row>
    <row r="88" spans="2:4" s="26" customFormat="1" ht="18" hidden="1" customHeight="1" x14ac:dyDescent="0.25">
      <c r="B88" s="23">
        <v>2131</v>
      </c>
      <c r="C88" s="23" t="s">
        <v>70</v>
      </c>
      <c r="D88" s="28">
        <f>+[15]SALAS!H69</f>
        <v>0</v>
      </c>
    </row>
    <row r="89" spans="2:4" s="26" customFormat="1" x14ac:dyDescent="0.25">
      <c r="B89" s="23">
        <v>2141</v>
      </c>
      <c r="C89" s="23" t="s">
        <v>71</v>
      </c>
      <c r="D89" s="28">
        <f>+[15]SALAS!H70</f>
        <v>7921.7049600000009</v>
      </c>
    </row>
    <row r="90" spans="2:4" s="26" customFormat="1" x14ac:dyDescent="0.25">
      <c r="B90" s="23">
        <v>2151</v>
      </c>
      <c r="C90" s="23" t="s">
        <v>72</v>
      </c>
      <c r="D90" s="28">
        <f>+[15]SALAS!H71</f>
        <v>1682.0855999999999</v>
      </c>
    </row>
    <row r="91" spans="2:4" s="26" customFormat="1" x14ac:dyDescent="0.25">
      <c r="B91" s="23">
        <v>2161</v>
      </c>
      <c r="C91" s="23" t="s">
        <v>73</v>
      </c>
      <c r="D91" s="28">
        <f>+[15]SALAS!H72</f>
        <v>39961.237680000006</v>
      </c>
    </row>
    <row r="92" spans="2:4" s="26" customFormat="1" ht="18" hidden="1" customHeight="1" x14ac:dyDescent="0.25">
      <c r="B92" s="23">
        <v>2171</v>
      </c>
      <c r="C92" s="23" t="s">
        <v>74</v>
      </c>
      <c r="D92" s="28">
        <f>+[15]SALAS!H73</f>
        <v>0</v>
      </c>
    </row>
    <row r="93" spans="2:4" s="26" customFormat="1" ht="18" hidden="1" customHeight="1" x14ac:dyDescent="0.25">
      <c r="B93" s="23">
        <v>2181</v>
      </c>
      <c r="C93" s="23" t="s">
        <v>75</v>
      </c>
      <c r="D93" s="28">
        <f>+[15]SALAS!H74</f>
        <v>0</v>
      </c>
    </row>
    <row r="94" spans="2:4" s="26" customFormat="1" ht="18" hidden="1" customHeight="1" x14ac:dyDescent="0.25">
      <c r="B94" s="23">
        <v>2182</v>
      </c>
      <c r="C94" s="23" t="s">
        <v>76</v>
      </c>
      <c r="D94" s="28">
        <f>+[15]SALAS!H75</f>
        <v>0</v>
      </c>
    </row>
    <row r="95" spans="2:4" s="26" customFormat="1" ht="18" hidden="1" customHeight="1" x14ac:dyDescent="0.25">
      <c r="B95" s="23">
        <v>2183</v>
      </c>
      <c r="C95" s="23" t="s">
        <v>77</v>
      </c>
      <c r="D95" s="28">
        <f>+[15]SALAS!H76</f>
        <v>4685.0544</v>
      </c>
    </row>
    <row r="96" spans="2:4" s="26" customFormat="1" ht="18" hidden="1" customHeight="1" x14ac:dyDescent="0.25">
      <c r="B96" s="23">
        <v>2211</v>
      </c>
      <c r="C96" s="23" t="s">
        <v>78</v>
      </c>
      <c r="D96" s="28">
        <f>+[15]SALAS!H77</f>
        <v>0</v>
      </c>
    </row>
    <row r="97" spans="2:4" s="26" customFormat="1" x14ac:dyDescent="0.25">
      <c r="B97" s="23">
        <v>2212</v>
      </c>
      <c r="C97" s="23" t="s">
        <v>79</v>
      </c>
      <c r="D97" s="28">
        <f>+[15]SALAS!H78</f>
        <v>0</v>
      </c>
    </row>
    <row r="98" spans="2:4" s="26" customFormat="1" ht="18" hidden="1" customHeight="1" x14ac:dyDescent="0.25">
      <c r="B98" s="23">
        <v>2213</v>
      </c>
      <c r="C98" s="23" t="s">
        <v>80</v>
      </c>
      <c r="D98" s="28">
        <f>+[15]SALAS!H79</f>
        <v>0</v>
      </c>
    </row>
    <row r="99" spans="2:4" s="26" customFormat="1" ht="18" hidden="1" customHeight="1" x14ac:dyDescent="0.25">
      <c r="B99" s="23">
        <v>2214</v>
      </c>
      <c r="C99" s="23" t="s">
        <v>81</v>
      </c>
      <c r="D99" s="28">
        <f>+[15]SALAS!H80</f>
        <v>9603.631440000001</v>
      </c>
    </row>
    <row r="100" spans="2:4" s="26" customFormat="1" ht="18" hidden="1" customHeight="1" x14ac:dyDescent="0.25">
      <c r="B100" s="23">
        <v>2215</v>
      </c>
      <c r="C100" s="23" t="s">
        <v>82</v>
      </c>
      <c r="D100" s="28">
        <f>+[15]SALAS!H81</f>
        <v>0</v>
      </c>
    </row>
    <row r="101" spans="2:4" s="26" customFormat="1" ht="18" hidden="1" customHeight="1" x14ac:dyDescent="0.25">
      <c r="B101" s="23">
        <v>2216</v>
      </c>
      <c r="C101" s="23" t="s">
        <v>83</v>
      </c>
      <c r="D101" s="28">
        <f>+[15]SALAS!H82</f>
        <v>0</v>
      </c>
    </row>
    <row r="102" spans="2:4" s="26" customFormat="1" ht="18" hidden="1" customHeight="1" x14ac:dyDescent="0.25">
      <c r="B102" s="23">
        <v>2221</v>
      </c>
      <c r="C102" s="23" t="s">
        <v>84</v>
      </c>
      <c r="D102" s="28">
        <f>+[15]SALAS!H83</f>
        <v>0</v>
      </c>
    </row>
    <row r="103" spans="2:4" s="26" customFormat="1" ht="18" hidden="1" customHeight="1" x14ac:dyDescent="0.25">
      <c r="B103" s="23">
        <v>2231</v>
      </c>
      <c r="C103" s="23" t="s">
        <v>85</v>
      </c>
      <c r="D103" s="28">
        <f>+[15]SALAS!H84</f>
        <v>0</v>
      </c>
    </row>
    <row r="104" spans="2:4" s="26" customFormat="1" ht="18" hidden="1" customHeight="1" x14ac:dyDescent="0.25">
      <c r="B104" s="23">
        <v>2311</v>
      </c>
      <c r="C104" s="23" t="s">
        <v>86</v>
      </c>
      <c r="D104" s="28">
        <f>+[15]SALAS!H85</f>
        <v>0</v>
      </c>
    </row>
    <row r="105" spans="2:4" s="26" customFormat="1" ht="18" hidden="1" customHeight="1" x14ac:dyDescent="0.25">
      <c r="B105" s="23">
        <v>2321</v>
      </c>
      <c r="C105" s="23" t="s">
        <v>87</v>
      </c>
      <c r="D105" s="28">
        <f>+[15]SALAS!H86</f>
        <v>0</v>
      </c>
    </row>
    <row r="106" spans="2:4" s="26" customFormat="1" ht="18" hidden="1" customHeight="1" x14ac:dyDescent="0.25">
      <c r="B106" s="23">
        <v>2331</v>
      </c>
      <c r="C106" s="23" t="s">
        <v>88</v>
      </c>
      <c r="D106" s="28">
        <f>+[15]SALAS!H87</f>
        <v>0</v>
      </c>
    </row>
    <row r="107" spans="2:4" s="26" customFormat="1" ht="18" hidden="1" customHeight="1" x14ac:dyDescent="0.25">
      <c r="B107" s="23">
        <v>2341</v>
      </c>
      <c r="C107" s="23" t="s">
        <v>89</v>
      </c>
      <c r="D107" s="28">
        <f>+[15]SALAS!H88</f>
        <v>0</v>
      </c>
    </row>
    <row r="108" spans="2:4" s="26" customFormat="1" ht="18" hidden="1" customHeight="1" x14ac:dyDescent="0.25">
      <c r="B108" s="23">
        <v>2351</v>
      </c>
      <c r="C108" s="23" t="s">
        <v>90</v>
      </c>
      <c r="D108" s="28">
        <f>+[15]SALAS!H89</f>
        <v>0</v>
      </c>
    </row>
    <row r="109" spans="2:4" s="26" customFormat="1" ht="18" hidden="1" customHeight="1" x14ac:dyDescent="0.25">
      <c r="B109" s="23">
        <v>2361</v>
      </c>
      <c r="C109" s="23" t="s">
        <v>91</v>
      </c>
      <c r="D109" s="28">
        <f>+[15]SALAS!H90</f>
        <v>0</v>
      </c>
    </row>
    <row r="110" spans="2:4" s="26" customFormat="1" ht="18" hidden="1" customHeight="1" x14ac:dyDescent="0.25">
      <c r="B110" s="23">
        <v>2371</v>
      </c>
      <c r="C110" s="23" t="s">
        <v>92</v>
      </c>
      <c r="D110" s="28">
        <f>+[15]SALAS!H91</f>
        <v>0</v>
      </c>
    </row>
    <row r="111" spans="2:4" s="26" customFormat="1" ht="18" hidden="1" customHeight="1" x14ac:dyDescent="0.25">
      <c r="B111" s="23">
        <v>2381</v>
      </c>
      <c r="C111" s="23" t="s">
        <v>93</v>
      </c>
      <c r="D111" s="28">
        <f>+[15]SALAS!H92</f>
        <v>1073647.9375200002</v>
      </c>
    </row>
    <row r="112" spans="2:4" s="26" customFormat="1" ht="18" hidden="1" customHeight="1" x14ac:dyDescent="0.25">
      <c r="B112" s="23">
        <v>2391</v>
      </c>
      <c r="C112" s="23" t="s">
        <v>94</v>
      </c>
      <c r="D112" s="28">
        <f>+[15]SALAS!H93</f>
        <v>0</v>
      </c>
    </row>
    <row r="113" spans="2:4" s="26" customFormat="1" ht="18" hidden="1" customHeight="1" x14ac:dyDescent="0.25">
      <c r="B113" s="23">
        <v>2411</v>
      </c>
      <c r="C113" s="23" t="s">
        <v>95</v>
      </c>
      <c r="D113" s="28">
        <f>+[15]SALAS!H94</f>
        <v>0</v>
      </c>
    </row>
    <row r="114" spans="2:4" s="26" customFormat="1" ht="18" hidden="1" customHeight="1" x14ac:dyDescent="0.25">
      <c r="B114" s="23">
        <v>2421</v>
      </c>
      <c r="C114" s="23" t="s">
        <v>96</v>
      </c>
      <c r="D114" s="28">
        <f>+[15]SALAS!H95</f>
        <v>0</v>
      </c>
    </row>
    <row r="115" spans="2:4" s="26" customFormat="1" ht="18" hidden="1" customHeight="1" x14ac:dyDescent="0.25">
      <c r="B115" s="23">
        <v>2431</v>
      </c>
      <c r="C115" s="23" t="s">
        <v>97</v>
      </c>
      <c r="D115" s="28">
        <f>+[15]SALAS!H96</f>
        <v>0</v>
      </c>
    </row>
    <row r="116" spans="2:4" s="26" customFormat="1" ht="18" hidden="1" customHeight="1" x14ac:dyDescent="0.25">
      <c r="B116" s="23">
        <v>2441</v>
      </c>
      <c r="C116" s="23" t="s">
        <v>98</v>
      </c>
      <c r="D116" s="28">
        <f>+[15]SALAS!H97</f>
        <v>0</v>
      </c>
    </row>
    <row r="117" spans="2:4" s="26" customFormat="1" ht="18" hidden="1" customHeight="1" x14ac:dyDescent="0.25">
      <c r="B117" s="23">
        <v>2451</v>
      </c>
      <c r="C117" s="23" t="s">
        <v>99</v>
      </c>
      <c r="D117" s="28">
        <f>+[15]SALAS!H98</f>
        <v>0</v>
      </c>
    </row>
    <row r="118" spans="2:4" s="26" customFormat="1" ht="18" hidden="1" customHeight="1" x14ac:dyDescent="0.25">
      <c r="B118" s="23">
        <v>2461</v>
      </c>
      <c r="C118" s="23" t="s">
        <v>100</v>
      </c>
      <c r="D118" s="28">
        <f>+[15]SALAS!H99</f>
        <v>0</v>
      </c>
    </row>
    <row r="119" spans="2:4" s="26" customFormat="1" ht="18" hidden="1" customHeight="1" x14ac:dyDescent="0.25">
      <c r="B119" s="23">
        <v>2471</v>
      </c>
      <c r="C119" s="23" t="s">
        <v>101</v>
      </c>
      <c r="D119" s="28">
        <f>+[15]SALAS!H100</f>
        <v>0</v>
      </c>
    </row>
    <row r="120" spans="2:4" s="26" customFormat="1" ht="18" hidden="1" customHeight="1" x14ac:dyDescent="0.25">
      <c r="B120" s="23">
        <v>2481</v>
      </c>
      <c r="C120" s="23" t="s">
        <v>102</v>
      </c>
      <c r="D120" s="28">
        <f>+[15]SALAS!H101</f>
        <v>0</v>
      </c>
    </row>
    <row r="121" spans="2:4" s="26" customFormat="1" ht="18" hidden="1" customHeight="1" x14ac:dyDescent="0.25">
      <c r="B121" s="23">
        <v>2491</v>
      </c>
      <c r="C121" s="23" t="s">
        <v>103</v>
      </c>
      <c r="D121" s="28">
        <f>+[15]SALAS!H102</f>
        <v>0</v>
      </c>
    </row>
    <row r="122" spans="2:4" s="26" customFormat="1" ht="18" hidden="1" customHeight="1" x14ac:dyDescent="0.25">
      <c r="B122" s="23">
        <v>2511</v>
      </c>
      <c r="C122" s="23" t="s">
        <v>104</v>
      </c>
      <c r="D122" s="28">
        <f>+[15]SALAS!H103</f>
        <v>0</v>
      </c>
    </row>
    <row r="123" spans="2:4" s="26" customFormat="1" ht="18" hidden="1" customHeight="1" x14ac:dyDescent="0.25">
      <c r="B123" s="23">
        <v>2521</v>
      </c>
      <c r="C123" s="23" t="s">
        <v>105</v>
      </c>
      <c r="D123" s="28">
        <f>+[15]SALAS!H104</f>
        <v>0</v>
      </c>
    </row>
    <row r="124" spans="2:4" s="26" customFormat="1" x14ac:dyDescent="0.25">
      <c r="B124" s="23">
        <v>2531</v>
      </c>
      <c r="C124" s="23" t="s">
        <v>106</v>
      </c>
      <c r="D124" s="28">
        <f>+[15]SALAS!H105</f>
        <v>9856.8849600000012</v>
      </c>
    </row>
    <row r="125" spans="2:4" s="26" customFormat="1" x14ac:dyDescent="0.25">
      <c r="B125" s="23">
        <v>2541</v>
      </c>
      <c r="C125" s="23" t="s">
        <v>107</v>
      </c>
      <c r="D125" s="28">
        <f>+[15]SALAS!H106</f>
        <v>10123.66368</v>
      </c>
    </row>
    <row r="126" spans="2:4" s="26" customFormat="1" ht="17.25" hidden="1" customHeight="1" x14ac:dyDescent="0.25">
      <c r="B126" s="23">
        <v>2551</v>
      </c>
      <c r="C126" s="23" t="s">
        <v>108</v>
      </c>
      <c r="D126" s="28">
        <f>+[15]SALAS!H107</f>
        <v>0</v>
      </c>
    </row>
    <row r="127" spans="2:4" s="26" customFormat="1" ht="18" hidden="1" customHeight="1" x14ac:dyDescent="0.25">
      <c r="B127" s="23">
        <v>2561</v>
      </c>
      <c r="C127" s="23" t="s">
        <v>109</v>
      </c>
      <c r="D127" s="28">
        <f>+[15]SALAS!H108</f>
        <v>0</v>
      </c>
    </row>
    <row r="128" spans="2:4" s="26" customFormat="1" ht="18" hidden="1" customHeight="1" x14ac:dyDescent="0.25">
      <c r="B128" s="23">
        <v>2591</v>
      </c>
      <c r="C128" s="23" t="s">
        <v>110</v>
      </c>
      <c r="D128" s="28">
        <f>+[15]SALAS!H109</f>
        <v>0</v>
      </c>
    </row>
    <row r="129" spans="2:4" s="26" customFormat="1" x14ac:dyDescent="0.25">
      <c r="B129" s="23">
        <v>2611</v>
      </c>
      <c r="C129" s="23" t="s">
        <v>111</v>
      </c>
      <c r="D129" s="28">
        <f>+[15]SALAS!H110</f>
        <v>215093.736</v>
      </c>
    </row>
    <row r="130" spans="2:4" s="26" customFormat="1" ht="18" hidden="1" customHeight="1" x14ac:dyDescent="0.25">
      <c r="B130" s="23">
        <v>2612</v>
      </c>
      <c r="C130" s="23" t="s">
        <v>112</v>
      </c>
      <c r="D130" s="28">
        <f>+[15]SALAS!H111</f>
        <v>0</v>
      </c>
    </row>
    <row r="131" spans="2:4" s="26" customFormat="1" ht="18" hidden="1" customHeight="1" x14ac:dyDescent="0.25">
      <c r="B131" s="23">
        <v>2613</v>
      </c>
      <c r="C131" s="23" t="s">
        <v>113</v>
      </c>
      <c r="D131" s="28">
        <f>+[15]SALAS!H112</f>
        <v>0</v>
      </c>
    </row>
    <row r="132" spans="2:4" s="26" customFormat="1" ht="18" hidden="1" customHeight="1" x14ac:dyDescent="0.25">
      <c r="B132" s="23">
        <v>2614</v>
      </c>
      <c r="C132" s="23" t="s">
        <v>114</v>
      </c>
      <c r="D132" s="28">
        <f>+[15]SALAS!H113</f>
        <v>0</v>
      </c>
    </row>
    <row r="133" spans="2:4" s="26" customFormat="1" x14ac:dyDescent="0.25">
      <c r="B133" s="23">
        <v>2711</v>
      </c>
      <c r="C133" s="23" t="s">
        <v>115</v>
      </c>
      <c r="D133" s="28">
        <f>+[15]SALAS!H114</f>
        <v>72900</v>
      </c>
    </row>
    <row r="134" spans="2:4" s="26" customFormat="1" ht="18" hidden="1" customHeight="1" x14ac:dyDescent="0.25">
      <c r="B134" s="23">
        <v>2721</v>
      </c>
      <c r="C134" s="23" t="s">
        <v>116</v>
      </c>
      <c r="D134" s="28">
        <f>+[15]SALAS!H115</f>
        <v>0</v>
      </c>
    </row>
    <row r="135" spans="2:4" s="26" customFormat="1" ht="18" hidden="1" customHeight="1" x14ac:dyDescent="0.25">
      <c r="B135" s="23">
        <v>2731</v>
      </c>
      <c r="C135" s="23" t="s">
        <v>117</v>
      </c>
      <c r="D135" s="28">
        <f>+[15]SALAS!H116</f>
        <v>0</v>
      </c>
    </row>
    <row r="136" spans="2:4" s="26" customFormat="1" ht="18" hidden="1" customHeight="1" x14ac:dyDescent="0.25">
      <c r="B136" s="23">
        <v>2741</v>
      </c>
      <c r="C136" s="23" t="s">
        <v>118</v>
      </c>
      <c r="D136" s="28">
        <f>+[15]SALAS!H117</f>
        <v>0</v>
      </c>
    </row>
    <row r="137" spans="2:4" s="26" customFormat="1" ht="18" hidden="1" customHeight="1" x14ac:dyDescent="0.25">
      <c r="B137" s="23">
        <v>2751</v>
      </c>
      <c r="C137" s="23" t="s">
        <v>119</v>
      </c>
      <c r="D137" s="28">
        <f>+[15]SALAS!H118</f>
        <v>0</v>
      </c>
    </row>
    <row r="138" spans="2:4" s="26" customFormat="1" ht="18" hidden="1" customHeight="1" x14ac:dyDescent="0.25">
      <c r="B138" s="23">
        <v>2811</v>
      </c>
      <c r="C138" s="23" t="s">
        <v>120</v>
      </c>
      <c r="D138" s="28">
        <f>+[15]SALAS!H119</f>
        <v>0</v>
      </c>
    </row>
    <row r="139" spans="2:4" s="26" customFormat="1" ht="18" hidden="1" customHeight="1" x14ac:dyDescent="0.25">
      <c r="B139" s="23">
        <v>2821</v>
      </c>
      <c r="C139" s="23" t="s">
        <v>121</v>
      </c>
      <c r="D139" s="28">
        <f>+[15]SALAS!H120</f>
        <v>0</v>
      </c>
    </row>
    <row r="140" spans="2:4" s="26" customFormat="1" ht="18" hidden="1" customHeight="1" x14ac:dyDescent="0.25">
      <c r="B140" s="23">
        <v>2831</v>
      </c>
      <c r="C140" s="23" t="s">
        <v>122</v>
      </c>
      <c r="D140" s="28">
        <f>+[15]SALAS!H121</f>
        <v>0</v>
      </c>
    </row>
    <row r="141" spans="2:4" s="26" customFormat="1" x14ac:dyDescent="0.25">
      <c r="B141" s="23">
        <v>2911</v>
      </c>
      <c r="C141" s="23" t="s">
        <v>123</v>
      </c>
      <c r="D141" s="28">
        <f>+[15]SALAS!H122</f>
        <v>313.09199999999998</v>
      </c>
    </row>
    <row r="142" spans="2:4" s="26" customFormat="1" x14ac:dyDescent="0.25">
      <c r="B142" s="23">
        <v>2921</v>
      </c>
      <c r="C142" s="23" t="s">
        <v>124</v>
      </c>
      <c r="D142" s="28">
        <f>+[15]SALAS!H123</f>
        <v>0</v>
      </c>
    </row>
    <row r="143" spans="2:4" s="26" customFormat="1" ht="18" hidden="1" customHeight="1" x14ac:dyDescent="0.25">
      <c r="B143" s="23">
        <v>2931</v>
      </c>
      <c r="C143" s="23" t="s">
        <v>125</v>
      </c>
      <c r="D143" s="28">
        <f>+[15]SALAS!H124</f>
        <v>0</v>
      </c>
    </row>
    <row r="144" spans="2:4" s="26" customFormat="1" ht="18" hidden="1" customHeight="1" x14ac:dyDescent="0.25">
      <c r="B144" s="23">
        <v>2941</v>
      </c>
      <c r="C144" s="23" t="s">
        <v>126</v>
      </c>
      <c r="D144" s="28">
        <f>+[15]SALAS!H125</f>
        <v>0</v>
      </c>
    </row>
    <row r="145" spans="2:4" s="26" customFormat="1" ht="18" hidden="1" customHeight="1" x14ac:dyDescent="0.25">
      <c r="B145" s="23">
        <v>2951</v>
      </c>
      <c r="C145" s="23" t="s">
        <v>127</v>
      </c>
      <c r="D145" s="28">
        <f>+[15]SALAS!H126</f>
        <v>0</v>
      </c>
    </row>
    <row r="146" spans="2:4" s="26" customFormat="1" ht="18" hidden="1" customHeight="1" x14ac:dyDescent="0.25">
      <c r="B146" s="23">
        <v>2961</v>
      </c>
      <c r="C146" s="23" t="s">
        <v>128</v>
      </c>
      <c r="D146" s="28">
        <f>+[15]SALAS!H127</f>
        <v>0</v>
      </c>
    </row>
    <row r="147" spans="2:4" s="26" customFormat="1" ht="18" hidden="1" customHeight="1" x14ac:dyDescent="0.25">
      <c r="B147" s="23">
        <v>2971</v>
      </c>
      <c r="C147" s="23" t="s">
        <v>129</v>
      </c>
      <c r="D147" s="28">
        <f>+[15]SALAS!H128</f>
        <v>0</v>
      </c>
    </row>
    <row r="148" spans="2:4" s="26" customFormat="1" ht="18" hidden="1" customHeight="1" x14ac:dyDescent="0.25">
      <c r="B148" s="23">
        <v>2981</v>
      </c>
      <c r="C148" s="23" t="s">
        <v>130</v>
      </c>
      <c r="D148" s="28">
        <f>+[15]SALAS!H129</f>
        <v>0</v>
      </c>
    </row>
    <row r="149" spans="2:4" s="26" customFormat="1" ht="18" hidden="1" customHeight="1" x14ac:dyDescent="0.25">
      <c r="B149" s="23">
        <v>2991</v>
      </c>
      <c r="C149" s="23" t="s">
        <v>131</v>
      </c>
      <c r="D149" s="28">
        <f>+[15]SALAS!H130</f>
        <v>0</v>
      </c>
    </row>
    <row r="150" spans="2:4" s="26" customFormat="1" ht="18.75" thickBot="1" x14ac:dyDescent="0.3">
      <c r="B150" s="34"/>
      <c r="C150" s="35" t="s">
        <v>132</v>
      </c>
      <c r="D150" s="36">
        <f>SUM(D86:D149)</f>
        <v>1469398.9075200001</v>
      </c>
    </row>
    <row r="151" spans="2:4" ht="17.25" thickTop="1" thickBot="1" x14ac:dyDescent="0.3">
      <c r="C151" s="37"/>
      <c r="D151" s="19">
        <f>+[15]SALAS!$H$131-D150</f>
        <v>0</v>
      </c>
    </row>
    <row r="152" spans="2:4" ht="17.25" customHeight="1" thickBot="1" x14ac:dyDescent="0.25">
      <c r="C152" s="37"/>
      <c r="D152" s="65" t="str">
        <f>+D2</f>
        <v>Presupuesto</v>
      </c>
    </row>
    <row r="153" spans="2:4" ht="17.25" customHeight="1" x14ac:dyDescent="0.2">
      <c r="C153" s="20"/>
      <c r="D153" s="38" t="str">
        <f>+D2</f>
        <v>Presupuesto</v>
      </c>
    </row>
    <row r="154" spans="2:4" ht="17.25" customHeight="1" thickBot="1" x14ac:dyDescent="0.25">
      <c r="C154" s="21" t="s">
        <v>133</v>
      </c>
      <c r="D154" s="33" t="str">
        <f>+D3</f>
        <v>2016</v>
      </c>
    </row>
    <row r="155" spans="2:4" s="26" customFormat="1" x14ac:dyDescent="0.25">
      <c r="B155" s="23">
        <v>3111</v>
      </c>
      <c r="C155" s="23" t="s">
        <v>134</v>
      </c>
      <c r="D155" s="25">
        <f>+[15]SALAS!H133</f>
        <v>66325.896000000008</v>
      </c>
    </row>
    <row r="156" spans="2:4" s="26" customFormat="1" ht="18" hidden="1" customHeight="1" x14ac:dyDescent="0.25">
      <c r="B156" s="23">
        <v>3112</v>
      </c>
      <c r="C156" s="23" t="s">
        <v>135</v>
      </c>
      <c r="D156" s="28">
        <f>+[15]SALAS!H134</f>
        <v>0</v>
      </c>
    </row>
    <row r="157" spans="2:4" s="26" customFormat="1" ht="18" hidden="1" customHeight="1" x14ac:dyDescent="0.25">
      <c r="B157" s="23">
        <v>3113</v>
      </c>
      <c r="C157" s="23" t="s">
        <v>136</v>
      </c>
      <c r="D157" s="28">
        <f>+[15]SALAS!H135</f>
        <v>0</v>
      </c>
    </row>
    <row r="158" spans="2:4" s="26" customFormat="1" x14ac:dyDescent="0.25">
      <c r="B158" s="23">
        <v>3121</v>
      </c>
      <c r="C158" s="23" t="s">
        <v>137</v>
      </c>
      <c r="D158" s="28">
        <f>+[15]SALAS!H136</f>
        <v>0</v>
      </c>
    </row>
    <row r="159" spans="2:4" s="26" customFormat="1" x14ac:dyDescent="0.25">
      <c r="B159" s="23">
        <v>3131</v>
      </c>
      <c r="C159" s="23" t="s">
        <v>138</v>
      </c>
      <c r="D159" s="28">
        <f>+[15]SALAS!H137</f>
        <v>6514.56</v>
      </c>
    </row>
    <row r="160" spans="2:4" s="26" customFormat="1" x14ac:dyDescent="0.25">
      <c r="B160" s="23">
        <v>3141</v>
      </c>
      <c r="C160" s="23" t="s">
        <v>139</v>
      </c>
      <c r="D160" s="28">
        <f>+[15]SALAS!H138</f>
        <v>33762.961440000006</v>
      </c>
    </row>
    <row r="161" spans="2:4" s="26" customFormat="1" x14ac:dyDescent="0.25">
      <c r="B161" s="23">
        <v>3151</v>
      </c>
      <c r="C161" s="23" t="s">
        <v>140</v>
      </c>
      <c r="D161" s="28">
        <f>+[15]SALAS!H139</f>
        <v>11121.46776</v>
      </c>
    </row>
    <row r="162" spans="2:4" s="26" customFormat="1" ht="18" hidden="1" customHeight="1" x14ac:dyDescent="0.25">
      <c r="B162" s="23">
        <v>3161</v>
      </c>
      <c r="C162" s="23" t="s">
        <v>141</v>
      </c>
      <c r="D162" s="28">
        <f>+[15]SALAS!H140</f>
        <v>0</v>
      </c>
    </row>
    <row r="163" spans="2:4" s="26" customFormat="1" ht="18" hidden="1" customHeight="1" x14ac:dyDescent="0.25">
      <c r="B163" s="23">
        <v>3171</v>
      </c>
      <c r="C163" s="23" t="s">
        <v>142</v>
      </c>
      <c r="D163" s="28">
        <f>+[15]SALAS!H141</f>
        <v>0</v>
      </c>
    </row>
    <row r="164" spans="2:4" s="26" customFormat="1" ht="18" hidden="1" customHeight="1" x14ac:dyDescent="0.25">
      <c r="B164" s="23">
        <v>3181</v>
      </c>
      <c r="C164" s="23" t="s">
        <v>143</v>
      </c>
      <c r="D164" s="28">
        <f>+[15]SALAS!H142</f>
        <v>0</v>
      </c>
    </row>
    <row r="165" spans="2:4" s="26" customFormat="1" ht="18" hidden="1" customHeight="1" x14ac:dyDescent="0.25">
      <c r="B165" s="23">
        <v>3182</v>
      </c>
      <c r="C165" s="23" t="s">
        <v>144</v>
      </c>
      <c r="D165" s="28">
        <f>+[15]SALAS!H143</f>
        <v>0</v>
      </c>
    </row>
    <row r="166" spans="2:4" s="26" customFormat="1" ht="18" hidden="1" customHeight="1" x14ac:dyDescent="0.25">
      <c r="B166" s="23">
        <v>3191</v>
      </c>
      <c r="C166" s="23" t="s">
        <v>145</v>
      </c>
      <c r="D166" s="28">
        <f>+[15]SALAS!H144</f>
        <v>0</v>
      </c>
    </row>
    <row r="167" spans="2:4" s="26" customFormat="1" ht="18" hidden="1" customHeight="1" x14ac:dyDescent="0.25">
      <c r="B167" s="23">
        <v>3192</v>
      </c>
      <c r="C167" s="23" t="s">
        <v>146</v>
      </c>
      <c r="D167" s="28">
        <f>+[15]SALAS!H145</f>
        <v>0</v>
      </c>
    </row>
    <row r="168" spans="2:4" s="26" customFormat="1" ht="18" hidden="1" customHeight="1" x14ac:dyDescent="0.25">
      <c r="B168" s="23">
        <v>3211</v>
      </c>
      <c r="C168" s="23" t="s">
        <v>147</v>
      </c>
      <c r="D168" s="28">
        <f>+[15]SALAS!H146</f>
        <v>0</v>
      </c>
    </row>
    <row r="169" spans="2:4" s="26" customFormat="1" ht="18" hidden="1" customHeight="1" x14ac:dyDescent="0.25">
      <c r="B169" s="23">
        <v>3221</v>
      </c>
      <c r="C169" s="23" t="s">
        <v>148</v>
      </c>
      <c r="D169" s="28">
        <f>+[15]SALAS!H147</f>
        <v>0</v>
      </c>
    </row>
    <row r="170" spans="2:4" s="26" customFormat="1" ht="18" hidden="1" customHeight="1" x14ac:dyDescent="0.25">
      <c r="B170" s="23">
        <v>3231</v>
      </c>
      <c r="C170" s="23" t="s">
        <v>149</v>
      </c>
      <c r="D170" s="28">
        <f>+[15]SALAS!H148</f>
        <v>0</v>
      </c>
    </row>
    <row r="171" spans="2:4" s="26" customFormat="1" ht="18" hidden="1" customHeight="1" x14ac:dyDescent="0.25">
      <c r="B171" s="23">
        <v>3232</v>
      </c>
      <c r="C171" s="23" t="s">
        <v>150</v>
      </c>
      <c r="D171" s="28">
        <f>+[15]SALAS!H149</f>
        <v>0</v>
      </c>
    </row>
    <row r="172" spans="2:4" s="26" customFormat="1" ht="18" hidden="1" customHeight="1" x14ac:dyDescent="0.25">
      <c r="B172" s="23">
        <v>3241</v>
      </c>
      <c r="C172" s="23" t="s">
        <v>151</v>
      </c>
      <c r="D172" s="28">
        <f>+[15]SALAS!H150</f>
        <v>0</v>
      </c>
    </row>
    <row r="173" spans="2:4" s="26" customFormat="1" ht="18" hidden="1" customHeight="1" x14ac:dyDescent="0.25">
      <c r="B173" s="23">
        <v>3251</v>
      </c>
      <c r="C173" s="23" t="s">
        <v>152</v>
      </c>
      <c r="D173" s="28">
        <f>+[15]SALAS!H151</f>
        <v>0</v>
      </c>
    </row>
    <row r="174" spans="2:4" s="26" customFormat="1" ht="18" hidden="1" customHeight="1" x14ac:dyDescent="0.25">
      <c r="B174" s="23">
        <v>3252</v>
      </c>
      <c r="C174" s="23" t="s">
        <v>153</v>
      </c>
      <c r="D174" s="28">
        <f>+[15]SALAS!H152</f>
        <v>0</v>
      </c>
    </row>
    <row r="175" spans="2:4" s="26" customFormat="1" ht="18" hidden="1" customHeight="1" x14ac:dyDescent="0.25">
      <c r="B175" s="23">
        <v>3253</v>
      </c>
      <c r="C175" s="23" t="s">
        <v>154</v>
      </c>
      <c r="D175" s="28">
        <f>+[15]SALAS!H153</f>
        <v>0</v>
      </c>
    </row>
    <row r="176" spans="2:4" s="26" customFormat="1" ht="18" hidden="1" customHeight="1" x14ac:dyDescent="0.25">
      <c r="B176" s="23">
        <v>3254</v>
      </c>
      <c r="C176" s="23" t="s">
        <v>155</v>
      </c>
      <c r="D176" s="28">
        <f>+[15]SALAS!H154</f>
        <v>0</v>
      </c>
    </row>
    <row r="177" spans="2:4" s="26" customFormat="1" ht="18" hidden="1" customHeight="1" x14ac:dyDescent="0.25">
      <c r="B177" s="23">
        <v>3261</v>
      </c>
      <c r="C177" s="23" t="s">
        <v>156</v>
      </c>
      <c r="D177" s="28">
        <f>+[15]SALAS!H155</f>
        <v>0</v>
      </c>
    </row>
    <row r="178" spans="2:4" s="26" customFormat="1" ht="18" hidden="1" customHeight="1" x14ac:dyDescent="0.25">
      <c r="B178" s="23">
        <v>3271</v>
      </c>
      <c r="C178" s="23" t="s">
        <v>157</v>
      </c>
      <c r="D178" s="28">
        <f>+[15]SALAS!H156</f>
        <v>0</v>
      </c>
    </row>
    <row r="179" spans="2:4" s="26" customFormat="1" ht="18" hidden="1" customHeight="1" x14ac:dyDescent="0.25">
      <c r="B179" s="23">
        <v>3291</v>
      </c>
      <c r="C179" s="23" t="s">
        <v>158</v>
      </c>
      <c r="D179" s="28">
        <f>+[15]SALAS!H157</f>
        <v>0</v>
      </c>
    </row>
    <row r="180" spans="2:4" s="26" customFormat="1" ht="18" hidden="1" customHeight="1" x14ac:dyDescent="0.25">
      <c r="B180" s="23">
        <v>3292</v>
      </c>
      <c r="C180" s="23" t="s">
        <v>159</v>
      </c>
      <c r="D180" s="28">
        <f>+[15]SALAS!H158</f>
        <v>0</v>
      </c>
    </row>
    <row r="181" spans="2:4" s="26" customFormat="1" ht="18" hidden="1" customHeight="1" x14ac:dyDescent="0.25">
      <c r="B181" s="23">
        <v>3293</v>
      </c>
      <c r="C181" s="23" t="s">
        <v>160</v>
      </c>
      <c r="D181" s="28">
        <f>+[15]SALAS!H159</f>
        <v>0</v>
      </c>
    </row>
    <row r="182" spans="2:4" s="26" customFormat="1" ht="18" hidden="1" customHeight="1" x14ac:dyDescent="0.25">
      <c r="B182" s="23">
        <v>3311</v>
      </c>
      <c r="C182" s="23" t="s">
        <v>161</v>
      </c>
      <c r="D182" s="28">
        <f>+[15]SALAS!H160</f>
        <v>0</v>
      </c>
    </row>
    <row r="183" spans="2:4" s="26" customFormat="1" ht="18" hidden="1" customHeight="1" x14ac:dyDescent="0.25">
      <c r="B183" s="23">
        <v>3321</v>
      </c>
      <c r="C183" s="23" t="s">
        <v>162</v>
      </c>
      <c r="D183" s="28">
        <f>+[15]SALAS!H161</f>
        <v>0</v>
      </c>
    </row>
    <row r="184" spans="2:4" s="26" customFormat="1" ht="18" hidden="1" customHeight="1" x14ac:dyDescent="0.25">
      <c r="B184" s="23">
        <v>3331</v>
      </c>
      <c r="C184" s="23" t="s">
        <v>163</v>
      </c>
      <c r="D184" s="28">
        <f>+[15]SALAS!H162</f>
        <v>0</v>
      </c>
    </row>
    <row r="185" spans="2:4" s="26" customFormat="1" ht="18" hidden="1" customHeight="1" x14ac:dyDescent="0.25">
      <c r="B185" s="23">
        <v>3341</v>
      </c>
      <c r="C185" s="23" t="s">
        <v>164</v>
      </c>
      <c r="D185" s="28">
        <f>+[15]SALAS!H163</f>
        <v>0</v>
      </c>
    </row>
    <row r="186" spans="2:4" s="26" customFormat="1" x14ac:dyDescent="0.25">
      <c r="B186" s="23">
        <v>3342</v>
      </c>
      <c r="C186" s="23" t="s">
        <v>165</v>
      </c>
      <c r="D186" s="28">
        <f>+[15]SALAS!H164</f>
        <v>4500</v>
      </c>
    </row>
    <row r="187" spans="2:4" s="26" customFormat="1" ht="18" hidden="1" customHeight="1" x14ac:dyDescent="0.25">
      <c r="B187" s="23">
        <v>3351</v>
      </c>
      <c r="C187" s="23" t="s">
        <v>166</v>
      </c>
      <c r="D187" s="28">
        <f>+[15]SALAS!H165</f>
        <v>0</v>
      </c>
    </row>
    <row r="188" spans="2:4" s="26" customFormat="1" x14ac:dyDescent="0.25">
      <c r="B188" s="23">
        <v>3361</v>
      </c>
      <c r="C188" s="23" t="s">
        <v>167</v>
      </c>
      <c r="D188" s="28">
        <f>+[15]SALAS!H166</f>
        <v>3574.7992800000002</v>
      </c>
    </row>
    <row r="189" spans="2:4" s="26" customFormat="1" ht="18" hidden="1" customHeight="1" x14ac:dyDescent="0.25">
      <c r="B189" s="23">
        <v>3362</v>
      </c>
      <c r="C189" s="23" t="s">
        <v>168</v>
      </c>
      <c r="D189" s="28">
        <f>+[15]SALAS!H167</f>
        <v>0</v>
      </c>
    </row>
    <row r="190" spans="2:4" s="26" customFormat="1" ht="18" hidden="1" customHeight="1" x14ac:dyDescent="0.25">
      <c r="B190" s="23">
        <v>3363</v>
      </c>
      <c r="C190" s="23" t="s">
        <v>169</v>
      </c>
      <c r="D190" s="28">
        <f>+[15]SALAS!H168</f>
        <v>0</v>
      </c>
    </row>
    <row r="191" spans="2:4" s="26" customFormat="1" ht="18" hidden="1" customHeight="1" x14ac:dyDescent="0.25">
      <c r="B191" s="23">
        <v>3364</v>
      </c>
      <c r="C191" s="23" t="s">
        <v>170</v>
      </c>
      <c r="D191" s="28">
        <f>+[15]SALAS!H169</f>
        <v>0</v>
      </c>
    </row>
    <row r="192" spans="2:4" s="26" customFormat="1" ht="18" hidden="1" customHeight="1" x14ac:dyDescent="0.25">
      <c r="B192" s="23">
        <v>3365</v>
      </c>
      <c r="C192" s="23" t="s">
        <v>171</v>
      </c>
      <c r="D192" s="28">
        <f>+[15]SALAS!H170</f>
        <v>0</v>
      </c>
    </row>
    <row r="193" spans="2:4" s="26" customFormat="1" ht="18" hidden="1" customHeight="1" x14ac:dyDescent="0.25">
      <c r="B193" s="23">
        <v>3371</v>
      </c>
      <c r="C193" s="23" t="s">
        <v>172</v>
      </c>
      <c r="D193" s="28">
        <f>+[15]SALAS!H171</f>
        <v>0</v>
      </c>
    </row>
    <row r="194" spans="2:4" s="26" customFormat="1" ht="18" hidden="1" customHeight="1" x14ac:dyDescent="0.25">
      <c r="B194" s="23">
        <v>3381</v>
      </c>
      <c r="C194" s="23" t="s">
        <v>173</v>
      </c>
      <c r="D194" s="28">
        <f>+[15]SALAS!H172</f>
        <v>0</v>
      </c>
    </row>
    <row r="195" spans="2:4" s="26" customFormat="1" ht="18" hidden="1" customHeight="1" x14ac:dyDescent="0.25">
      <c r="B195" s="23">
        <v>3391</v>
      </c>
      <c r="C195" s="23" t="s">
        <v>174</v>
      </c>
      <c r="D195" s="28">
        <f>+[15]SALAS!H173</f>
        <v>0</v>
      </c>
    </row>
    <row r="196" spans="2:4" s="26" customFormat="1" x14ac:dyDescent="0.25">
      <c r="B196" s="23">
        <v>3411</v>
      </c>
      <c r="C196" s="23" t="s">
        <v>175</v>
      </c>
      <c r="D196" s="28">
        <f>+[15]SALAS!H174</f>
        <v>18372.416400000002</v>
      </c>
    </row>
    <row r="197" spans="2:4" s="26" customFormat="1" ht="18" hidden="1" customHeight="1" x14ac:dyDescent="0.25">
      <c r="B197" s="23">
        <v>3421</v>
      </c>
      <c r="C197" s="23" t="s">
        <v>176</v>
      </c>
      <c r="D197" s="28">
        <f>+[15]SALAS!H175</f>
        <v>0</v>
      </c>
    </row>
    <row r="198" spans="2:4" s="26" customFormat="1" ht="18" hidden="1" customHeight="1" x14ac:dyDescent="0.25">
      <c r="B198" s="23">
        <v>3431</v>
      </c>
      <c r="C198" s="23" t="s">
        <v>177</v>
      </c>
      <c r="D198" s="28">
        <f>+[15]SALAS!H176</f>
        <v>0</v>
      </c>
    </row>
    <row r="199" spans="2:4" s="26" customFormat="1" ht="18" hidden="1" customHeight="1" x14ac:dyDescent="0.25">
      <c r="B199" s="23">
        <v>3441</v>
      </c>
      <c r="C199" s="23" t="s">
        <v>178</v>
      </c>
      <c r="D199" s="28">
        <f>+[15]SALAS!H177</f>
        <v>0</v>
      </c>
    </row>
    <row r="200" spans="2:4" s="26" customFormat="1" x14ac:dyDescent="0.25">
      <c r="B200" s="23">
        <v>3451</v>
      </c>
      <c r="C200" s="23" t="s">
        <v>179</v>
      </c>
      <c r="D200" s="28">
        <f>+[15]SALAS!H178</f>
        <v>45975.131280000001</v>
      </c>
    </row>
    <row r="201" spans="2:4" s="26" customFormat="1" ht="18" hidden="1" customHeight="1" x14ac:dyDescent="0.25">
      <c r="B201" s="23">
        <v>3461</v>
      </c>
      <c r="C201" s="23" t="s">
        <v>180</v>
      </c>
      <c r="D201" s="28">
        <f>+[15]SALAS!H179</f>
        <v>0</v>
      </c>
    </row>
    <row r="202" spans="2:4" s="26" customFormat="1" ht="18" hidden="1" customHeight="1" x14ac:dyDescent="0.25">
      <c r="B202" s="23">
        <v>3471</v>
      </c>
      <c r="C202" s="23" t="s">
        <v>181</v>
      </c>
      <c r="D202" s="28">
        <f>+[15]SALAS!H180</f>
        <v>0</v>
      </c>
    </row>
    <row r="203" spans="2:4" s="26" customFormat="1" ht="18" hidden="1" customHeight="1" x14ac:dyDescent="0.25">
      <c r="B203" s="23">
        <v>3481</v>
      </c>
      <c r="C203" s="23" t="s">
        <v>182</v>
      </c>
      <c r="D203" s="28">
        <f>+[15]SALAS!H181</f>
        <v>0</v>
      </c>
    </row>
    <row r="204" spans="2:4" s="26" customFormat="1" ht="18" hidden="1" customHeight="1" x14ac:dyDescent="0.25">
      <c r="B204" s="23">
        <v>3491</v>
      </c>
      <c r="C204" s="23" t="s">
        <v>183</v>
      </c>
      <c r="D204" s="28">
        <f>+[15]SALAS!H182</f>
        <v>0</v>
      </c>
    </row>
    <row r="205" spans="2:4" s="26" customFormat="1" ht="18" hidden="1" customHeight="1" x14ac:dyDescent="0.25">
      <c r="B205" s="23">
        <v>0</v>
      </c>
      <c r="C205" s="23">
        <v>0</v>
      </c>
      <c r="D205" s="28">
        <f>+[15]SALAS!H183</f>
        <v>0</v>
      </c>
    </row>
    <row r="206" spans="2:4" s="26" customFormat="1" x14ac:dyDescent="0.25">
      <c r="B206" s="23">
        <v>3511</v>
      </c>
      <c r="C206" s="23" t="s">
        <v>184</v>
      </c>
      <c r="D206" s="28">
        <f>+[15]SALAS!H184</f>
        <v>132261.11064</v>
      </c>
    </row>
    <row r="207" spans="2:4" s="26" customFormat="1" ht="18.75" hidden="1" customHeight="1" thickBot="1" x14ac:dyDescent="0.25">
      <c r="B207" s="23">
        <v>3521</v>
      </c>
      <c r="C207" s="23" t="s">
        <v>185</v>
      </c>
      <c r="D207" s="28">
        <f>+[15]SALAS!H185</f>
        <v>0</v>
      </c>
    </row>
    <row r="208" spans="2:4" s="26" customFormat="1" ht="18.75" hidden="1" customHeight="1" thickBot="1" x14ac:dyDescent="0.25">
      <c r="B208" s="23">
        <v>3531</v>
      </c>
      <c r="C208" s="23" t="s">
        <v>186</v>
      </c>
      <c r="D208" s="28">
        <f>+[15]SALAS!H186</f>
        <v>0</v>
      </c>
    </row>
    <row r="209" spans="2:4" s="26" customFormat="1" ht="18.75" hidden="1" customHeight="1" thickBot="1" x14ac:dyDescent="0.25">
      <c r="B209" s="23">
        <v>3541</v>
      </c>
      <c r="C209" s="23" t="s">
        <v>187</v>
      </c>
      <c r="D209" s="28">
        <f>+[15]SALAS!H187</f>
        <v>0</v>
      </c>
    </row>
    <row r="210" spans="2:4" s="26" customFormat="1" x14ac:dyDescent="0.25">
      <c r="B210" s="23">
        <v>3551</v>
      </c>
      <c r="C210" s="23" t="s">
        <v>188</v>
      </c>
      <c r="D210" s="28">
        <f>+[15]SALAS!H188</f>
        <v>123234.14056</v>
      </c>
    </row>
    <row r="211" spans="2:4" s="26" customFormat="1" ht="18" hidden="1" customHeight="1" x14ac:dyDescent="0.25">
      <c r="B211" s="23">
        <v>3561</v>
      </c>
      <c r="C211" s="23" t="s">
        <v>189</v>
      </c>
      <c r="D211" s="28">
        <f>+[15]SALAS!H189</f>
        <v>0</v>
      </c>
    </row>
    <row r="212" spans="2:4" s="26" customFormat="1" x14ac:dyDescent="0.25">
      <c r="B212" s="23">
        <v>3571</v>
      </c>
      <c r="C212" s="23" t="s">
        <v>190</v>
      </c>
      <c r="D212" s="28">
        <f>+[15]SALAS!H190</f>
        <v>2129.08176</v>
      </c>
    </row>
    <row r="213" spans="2:4" s="26" customFormat="1" ht="18" hidden="1" customHeight="1" x14ac:dyDescent="0.25">
      <c r="B213" s="23">
        <v>3572</v>
      </c>
      <c r="C213" s="23" t="s">
        <v>191</v>
      </c>
      <c r="D213" s="28">
        <f>+[15]SALAS!H191</f>
        <v>0</v>
      </c>
    </row>
    <row r="214" spans="2:4" s="26" customFormat="1" ht="18" hidden="1" customHeight="1" x14ac:dyDescent="0.25">
      <c r="B214" s="23">
        <v>3573</v>
      </c>
      <c r="C214" s="23" t="s">
        <v>192</v>
      </c>
      <c r="D214" s="28">
        <f>+[15]SALAS!H192</f>
        <v>0</v>
      </c>
    </row>
    <row r="215" spans="2:4" s="26" customFormat="1" ht="18" hidden="1" customHeight="1" x14ac:dyDescent="0.25">
      <c r="B215" s="23">
        <v>3581</v>
      </c>
      <c r="C215" s="23" t="s">
        <v>193</v>
      </c>
      <c r="D215" s="28">
        <f>+[15]SALAS!H193</f>
        <v>0</v>
      </c>
    </row>
    <row r="216" spans="2:4" s="26" customFormat="1" x14ac:dyDescent="0.25">
      <c r="B216" s="23">
        <v>3591</v>
      </c>
      <c r="C216" s="23" t="s">
        <v>194</v>
      </c>
      <c r="D216" s="28">
        <f>+[15]SALAS!H194</f>
        <v>11726.208000000001</v>
      </c>
    </row>
    <row r="217" spans="2:4" s="26" customFormat="1" ht="18" hidden="1" customHeight="1" x14ac:dyDescent="0.25">
      <c r="B217" s="23">
        <v>3611</v>
      </c>
      <c r="C217" s="23" t="s">
        <v>195</v>
      </c>
      <c r="D217" s="28">
        <f>+[15]SALAS!H195</f>
        <v>31150.454400000002</v>
      </c>
    </row>
    <row r="218" spans="2:4" s="26" customFormat="1" ht="18" hidden="1" customHeight="1" x14ac:dyDescent="0.25">
      <c r="B218" s="23">
        <v>3621</v>
      </c>
      <c r="C218" s="23" t="s">
        <v>196</v>
      </c>
      <c r="D218" s="28">
        <f>+[15]SALAS!H196</f>
        <v>0</v>
      </c>
    </row>
    <row r="219" spans="2:4" s="26" customFormat="1" ht="18" hidden="1" customHeight="1" x14ac:dyDescent="0.25">
      <c r="B219" s="23">
        <v>3631</v>
      </c>
      <c r="C219" s="23" t="s">
        <v>197</v>
      </c>
      <c r="D219" s="28">
        <f>+[15]SALAS!H197</f>
        <v>0</v>
      </c>
    </row>
    <row r="220" spans="2:4" s="26" customFormat="1" x14ac:dyDescent="0.25">
      <c r="B220" s="23">
        <v>3641</v>
      </c>
      <c r="C220" s="23" t="s">
        <v>198</v>
      </c>
      <c r="D220" s="28">
        <f>+[15]SALAS!H198</f>
        <v>42.120000000000005</v>
      </c>
    </row>
    <row r="221" spans="2:4" s="26" customFormat="1" ht="18" hidden="1" customHeight="1" x14ac:dyDescent="0.25">
      <c r="B221" s="23">
        <v>3651</v>
      </c>
      <c r="C221" s="23" t="s">
        <v>199</v>
      </c>
      <c r="D221" s="28">
        <f>+[15]SALAS!H199</f>
        <v>0</v>
      </c>
    </row>
    <row r="222" spans="2:4" s="26" customFormat="1" ht="18" hidden="1" customHeight="1" x14ac:dyDescent="0.25">
      <c r="B222" s="23">
        <v>3661</v>
      </c>
      <c r="C222" s="23" t="s">
        <v>200</v>
      </c>
      <c r="D222" s="28">
        <f>+[15]SALAS!H200</f>
        <v>0</v>
      </c>
    </row>
    <row r="223" spans="2:4" s="26" customFormat="1" ht="18" hidden="1" customHeight="1" x14ac:dyDescent="0.25">
      <c r="B223" s="23">
        <v>3691</v>
      </c>
      <c r="C223" s="23" t="s">
        <v>201</v>
      </c>
      <c r="D223" s="28">
        <f>+[15]SALAS!H201</f>
        <v>0</v>
      </c>
    </row>
    <row r="224" spans="2:4" s="26" customFormat="1" ht="18" hidden="1" customHeight="1" x14ac:dyDescent="0.25">
      <c r="B224" s="23">
        <v>3711</v>
      </c>
      <c r="C224" s="23" t="s">
        <v>202</v>
      </c>
      <c r="D224" s="28">
        <f>+[15]SALAS!H202</f>
        <v>0</v>
      </c>
    </row>
    <row r="225" spans="2:4" s="26" customFormat="1" ht="18" hidden="1" customHeight="1" x14ac:dyDescent="0.25">
      <c r="B225" s="23">
        <v>3712</v>
      </c>
      <c r="C225" s="23" t="s">
        <v>203</v>
      </c>
      <c r="D225" s="28">
        <f>+[15]SALAS!H203</f>
        <v>0</v>
      </c>
    </row>
    <row r="226" spans="2:4" s="26" customFormat="1" ht="18" hidden="1" customHeight="1" x14ac:dyDescent="0.25">
      <c r="B226" s="23">
        <v>3721</v>
      </c>
      <c r="C226" s="23" t="s">
        <v>204</v>
      </c>
      <c r="D226" s="28">
        <f>+[15]SALAS!H204</f>
        <v>0</v>
      </c>
    </row>
    <row r="227" spans="2:4" s="26" customFormat="1" ht="18" hidden="1" customHeight="1" x14ac:dyDescent="0.25">
      <c r="B227" s="23">
        <v>3722</v>
      </c>
      <c r="C227" s="23" t="s">
        <v>205</v>
      </c>
      <c r="D227" s="28">
        <f>+[15]SALAS!H205</f>
        <v>0</v>
      </c>
    </row>
    <row r="228" spans="2:4" s="26" customFormat="1" ht="18" hidden="1" customHeight="1" x14ac:dyDescent="0.25">
      <c r="B228" s="23">
        <v>3731</v>
      </c>
      <c r="C228" s="23" t="s">
        <v>206</v>
      </c>
      <c r="D228" s="28">
        <f>+[15]SALAS!H206</f>
        <v>0</v>
      </c>
    </row>
    <row r="229" spans="2:4" s="26" customFormat="1" ht="18" hidden="1" customHeight="1" x14ac:dyDescent="0.25">
      <c r="B229" s="23">
        <v>3741</v>
      </c>
      <c r="C229" s="23" t="s">
        <v>207</v>
      </c>
      <c r="D229" s="28">
        <f>+[15]SALAS!H207</f>
        <v>0</v>
      </c>
    </row>
    <row r="230" spans="2:4" s="26" customFormat="1" ht="18" hidden="1" customHeight="1" x14ac:dyDescent="0.25">
      <c r="B230" s="23">
        <v>3751</v>
      </c>
      <c r="C230" s="23" t="s">
        <v>208</v>
      </c>
      <c r="D230" s="28">
        <f>+[15]SALAS!H208</f>
        <v>0</v>
      </c>
    </row>
    <row r="231" spans="2:4" s="26" customFormat="1" ht="18" hidden="1" customHeight="1" x14ac:dyDescent="0.25">
      <c r="B231" s="23">
        <v>3761</v>
      </c>
      <c r="C231" s="23" t="s">
        <v>209</v>
      </c>
      <c r="D231" s="28">
        <f>+[15]SALAS!H209</f>
        <v>0</v>
      </c>
    </row>
    <row r="232" spans="2:4" s="26" customFormat="1" ht="18" hidden="1" customHeight="1" x14ac:dyDescent="0.25">
      <c r="B232" s="23">
        <v>3771</v>
      </c>
      <c r="C232" s="23" t="s">
        <v>210</v>
      </c>
      <c r="D232" s="28">
        <f>+[15]SALAS!H210</f>
        <v>0</v>
      </c>
    </row>
    <row r="233" spans="2:4" s="26" customFormat="1" ht="18" hidden="1" customHeight="1" x14ac:dyDescent="0.25">
      <c r="B233" s="23">
        <v>3781</v>
      </c>
      <c r="C233" s="23" t="s">
        <v>211</v>
      </c>
      <c r="D233" s="28">
        <f>+[15]SALAS!H211</f>
        <v>0</v>
      </c>
    </row>
    <row r="234" spans="2:4" s="26" customFormat="1" ht="18" hidden="1" customHeight="1" x14ac:dyDescent="0.25">
      <c r="B234" s="23">
        <v>3782</v>
      </c>
      <c r="C234" s="23" t="s">
        <v>212</v>
      </c>
      <c r="D234" s="28">
        <f>+[15]SALAS!H212</f>
        <v>0</v>
      </c>
    </row>
    <row r="235" spans="2:4" s="26" customFormat="1" ht="18" hidden="1" customHeight="1" x14ac:dyDescent="0.25">
      <c r="B235" s="23">
        <v>3791</v>
      </c>
      <c r="C235" s="23" t="s">
        <v>213</v>
      </c>
      <c r="D235" s="28">
        <f>+[15]SALAS!H213</f>
        <v>0</v>
      </c>
    </row>
    <row r="236" spans="2:4" s="26" customFormat="1" x14ac:dyDescent="0.25">
      <c r="B236" s="23">
        <v>3792</v>
      </c>
      <c r="C236" s="23" t="s">
        <v>214</v>
      </c>
      <c r="D236" s="28">
        <f>+[15]SALAS!H214</f>
        <v>314.49599999999998</v>
      </c>
    </row>
    <row r="237" spans="2:4" s="26" customFormat="1" ht="18" hidden="1" customHeight="1" x14ac:dyDescent="0.25">
      <c r="B237" s="23">
        <v>3811</v>
      </c>
      <c r="C237" s="23" t="s">
        <v>215</v>
      </c>
      <c r="D237" s="28">
        <f>+[15]SALAS!H215</f>
        <v>0</v>
      </c>
    </row>
    <row r="238" spans="2:4" s="26" customFormat="1" ht="18" hidden="1" customHeight="1" x14ac:dyDescent="0.25">
      <c r="B238" s="23">
        <v>3821</v>
      </c>
      <c r="C238" s="23" t="s">
        <v>216</v>
      </c>
      <c r="D238" s="28">
        <f>+[15]SALAS!H216</f>
        <v>0</v>
      </c>
    </row>
    <row r="239" spans="2:4" s="26" customFormat="1" ht="18" hidden="1" customHeight="1" x14ac:dyDescent="0.25">
      <c r="B239" s="23">
        <v>3822</v>
      </c>
      <c r="C239" s="23" t="s">
        <v>217</v>
      </c>
      <c r="D239" s="28">
        <f>+[15]SALAS!H217</f>
        <v>0</v>
      </c>
    </row>
    <row r="240" spans="2:4" s="26" customFormat="1" ht="18" hidden="1" customHeight="1" x14ac:dyDescent="0.25">
      <c r="B240" s="23">
        <v>3831</v>
      </c>
      <c r="C240" s="23" t="s">
        <v>218</v>
      </c>
      <c r="D240" s="28">
        <f>+[15]SALAS!H218</f>
        <v>0</v>
      </c>
    </row>
    <row r="241" spans="2:4" s="26" customFormat="1" ht="18" hidden="1" customHeight="1" x14ac:dyDescent="0.25">
      <c r="B241" s="23">
        <v>3841</v>
      </c>
      <c r="C241" s="23" t="s">
        <v>219</v>
      </c>
      <c r="D241" s="28">
        <f>+[15]SALAS!H219</f>
        <v>0</v>
      </c>
    </row>
    <row r="242" spans="2:4" s="26" customFormat="1" ht="18" hidden="1" customHeight="1" x14ac:dyDescent="0.25">
      <c r="B242" s="23">
        <v>3851</v>
      </c>
      <c r="C242" s="23" t="s">
        <v>220</v>
      </c>
      <c r="D242" s="28">
        <f>+[15]SALAS!H220</f>
        <v>0</v>
      </c>
    </row>
    <row r="243" spans="2:4" s="26" customFormat="1" ht="18" hidden="1" customHeight="1" x14ac:dyDescent="0.25">
      <c r="B243" s="23">
        <v>3911</v>
      </c>
      <c r="C243" s="23" t="s">
        <v>221</v>
      </c>
      <c r="D243" s="28">
        <f>+[15]SALAS!H221</f>
        <v>0</v>
      </c>
    </row>
    <row r="244" spans="2:4" s="26" customFormat="1" x14ac:dyDescent="0.25">
      <c r="B244" s="23">
        <v>3921</v>
      </c>
      <c r="C244" s="23" t="s">
        <v>222</v>
      </c>
      <c r="D244" s="28">
        <f>+[15]SALAS!H222</f>
        <v>2124.7200000000003</v>
      </c>
    </row>
    <row r="245" spans="2:4" s="26" customFormat="1" ht="18" hidden="1" customHeight="1" x14ac:dyDescent="0.25">
      <c r="B245" s="23">
        <v>3922</v>
      </c>
      <c r="C245" s="23" t="s">
        <v>223</v>
      </c>
      <c r="D245" s="28">
        <f>+[15]SALAS!H223</f>
        <v>0</v>
      </c>
    </row>
    <row r="246" spans="2:4" s="26" customFormat="1" ht="18" hidden="1" customHeight="1" x14ac:dyDescent="0.25">
      <c r="B246" s="23">
        <v>3931</v>
      </c>
      <c r="C246" s="23" t="s">
        <v>224</v>
      </c>
      <c r="D246" s="28">
        <f>+[15]SALAS!H224</f>
        <v>0</v>
      </c>
    </row>
    <row r="247" spans="2:4" s="26" customFormat="1" ht="18" hidden="1" customHeight="1" x14ac:dyDescent="0.25">
      <c r="B247" s="23">
        <v>3941</v>
      </c>
      <c r="C247" s="23" t="s">
        <v>225</v>
      </c>
      <c r="D247" s="28">
        <f>+[15]SALAS!H225</f>
        <v>0</v>
      </c>
    </row>
    <row r="248" spans="2:4" s="26" customFormat="1" ht="18" hidden="1" customHeight="1" x14ac:dyDescent="0.25">
      <c r="B248" s="23">
        <v>3942</v>
      </c>
      <c r="C248" s="23" t="s">
        <v>226</v>
      </c>
      <c r="D248" s="28">
        <f>+[15]SALAS!H226</f>
        <v>0</v>
      </c>
    </row>
    <row r="249" spans="2:4" s="26" customFormat="1" ht="18" hidden="1" customHeight="1" x14ac:dyDescent="0.25">
      <c r="B249" s="23">
        <v>3943</v>
      </c>
      <c r="C249" s="23" t="s">
        <v>227</v>
      </c>
      <c r="D249" s="28">
        <f>+[15]SALAS!H227</f>
        <v>0</v>
      </c>
    </row>
    <row r="250" spans="2:4" s="26" customFormat="1" ht="18" hidden="1" customHeight="1" x14ac:dyDescent="0.25">
      <c r="B250" s="23">
        <v>3944</v>
      </c>
      <c r="C250" s="23" t="s">
        <v>228</v>
      </c>
      <c r="D250" s="28">
        <f>+[15]SALAS!H228</f>
        <v>0</v>
      </c>
    </row>
    <row r="251" spans="2:4" s="26" customFormat="1" ht="18" hidden="1" customHeight="1" x14ac:dyDescent="0.25">
      <c r="B251" s="23">
        <v>3951</v>
      </c>
      <c r="C251" s="23" t="s">
        <v>229</v>
      </c>
      <c r="D251" s="28">
        <f>+[15]SALAS!H229</f>
        <v>0</v>
      </c>
    </row>
    <row r="252" spans="2:4" s="26" customFormat="1" ht="18" hidden="1" customHeight="1" x14ac:dyDescent="0.25">
      <c r="B252" s="23">
        <v>3961</v>
      </c>
      <c r="C252" s="23" t="s">
        <v>230</v>
      </c>
      <c r="D252" s="28">
        <f>+[15]SALAS!H230</f>
        <v>0</v>
      </c>
    </row>
    <row r="253" spans="2:4" s="26" customFormat="1" ht="18" hidden="1" customHeight="1" x14ac:dyDescent="0.25">
      <c r="B253" s="23">
        <v>3962</v>
      </c>
      <c r="C253" s="23" t="s">
        <v>231</v>
      </c>
      <c r="D253" s="28">
        <f>+[15]SALAS!H231</f>
        <v>0</v>
      </c>
    </row>
    <row r="254" spans="2:4" s="26" customFormat="1" ht="18" hidden="1" customHeight="1" x14ac:dyDescent="0.25">
      <c r="B254" s="23">
        <v>3991</v>
      </c>
      <c r="C254" s="23" t="s">
        <v>232</v>
      </c>
      <c r="D254" s="28">
        <f>+[15]SALAS!H232</f>
        <v>0</v>
      </c>
    </row>
    <row r="255" spans="2:4" s="26" customFormat="1" ht="18" hidden="1" customHeight="1" x14ac:dyDescent="0.25">
      <c r="B255" s="23">
        <v>3992</v>
      </c>
      <c r="C255" s="23" t="s">
        <v>233</v>
      </c>
      <c r="D255" s="28">
        <f>+[15]SALAS!H233</f>
        <v>0</v>
      </c>
    </row>
    <row r="256" spans="2:4" s="26" customFormat="1" ht="18" hidden="1" customHeight="1" x14ac:dyDescent="0.25">
      <c r="B256" s="23">
        <v>3993</v>
      </c>
      <c r="C256" s="23" t="s">
        <v>234</v>
      </c>
      <c r="D256" s="28">
        <f>+[15]SALAS!H234</f>
        <v>0</v>
      </c>
    </row>
    <row r="257" spans="2:4" s="26" customFormat="1" ht="18" hidden="1" customHeight="1" x14ac:dyDescent="0.25">
      <c r="B257" s="23">
        <v>3994</v>
      </c>
      <c r="C257" s="23" t="s">
        <v>235</v>
      </c>
      <c r="D257" s="28">
        <f>+[15]SALAS!H235</f>
        <v>0</v>
      </c>
    </row>
    <row r="258" spans="2:4" s="26" customFormat="1" ht="18" hidden="1" customHeight="1" x14ac:dyDescent="0.25">
      <c r="B258" s="23">
        <v>3995</v>
      </c>
      <c r="C258" s="23" t="s">
        <v>236</v>
      </c>
      <c r="D258" s="28">
        <f>+[15]SALAS!H236</f>
        <v>0</v>
      </c>
    </row>
    <row r="259" spans="2:4" s="26" customFormat="1" ht="18" hidden="1" customHeight="1" x14ac:dyDescent="0.25">
      <c r="B259" s="23">
        <v>3996</v>
      </c>
      <c r="C259" s="23" t="s">
        <v>237</v>
      </c>
      <c r="D259" s="28">
        <f>+[15]SALAS!H237</f>
        <v>0</v>
      </c>
    </row>
    <row r="260" spans="2:4" x14ac:dyDescent="0.25">
      <c r="B260" s="34"/>
      <c r="C260" s="39"/>
      <c r="D260" s="40"/>
    </row>
    <row r="261" spans="2:4" ht="18.75" thickBot="1" x14ac:dyDescent="0.3">
      <c r="B261" s="34"/>
      <c r="C261" s="35" t="s">
        <v>238</v>
      </c>
      <c r="D261" s="36">
        <f>SUM(D155:D259)</f>
        <v>493129.56351999997</v>
      </c>
    </row>
    <row r="262" spans="2:4" ht="26.25" customHeight="1" thickTop="1" thickBot="1" x14ac:dyDescent="0.3">
      <c r="C262" s="18"/>
      <c r="D262" s="19">
        <f>+[15]SALAS!$H$238-D261</f>
        <v>0</v>
      </c>
    </row>
    <row r="263" spans="2:4" ht="17.25" customHeight="1" thickBot="1" x14ac:dyDescent="0.25">
      <c r="C263" s="20" t="s">
        <v>7</v>
      </c>
      <c r="D263" s="62" t="str">
        <f>+D2</f>
        <v>Presupuesto</v>
      </c>
    </row>
    <row r="264" spans="2:4" ht="22.5" customHeight="1" thickBot="1" x14ac:dyDescent="0.25">
      <c r="C264" s="21" t="s">
        <v>239</v>
      </c>
      <c r="D264" s="33" t="str">
        <f>+D3</f>
        <v>2016</v>
      </c>
    </row>
    <row r="265" spans="2:4" ht="18" hidden="1" customHeight="1" x14ac:dyDescent="0.25">
      <c r="B265" s="10">
        <v>4121</v>
      </c>
      <c r="C265" s="41" t="s">
        <v>240</v>
      </c>
      <c r="D265" s="42">
        <f>+[15]SALAS!H240</f>
        <v>0</v>
      </c>
    </row>
    <row r="266" spans="2:4" ht="18" hidden="1" customHeight="1" x14ac:dyDescent="0.25">
      <c r="B266" s="10">
        <v>4122</v>
      </c>
      <c r="C266" s="10" t="s">
        <v>241</v>
      </c>
      <c r="D266" s="11">
        <f>+[15]SALAS!H241</f>
        <v>0</v>
      </c>
    </row>
    <row r="267" spans="2:4" ht="18" hidden="1" customHeight="1" x14ac:dyDescent="0.25">
      <c r="B267" s="10">
        <v>4123</v>
      </c>
      <c r="C267" s="10" t="s">
        <v>242</v>
      </c>
      <c r="D267" s="11">
        <f>+[15]SALAS!H242</f>
        <v>0</v>
      </c>
    </row>
    <row r="268" spans="2:4" ht="18" hidden="1" customHeight="1" x14ac:dyDescent="0.25">
      <c r="B268" s="10">
        <v>4131</v>
      </c>
      <c r="C268" s="10" t="s">
        <v>243</v>
      </c>
      <c r="D268" s="11">
        <f>+[15]SALAS!H243</f>
        <v>0</v>
      </c>
    </row>
    <row r="269" spans="2:4" ht="18" hidden="1" customHeight="1" x14ac:dyDescent="0.25">
      <c r="B269" s="10">
        <v>4132</v>
      </c>
      <c r="C269" s="10" t="s">
        <v>244</v>
      </c>
      <c r="D269" s="11">
        <f>+[15]SALAS!H244</f>
        <v>0</v>
      </c>
    </row>
    <row r="270" spans="2:4" ht="18" hidden="1" customHeight="1" x14ac:dyDescent="0.25">
      <c r="B270" s="10">
        <v>4133</v>
      </c>
      <c r="C270" s="10" t="s">
        <v>245</v>
      </c>
      <c r="D270" s="11">
        <f>+[15]SALAS!H245</f>
        <v>0</v>
      </c>
    </row>
    <row r="271" spans="2:4" ht="18" hidden="1" customHeight="1" x14ac:dyDescent="0.25">
      <c r="B271" s="10">
        <v>4134</v>
      </c>
      <c r="C271" s="10" t="s">
        <v>246</v>
      </c>
      <c r="D271" s="11">
        <f>+[15]SALAS!H246</f>
        <v>0</v>
      </c>
    </row>
    <row r="272" spans="2:4" ht="18" hidden="1" customHeight="1" x14ac:dyDescent="0.25">
      <c r="B272" s="10">
        <v>4135</v>
      </c>
      <c r="C272" s="10" t="s">
        <v>247</v>
      </c>
      <c r="D272" s="11">
        <f>+[15]SALAS!H247</f>
        <v>0</v>
      </c>
    </row>
    <row r="273" spans="2:4" ht="18" hidden="1" customHeight="1" x14ac:dyDescent="0.25">
      <c r="B273" s="10">
        <v>4141</v>
      </c>
      <c r="C273" s="10" t="s">
        <v>248</v>
      </c>
      <c r="D273" s="11">
        <f>+[15]SALAS!H248</f>
        <v>0</v>
      </c>
    </row>
    <row r="274" spans="2:4" ht="18" hidden="1" customHeight="1" x14ac:dyDescent="0.25">
      <c r="B274" s="10">
        <v>4142</v>
      </c>
      <c r="C274" s="10" t="s">
        <v>249</v>
      </c>
      <c r="D274" s="11">
        <f>+[15]SALAS!H249</f>
        <v>0</v>
      </c>
    </row>
    <row r="275" spans="2:4" ht="18" hidden="1" customHeight="1" x14ac:dyDescent="0.25">
      <c r="B275" s="10">
        <v>4143</v>
      </c>
      <c r="C275" s="10" t="s">
        <v>250</v>
      </c>
      <c r="D275" s="11">
        <f>+[15]SALAS!H250</f>
        <v>0</v>
      </c>
    </row>
    <row r="276" spans="2:4" ht="18" hidden="1" customHeight="1" x14ac:dyDescent="0.25">
      <c r="B276" s="10">
        <v>4144</v>
      </c>
      <c r="C276" s="10" t="s">
        <v>251</v>
      </c>
      <c r="D276" s="11">
        <f>+[15]SALAS!H251</f>
        <v>0</v>
      </c>
    </row>
    <row r="277" spans="2:4" ht="18" hidden="1" customHeight="1" x14ac:dyDescent="0.25">
      <c r="B277" s="10">
        <v>4145</v>
      </c>
      <c r="C277" s="10" t="s">
        <v>252</v>
      </c>
      <c r="D277" s="11">
        <f>+[15]SALAS!H252</f>
        <v>0</v>
      </c>
    </row>
    <row r="278" spans="2:4" ht="18" hidden="1" customHeight="1" x14ac:dyDescent="0.25">
      <c r="B278" s="10">
        <v>4151</v>
      </c>
      <c r="C278" s="10" t="s">
        <v>253</v>
      </c>
      <c r="D278" s="11">
        <f>+[15]SALAS!H253</f>
        <v>0</v>
      </c>
    </row>
    <row r="279" spans="2:4" ht="18" hidden="1" customHeight="1" x14ac:dyDescent="0.25">
      <c r="B279" s="10">
        <v>4152</v>
      </c>
      <c r="C279" s="10" t="s">
        <v>254</v>
      </c>
      <c r="D279" s="11">
        <f>+[15]SALAS!H254</f>
        <v>0</v>
      </c>
    </row>
    <row r="280" spans="2:4" ht="18" hidden="1" customHeight="1" x14ac:dyDescent="0.25">
      <c r="B280" s="10">
        <v>4153</v>
      </c>
      <c r="C280" s="10" t="s">
        <v>255</v>
      </c>
      <c r="D280" s="11">
        <f>+[15]SALAS!H255</f>
        <v>0</v>
      </c>
    </row>
    <row r="281" spans="2:4" ht="18" hidden="1" customHeight="1" x14ac:dyDescent="0.25">
      <c r="B281" s="10">
        <v>4154</v>
      </c>
      <c r="C281" s="10" t="s">
        <v>256</v>
      </c>
      <c r="D281" s="11">
        <f>+[15]SALAS!H256</f>
        <v>0</v>
      </c>
    </row>
    <row r="282" spans="2:4" ht="18" hidden="1" customHeight="1" x14ac:dyDescent="0.25">
      <c r="B282" s="10">
        <v>4155</v>
      </c>
      <c r="C282" s="10" t="s">
        <v>257</v>
      </c>
      <c r="D282" s="11">
        <f>+[15]SALAS!H257</f>
        <v>0</v>
      </c>
    </row>
    <row r="283" spans="2:4" ht="18" hidden="1" customHeight="1" x14ac:dyDescent="0.25">
      <c r="B283" s="10">
        <v>4156</v>
      </c>
      <c r="C283" s="10" t="s">
        <v>258</v>
      </c>
      <c r="D283" s="11">
        <f>+[15]SALAS!H258</f>
        <v>0</v>
      </c>
    </row>
    <row r="284" spans="2:4" ht="18" hidden="1" customHeight="1" x14ac:dyDescent="0.25">
      <c r="B284" s="10">
        <v>4157</v>
      </c>
      <c r="C284" s="10" t="s">
        <v>259</v>
      </c>
      <c r="D284" s="11">
        <f>+[15]SALAS!H259</f>
        <v>0</v>
      </c>
    </row>
    <row r="285" spans="2:4" ht="18" hidden="1" customHeight="1" x14ac:dyDescent="0.25">
      <c r="B285" s="10">
        <v>4158</v>
      </c>
      <c r="C285" s="10" t="s">
        <v>260</v>
      </c>
      <c r="D285" s="11">
        <f>+[15]SALAS!H260</f>
        <v>0</v>
      </c>
    </row>
    <row r="286" spans="2:4" ht="18" hidden="1" customHeight="1" x14ac:dyDescent="0.25">
      <c r="B286" s="10">
        <v>4191</v>
      </c>
      <c r="C286" s="10" t="s">
        <v>261</v>
      </c>
      <c r="D286" s="11">
        <f>+[15]SALAS!H261</f>
        <v>0</v>
      </c>
    </row>
    <row r="287" spans="2:4" ht="18" hidden="1" customHeight="1" x14ac:dyDescent="0.25">
      <c r="B287" s="10">
        <v>4241</v>
      </c>
      <c r="C287" s="10" t="s">
        <v>262</v>
      </c>
      <c r="D287" s="11">
        <f>+[15]SALAS!H262</f>
        <v>0</v>
      </c>
    </row>
    <row r="288" spans="2:4" ht="18" hidden="1" customHeight="1" x14ac:dyDescent="0.25">
      <c r="B288" s="10">
        <v>4242</v>
      </c>
      <c r="C288" s="10" t="s">
        <v>263</v>
      </c>
      <c r="D288" s="11">
        <f>+[15]SALAS!H263</f>
        <v>0</v>
      </c>
    </row>
    <row r="289" spans="2:4" ht="18" hidden="1" customHeight="1" x14ac:dyDescent="0.25">
      <c r="B289" s="10">
        <v>4243</v>
      </c>
      <c r="C289" s="10" t="s">
        <v>264</v>
      </c>
      <c r="D289" s="11">
        <f>+[15]SALAS!H264</f>
        <v>0</v>
      </c>
    </row>
    <row r="290" spans="2:4" ht="18" hidden="1" customHeight="1" x14ac:dyDescent="0.25">
      <c r="B290" s="10">
        <v>4244</v>
      </c>
      <c r="C290" s="10" t="s">
        <v>265</v>
      </c>
      <c r="D290" s="11">
        <f>+[15]SALAS!H265</f>
        <v>0</v>
      </c>
    </row>
    <row r="291" spans="2:4" ht="18" hidden="1" customHeight="1" x14ac:dyDescent="0.25">
      <c r="B291" s="10">
        <v>4245</v>
      </c>
      <c r="C291" s="10" t="s">
        <v>266</v>
      </c>
      <c r="D291" s="11">
        <f>+[15]SALAS!H266</f>
        <v>0</v>
      </c>
    </row>
    <row r="292" spans="2:4" ht="18" hidden="1" customHeight="1" x14ac:dyDescent="0.25">
      <c r="B292" s="10">
        <v>4246</v>
      </c>
      <c r="C292" s="10" t="s">
        <v>267</v>
      </c>
      <c r="D292" s="11">
        <f>+[15]SALAS!H267</f>
        <v>0</v>
      </c>
    </row>
    <row r="293" spans="2:4" ht="18" hidden="1" customHeight="1" x14ac:dyDescent="0.25">
      <c r="B293" s="10">
        <v>4251</v>
      </c>
      <c r="C293" s="10" t="s">
        <v>268</v>
      </c>
      <c r="D293" s="11">
        <f>+[15]SALAS!H268</f>
        <v>0</v>
      </c>
    </row>
    <row r="294" spans="2:4" ht="18" hidden="1" customHeight="1" x14ac:dyDescent="0.25">
      <c r="B294" s="10">
        <v>4252</v>
      </c>
      <c r="C294" s="10" t="s">
        <v>269</v>
      </c>
      <c r="D294" s="11">
        <f>+[15]SALAS!H269</f>
        <v>0</v>
      </c>
    </row>
    <row r="295" spans="2:4" ht="18" hidden="1" customHeight="1" x14ac:dyDescent="0.25">
      <c r="B295" s="10">
        <v>4253</v>
      </c>
      <c r="C295" s="10" t="s">
        <v>270</v>
      </c>
      <c r="D295" s="11">
        <f>+[15]SALAS!H270</f>
        <v>0</v>
      </c>
    </row>
    <row r="296" spans="2:4" ht="18" hidden="1" customHeight="1" x14ac:dyDescent="0.25">
      <c r="B296" s="10">
        <v>4254</v>
      </c>
      <c r="C296" s="10" t="s">
        <v>271</v>
      </c>
      <c r="D296" s="11">
        <f>+[15]SALAS!H271</f>
        <v>0</v>
      </c>
    </row>
    <row r="297" spans="2:4" ht="18" hidden="1" customHeight="1" x14ac:dyDescent="0.25">
      <c r="B297" s="10">
        <v>4311</v>
      </c>
      <c r="C297" s="10" t="s">
        <v>272</v>
      </c>
      <c r="D297" s="11">
        <f>+[15]SALAS!H272</f>
        <v>0</v>
      </c>
    </row>
    <row r="298" spans="2:4" ht="18" hidden="1" customHeight="1" x14ac:dyDescent="0.25">
      <c r="B298" s="10">
        <v>4312</v>
      </c>
      <c r="C298" s="10" t="s">
        <v>273</v>
      </c>
      <c r="D298" s="11">
        <f>+[15]SALAS!H273</f>
        <v>0</v>
      </c>
    </row>
    <row r="299" spans="2:4" ht="18" hidden="1" customHeight="1" x14ac:dyDescent="0.25">
      <c r="B299" s="10">
        <v>4313</v>
      </c>
      <c r="C299" s="10" t="s">
        <v>274</v>
      </c>
      <c r="D299" s="11">
        <f>+[15]SALAS!H274</f>
        <v>0</v>
      </c>
    </row>
    <row r="300" spans="2:4" ht="18" hidden="1" customHeight="1" x14ac:dyDescent="0.25">
      <c r="B300" s="10">
        <v>4314</v>
      </c>
      <c r="C300" s="10" t="s">
        <v>275</v>
      </c>
      <c r="D300" s="11">
        <f>+[15]SALAS!H275</f>
        <v>0</v>
      </c>
    </row>
    <row r="301" spans="2:4" ht="18" hidden="1" customHeight="1" x14ac:dyDescent="0.25">
      <c r="B301" s="10">
        <v>4315</v>
      </c>
      <c r="C301" s="10" t="s">
        <v>276</v>
      </c>
      <c r="D301" s="11">
        <f>+[15]SALAS!H276</f>
        <v>0</v>
      </c>
    </row>
    <row r="302" spans="2:4" ht="18" hidden="1" customHeight="1" x14ac:dyDescent="0.25">
      <c r="B302" s="10">
        <v>4316</v>
      </c>
      <c r="C302" s="10" t="s">
        <v>277</v>
      </c>
      <c r="D302" s="11">
        <f>+[15]SALAS!H277</f>
        <v>0</v>
      </c>
    </row>
    <row r="303" spans="2:4" ht="18" hidden="1" customHeight="1" x14ac:dyDescent="0.25">
      <c r="B303" s="10">
        <v>4321</v>
      </c>
      <c r="C303" s="10" t="s">
        <v>278</v>
      </c>
      <c r="D303" s="11">
        <f>+[15]SALAS!H278</f>
        <v>0</v>
      </c>
    </row>
    <row r="304" spans="2:4" ht="18" hidden="1" customHeight="1" x14ac:dyDescent="0.25">
      <c r="B304" s="10">
        <v>4331</v>
      </c>
      <c r="C304" s="10" t="s">
        <v>279</v>
      </c>
      <c r="D304" s="11">
        <f>+[15]SALAS!H279</f>
        <v>0</v>
      </c>
    </row>
    <row r="305" spans="2:4" ht="18" hidden="1" customHeight="1" x14ac:dyDescent="0.25">
      <c r="B305" s="10">
        <v>4331</v>
      </c>
      <c r="C305" s="10" t="s">
        <v>280</v>
      </c>
      <c r="D305" s="11">
        <f>+[15]SALAS!H280</f>
        <v>0</v>
      </c>
    </row>
    <row r="306" spans="2:4" ht="18" hidden="1" customHeight="1" x14ac:dyDescent="0.25">
      <c r="B306" s="10">
        <v>4332</v>
      </c>
      <c r="C306" s="10" t="s">
        <v>281</v>
      </c>
      <c r="D306" s="11">
        <f>+[15]SALAS!H281</f>
        <v>0</v>
      </c>
    </row>
    <row r="307" spans="2:4" ht="18" hidden="1" customHeight="1" x14ac:dyDescent="0.25">
      <c r="B307" s="10">
        <v>4341</v>
      </c>
      <c r="C307" s="10" t="s">
        <v>282</v>
      </c>
      <c r="D307" s="11">
        <f>+[15]SALAS!H282</f>
        <v>0</v>
      </c>
    </row>
    <row r="308" spans="2:4" ht="18" hidden="1" customHeight="1" x14ac:dyDescent="0.25">
      <c r="B308" s="10">
        <v>4361</v>
      </c>
      <c r="C308" s="10" t="s">
        <v>283</v>
      </c>
      <c r="D308" s="11">
        <f>+[15]SALAS!H283</f>
        <v>0</v>
      </c>
    </row>
    <row r="309" spans="2:4" ht="18" hidden="1" customHeight="1" x14ac:dyDescent="0.25">
      <c r="B309" s="10">
        <v>4362</v>
      </c>
      <c r="C309" s="10" t="s">
        <v>284</v>
      </c>
      <c r="D309" s="11">
        <f>+[15]SALAS!H284</f>
        <v>0</v>
      </c>
    </row>
    <row r="310" spans="2:4" ht="18" hidden="1" customHeight="1" x14ac:dyDescent="0.25">
      <c r="B310" s="10">
        <v>4371</v>
      </c>
      <c r="C310" s="10" t="s">
        <v>285</v>
      </c>
      <c r="D310" s="11">
        <f>+[15]SALAS!H285</f>
        <v>0</v>
      </c>
    </row>
    <row r="311" spans="2:4" ht="18" hidden="1" customHeight="1" x14ac:dyDescent="0.25">
      <c r="B311" s="10">
        <v>4381</v>
      </c>
      <c r="C311" s="10" t="s">
        <v>286</v>
      </c>
      <c r="D311" s="11">
        <f>+[15]SALAS!H286</f>
        <v>0</v>
      </c>
    </row>
    <row r="312" spans="2:4" ht="18" hidden="1" customHeight="1" x14ac:dyDescent="0.25">
      <c r="B312" s="10">
        <v>4391</v>
      </c>
      <c r="C312" s="10" t="s">
        <v>287</v>
      </c>
      <c r="D312" s="11">
        <f>+[15]SALAS!H287</f>
        <v>0</v>
      </c>
    </row>
    <row r="313" spans="2:4" ht="18" hidden="1" customHeight="1" x14ac:dyDescent="0.25">
      <c r="B313" s="10">
        <v>4392</v>
      </c>
      <c r="C313" s="10" t="s">
        <v>288</v>
      </c>
      <c r="D313" s="11">
        <f>+[15]SALAS!H288</f>
        <v>0</v>
      </c>
    </row>
    <row r="314" spans="2:4" ht="18" hidden="1" customHeight="1" x14ac:dyDescent="0.25">
      <c r="B314" s="10">
        <v>4393</v>
      </c>
      <c r="C314" s="10" t="s">
        <v>289</v>
      </c>
      <c r="D314" s="11">
        <f>+[15]SALAS!H289</f>
        <v>0</v>
      </c>
    </row>
    <row r="315" spans="2:4" ht="18" hidden="1" customHeight="1" x14ac:dyDescent="0.25">
      <c r="B315" s="10">
        <v>4394</v>
      </c>
      <c r="C315" s="10" t="s">
        <v>290</v>
      </c>
      <c r="D315" s="11">
        <f>+[15]SALAS!H290</f>
        <v>0</v>
      </c>
    </row>
    <row r="316" spans="2:4" ht="18" hidden="1" customHeight="1" x14ac:dyDescent="0.25">
      <c r="B316" s="10">
        <v>4395</v>
      </c>
      <c r="C316" s="10" t="s">
        <v>291</v>
      </c>
      <c r="D316" s="11">
        <f>+[15]SALAS!H291</f>
        <v>0</v>
      </c>
    </row>
    <row r="317" spans="2:4" ht="18" hidden="1" customHeight="1" x14ac:dyDescent="0.25">
      <c r="B317" s="10">
        <v>4411</v>
      </c>
      <c r="C317" s="10" t="s">
        <v>292</v>
      </c>
      <c r="D317" s="11">
        <f>+[15]SALAS!H292</f>
        <v>0</v>
      </c>
    </row>
    <row r="318" spans="2:4" ht="18" hidden="1" customHeight="1" x14ac:dyDescent="0.25">
      <c r="B318" s="10">
        <v>4412</v>
      </c>
      <c r="C318" s="10" t="s">
        <v>293</v>
      </c>
      <c r="D318" s="11">
        <f>+[15]SALAS!H293</f>
        <v>0</v>
      </c>
    </row>
    <row r="319" spans="2:4" ht="18" hidden="1" customHeight="1" x14ac:dyDescent="0.25">
      <c r="B319" s="10">
        <v>4413</v>
      </c>
      <c r="C319" s="10" t="s">
        <v>294</v>
      </c>
      <c r="D319" s="11">
        <f>+[15]SALAS!H294</f>
        <v>0</v>
      </c>
    </row>
    <row r="320" spans="2:4" ht="18" hidden="1" customHeight="1" x14ac:dyDescent="0.25">
      <c r="B320" s="10">
        <v>4414</v>
      </c>
      <c r="C320" s="10" t="s">
        <v>295</v>
      </c>
      <c r="D320" s="11">
        <f>+[15]SALAS!H295</f>
        <v>0</v>
      </c>
    </row>
    <row r="321" spans="2:4" ht="18" hidden="1" customHeight="1" x14ac:dyDescent="0.25">
      <c r="B321" s="10">
        <v>4415</v>
      </c>
      <c r="C321" s="10" t="s">
        <v>296</v>
      </c>
      <c r="D321" s="11">
        <f>+[15]SALAS!H296</f>
        <v>0</v>
      </c>
    </row>
    <row r="322" spans="2:4" ht="18" hidden="1" customHeight="1" x14ac:dyDescent="0.25">
      <c r="B322" s="10">
        <v>4416</v>
      </c>
      <c r="C322" s="10" t="s">
        <v>297</v>
      </c>
      <c r="D322" s="11">
        <f>+[15]SALAS!H297</f>
        <v>0</v>
      </c>
    </row>
    <row r="323" spans="2:4" ht="18" hidden="1" customHeight="1" x14ac:dyDescent="0.25">
      <c r="B323" s="10">
        <v>4417</v>
      </c>
      <c r="C323" s="10" t="s">
        <v>298</v>
      </c>
      <c r="D323" s="11">
        <f>+[15]SALAS!H298</f>
        <v>0</v>
      </c>
    </row>
    <row r="324" spans="2:4" ht="18" hidden="1" customHeight="1" x14ac:dyDescent="0.25">
      <c r="B324" s="10">
        <v>4418</v>
      </c>
      <c r="C324" s="10" t="s">
        <v>299</v>
      </c>
      <c r="D324" s="11">
        <f>+[15]SALAS!H299</f>
        <v>0</v>
      </c>
    </row>
    <row r="325" spans="2:4" ht="18" hidden="1" customHeight="1" x14ac:dyDescent="0.25">
      <c r="B325" s="10">
        <v>4419</v>
      </c>
      <c r="C325" s="10" t="s">
        <v>300</v>
      </c>
      <c r="D325" s="11">
        <f>+[15]SALAS!H300</f>
        <v>0</v>
      </c>
    </row>
    <row r="326" spans="2:4" ht="18" hidden="1" customHeight="1" x14ac:dyDescent="0.25">
      <c r="B326" s="10">
        <v>4421</v>
      </c>
      <c r="C326" s="10" t="s">
        <v>301</v>
      </c>
      <c r="D326" s="11">
        <f>+[15]SALAS!H301</f>
        <v>0</v>
      </c>
    </row>
    <row r="327" spans="2:4" ht="18" hidden="1" customHeight="1" x14ac:dyDescent="0.25">
      <c r="B327" s="10">
        <v>4422</v>
      </c>
      <c r="C327" s="10" t="s">
        <v>302</v>
      </c>
      <c r="D327" s="11">
        <f>+[15]SALAS!H302</f>
        <v>0</v>
      </c>
    </row>
    <row r="328" spans="2:4" ht="18" hidden="1" customHeight="1" x14ac:dyDescent="0.25">
      <c r="B328" s="10">
        <v>4423</v>
      </c>
      <c r="C328" s="10" t="s">
        <v>303</v>
      </c>
      <c r="D328" s="11">
        <f>+[15]SALAS!H303</f>
        <v>0</v>
      </c>
    </row>
    <row r="329" spans="2:4" ht="18" hidden="1" customHeight="1" x14ac:dyDescent="0.25">
      <c r="B329" s="10">
        <v>4431</v>
      </c>
      <c r="C329" s="10" t="s">
        <v>304</v>
      </c>
      <c r="D329" s="11">
        <f>+[15]SALAS!H304</f>
        <v>0</v>
      </c>
    </row>
    <row r="330" spans="2:4" ht="18" hidden="1" customHeight="1" x14ac:dyDescent="0.25">
      <c r="B330" s="10">
        <v>4432</v>
      </c>
      <c r="C330" s="10" t="s">
        <v>305</v>
      </c>
      <c r="D330" s="11">
        <f>+[15]SALAS!H305</f>
        <v>0</v>
      </c>
    </row>
    <row r="331" spans="2:4" ht="18" hidden="1" customHeight="1" x14ac:dyDescent="0.25">
      <c r="B331" s="10">
        <v>4433</v>
      </c>
      <c r="C331" s="10" t="s">
        <v>306</v>
      </c>
      <c r="D331" s="11">
        <f>+[15]SALAS!H306</f>
        <v>0</v>
      </c>
    </row>
    <row r="332" spans="2:4" ht="18" hidden="1" customHeight="1" x14ac:dyDescent="0.25">
      <c r="B332" s="10">
        <v>4441</v>
      </c>
      <c r="C332" s="10" t="s">
        <v>307</v>
      </c>
      <c r="D332" s="11">
        <f>+[15]SALAS!H307</f>
        <v>0</v>
      </c>
    </row>
    <row r="333" spans="2:4" ht="18" hidden="1" customHeight="1" x14ac:dyDescent="0.25">
      <c r="B333" s="10">
        <v>4442</v>
      </c>
      <c r="C333" s="10" t="s">
        <v>308</v>
      </c>
      <c r="D333" s="11">
        <f>+[15]SALAS!H308</f>
        <v>0</v>
      </c>
    </row>
    <row r="334" spans="2:4" ht="18" hidden="1" customHeight="1" x14ac:dyDescent="0.25">
      <c r="B334" s="10">
        <v>4443</v>
      </c>
      <c r="C334" s="10" t="s">
        <v>309</v>
      </c>
      <c r="D334" s="11">
        <f>+[15]SALAS!H309</f>
        <v>0</v>
      </c>
    </row>
    <row r="335" spans="2:4" ht="18" hidden="1" customHeight="1" x14ac:dyDescent="0.25">
      <c r="B335" s="10">
        <v>4444</v>
      </c>
      <c r="C335" s="10" t="s">
        <v>310</v>
      </c>
      <c r="D335" s="11">
        <f>+[15]SALAS!H310</f>
        <v>0</v>
      </c>
    </row>
    <row r="336" spans="2:4" ht="18" hidden="1" customHeight="1" x14ac:dyDescent="0.25">
      <c r="B336" s="10">
        <v>4445</v>
      </c>
      <c r="C336" s="10" t="s">
        <v>311</v>
      </c>
      <c r="D336" s="11">
        <f>+[15]SALAS!H311</f>
        <v>0</v>
      </c>
    </row>
    <row r="337" spans="2:4" ht="18" hidden="1" customHeight="1" x14ac:dyDescent="0.25">
      <c r="B337" s="10">
        <v>4446</v>
      </c>
      <c r="C337" s="10" t="s">
        <v>312</v>
      </c>
      <c r="D337" s="11">
        <f>+[15]SALAS!H312</f>
        <v>0</v>
      </c>
    </row>
    <row r="338" spans="2:4" x14ac:dyDescent="0.25">
      <c r="B338" s="23">
        <v>4451</v>
      </c>
      <c r="C338" s="23" t="s">
        <v>313</v>
      </c>
      <c r="D338" s="28">
        <f>+[15]SALAS!H313</f>
        <v>0</v>
      </c>
    </row>
    <row r="339" spans="2:4" ht="18" hidden="1" customHeight="1" x14ac:dyDescent="0.25">
      <c r="B339" s="23">
        <v>4452</v>
      </c>
      <c r="C339" s="23" t="s">
        <v>314</v>
      </c>
      <c r="D339" s="28">
        <f>+[15]SALAS!H314</f>
        <v>0</v>
      </c>
    </row>
    <row r="340" spans="2:4" ht="18" hidden="1" customHeight="1" x14ac:dyDescent="0.25">
      <c r="B340" s="23">
        <v>4453</v>
      </c>
      <c r="C340" s="23" t="s">
        <v>315</v>
      </c>
      <c r="D340" s="28">
        <f>+[15]SALAS!H315</f>
        <v>0</v>
      </c>
    </row>
    <row r="341" spans="2:4" ht="18" hidden="1" customHeight="1" x14ac:dyDescent="0.25">
      <c r="B341" s="23">
        <v>4454</v>
      </c>
      <c r="C341" s="23" t="s">
        <v>316</v>
      </c>
      <c r="D341" s="28">
        <f>+[15]SALAS!H316</f>
        <v>0</v>
      </c>
    </row>
    <row r="342" spans="2:4" ht="18" hidden="1" customHeight="1" x14ac:dyDescent="0.25">
      <c r="B342" s="23">
        <v>4455</v>
      </c>
      <c r="C342" s="23" t="s">
        <v>317</v>
      </c>
      <c r="D342" s="28">
        <f>+[15]SALAS!H317</f>
        <v>0</v>
      </c>
    </row>
    <row r="343" spans="2:4" ht="18" hidden="1" customHeight="1" x14ac:dyDescent="0.25">
      <c r="B343" s="23">
        <v>4471</v>
      </c>
      <c r="C343" s="23" t="s">
        <v>318</v>
      </c>
      <c r="D343" s="28">
        <f>+[15]SALAS!H318</f>
        <v>0</v>
      </c>
    </row>
    <row r="344" spans="2:4" ht="18" hidden="1" customHeight="1" x14ac:dyDescent="0.25">
      <c r="B344" s="23">
        <v>4481</v>
      </c>
      <c r="C344" s="23" t="s">
        <v>319</v>
      </c>
      <c r="D344" s="28">
        <f>+[15]SALAS!H319</f>
        <v>0</v>
      </c>
    </row>
    <row r="345" spans="2:4" ht="18" hidden="1" customHeight="1" x14ac:dyDescent="0.25">
      <c r="B345" s="23">
        <v>4482</v>
      </c>
      <c r="C345" s="23" t="s">
        <v>320</v>
      </c>
      <c r="D345" s="28">
        <f>+[15]SALAS!H320</f>
        <v>0</v>
      </c>
    </row>
    <row r="346" spans="2:4" ht="18" hidden="1" customHeight="1" x14ac:dyDescent="0.25">
      <c r="B346" s="23">
        <v>4511</v>
      </c>
      <c r="C346" s="23" t="s">
        <v>321</v>
      </c>
      <c r="D346" s="28">
        <f>+[15]SALAS!H321</f>
        <v>0</v>
      </c>
    </row>
    <row r="347" spans="2:4" ht="18" hidden="1" customHeight="1" x14ac:dyDescent="0.25">
      <c r="B347" s="23">
        <v>4521</v>
      </c>
      <c r="C347" s="23" t="s">
        <v>322</v>
      </c>
      <c r="D347" s="28">
        <f>+[15]SALAS!H322</f>
        <v>0</v>
      </c>
    </row>
    <row r="348" spans="2:4" ht="18" hidden="1" customHeight="1" x14ac:dyDescent="0.25">
      <c r="B348" s="23">
        <v>4591</v>
      </c>
      <c r="C348" s="23" t="s">
        <v>323</v>
      </c>
      <c r="D348" s="28">
        <f>+[15]SALAS!H323</f>
        <v>0</v>
      </c>
    </row>
    <row r="349" spans="2:4" ht="18" hidden="1" customHeight="1" x14ac:dyDescent="0.25">
      <c r="B349" s="23">
        <v>4611</v>
      </c>
      <c r="C349" s="23" t="s">
        <v>324</v>
      </c>
      <c r="D349" s="28">
        <f>+[15]SALAS!H324</f>
        <v>0</v>
      </c>
    </row>
    <row r="350" spans="2:4" ht="18" hidden="1" customHeight="1" x14ac:dyDescent="0.25">
      <c r="B350" s="23">
        <v>4811</v>
      </c>
      <c r="C350" s="23" t="s">
        <v>325</v>
      </c>
      <c r="D350" s="28">
        <f>+[15]SALAS!H325</f>
        <v>0</v>
      </c>
    </row>
    <row r="351" spans="2:4" ht="18" hidden="1" customHeight="1" x14ac:dyDescent="0.25">
      <c r="B351" s="23">
        <v>4821</v>
      </c>
      <c r="C351" s="23" t="s">
        <v>326</v>
      </c>
      <c r="D351" s="28">
        <f>+[15]SALAS!H326</f>
        <v>0</v>
      </c>
    </row>
    <row r="352" spans="2:4" ht="18" hidden="1" customHeight="1" x14ac:dyDescent="0.25">
      <c r="B352" s="23">
        <v>4831</v>
      </c>
      <c r="C352" s="23" t="s">
        <v>327</v>
      </c>
      <c r="D352" s="28">
        <f>+[15]SALAS!H327</f>
        <v>0</v>
      </c>
    </row>
    <row r="353" spans="2:4" ht="18" hidden="1" customHeight="1" x14ac:dyDescent="0.25">
      <c r="B353" s="23">
        <v>4841</v>
      </c>
      <c r="C353" s="23" t="s">
        <v>328</v>
      </c>
      <c r="D353" s="28">
        <f>+[15]SALAS!H328</f>
        <v>0</v>
      </c>
    </row>
    <row r="354" spans="2:4" ht="18" hidden="1" customHeight="1" x14ac:dyDescent="0.25">
      <c r="B354" s="23">
        <v>4851</v>
      </c>
      <c r="C354" s="23" t="s">
        <v>329</v>
      </c>
      <c r="D354" s="28">
        <f>+[15]SALAS!H329</f>
        <v>0</v>
      </c>
    </row>
    <row r="355" spans="2:4" ht="18" hidden="1" customHeight="1" x14ac:dyDescent="0.25">
      <c r="B355" s="23">
        <v>4921</v>
      </c>
      <c r="C355" s="23" t="s">
        <v>330</v>
      </c>
      <c r="D355" s="28">
        <f>+[15]SALAS!H330</f>
        <v>0</v>
      </c>
    </row>
    <row r="356" spans="2:4" ht="18" hidden="1" customHeight="1" x14ac:dyDescent="0.25">
      <c r="B356" s="23">
        <v>4922</v>
      </c>
      <c r="C356" s="23" t="s">
        <v>331</v>
      </c>
      <c r="D356" s="28">
        <f>+[15]SALAS!H331</f>
        <v>0</v>
      </c>
    </row>
    <row r="357" spans="2:4" ht="18" hidden="1" customHeight="1" x14ac:dyDescent="0.25">
      <c r="B357" s="23">
        <v>4931</v>
      </c>
      <c r="C357" s="23" t="s">
        <v>332</v>
      </c>
      <c r="D357" s="28">
        <f>+[15]SALAS!H332</f>
        <v>0</v>
      </c>
    </row>
    <row r="358" spans="2:4" x14ac:dyDescent="0.25">
      <c r="B358" s="34"/>
      <c r="C358" s="35"/>
      <c r="D358" s="43"/>
    </row>
    <row r="359" spans="2:4" ht="18.75" thickBot="1" x14ac:dyDescent="0.3">
      <c r="B359" s="34"/>
      <c r="C359" s="35" t="s">
        <v>333</v>
      </c>
      <c r="D359" s="36">
        <f>SUM(D265:D357)</f>
        <v>0</v>
      </c>
    </row>
    <row r="360" spans="2:4" ht="15.75" customHeight="1" thickTop="1" thickBot="1" x14ac:dyDescent="0.3">
      <c r="C360" s="18"/>
      <c r="D360" s="19">
        <f>+[15]SALAS!$H$333-D359</f>
        <v>0</v>
      </c>
    </row>
    <row r="361" spans="2:4" ht="17.25" customHeight="1" thickBot="1" x14ac:dyDescent="0.25">
      <c r="C361" s="20" t="s">
        <v>7</v>
      </c>
      <c r="D361" s="62" t="str">
        <f>+D2</f>
        <v>Presupuesto</v>
      </c>
    </row>
    <row r="362" spans="2:4" ht="24" customHeight="1" thickBot="1" x14ac:dyDescent="0.25">
      <c r="C362" s="21" t="s">
        <v>334</v>
      </c>
      <c r="D362" s="33" t="str">
        <f>+D3</f>
        <v>2016</v>
      </c>
    </row>
    <row r="363" spans="2:4" ht="18" hidden="1" customHeight="1" x14ac:dyDescent="0.25">
      <c r="B363" s="12">
        <v>5111</v>
      </c>
      <c r="C363" s="8" t="s">
        <v>335</v>
      </c>
      <c r="D363" s="44">
        <f>+[15]SALAS!H335</f>
        <v>0</v>
      </c>
    </row>
    <row r="364" spans="2:4" ht="18" hidden="1" customHeight="1" x14ac:dyDescent="0.25">
      <c r="B364" s="10">
        <v>5121</v>
      </c>
      <c r="C364" s="10" t="s">
        <v>336</v>
      </c>
      <c r="D364" s="11">
        <f>+[15]SALAS!H336</f>
        <v>0</v>
      </c>
    </row>
    <row r="365" spans="2:4" ht="18" hidden="1" customHeight="1" x14ac:dyDescent="0.25">
      <c r="B365" s="12">
        <v>5131</v>
      </c>
      <c r="C365" s="12" t="s">
        <v>337</v>
      </c>
      <c r="D365" s="9">
        <f>+[15]SALAS!H337</f>
        <v>0</v>
      </c>
    </row>
    <row r="366" spans="2:4" s="34" customFormat="1" ht="18" hidden="1" customHeight="1" x14ac:dyDescent="0.25">
      <c r="B366" s="23">
        <v>5151</v>
      </c>
      <c r="C366" s="23" t="s">
        <v>338</v>
      </c>
      <c r="D366" s="28">
        <f>+[15]SALAS!H338</f>
        <v>0</v>
      </c>
    </row>
    <row r="367" spans="2:4" s="34" customFormat="1" ht="18" hidden="1" customHeight="1" x14ac:dyDescent="0.25">
      <c r="B367" s="23">
        <v>5191</v>
      </c>
      <c r="C367" s="23" t="s">
        <v>339</v>
      </c>
      <c r="D367" s="28">
        <f>+[15]SALAS!H339</f>
        <v>0</v>
      </c>
    </row>
    <row r="368" spans="2:4" s="34" customFormat="1" ht="18" hidden="1" customHeight="1" x14ac:dyDescent="0.25">
      <c r="B368" s="23">
        <v>5192</v>
      </c>
      <c r="C368" s="23" t="s">
        <v>340</v>
      </c>
      <c r="D368" s="28">
        <f>+[15]SALAS!H340</f>
        <v>0</v>
      </c>
    </row>
    <row r="369" spans="2:4" s="34" customFormat="1" ht="18" hidden="1" customHeight="1" x14ac:dyDescent="0.25">
      <c r="B369" s="23">
        <v>5211</v>
      </c>
      <c r="C369" s="23" t="s">
        <v>341</v>
      </c>
      <c r="D369" s="28">
        <f>+[15]SALAS!H341</f>
        <v>0</v>
      </c>
    </row>
    <row r="370" spans="2:4" s="34" customFormat="1" ht="18" hidden="1" customHeight="1" x14ac:dyDescent="0.25">
      <c r="B370" s="23">
        <v>5221</v>
      </c>
      <c r="C370" s="23" t="s">
        <v>342</v>
      </c>
      <c r="D370" s="28">
        <f>+[15]SALAS!H342</f>
        <v>0</v>
      </c>
    </row>
    <row r="371" spans="2:4" s="34" customFormat="1" ht="18" hidden="1" customHeight="1" x14ac:dyDescent="0.25">
      <c r="B371" s="23">
        <v>5231</v>
      </c>
      <c r="C371" s="23" t="s">
        <v>343</v>
      </c>
      <c r="D371" s="28">
        <f>+[15]SALAS!H343</f>
        <v>0</v>
      </c>
    </row>
    <row r="372" spans="2:4" s="34" customFormat="1" ht="18" hidden="1" customHeight="1" x14ac:dyDescent="0.25">
      <c r="B372" s="23">
        <v>5291</v>
      </c>
      <c r="C372" s="23" t="s">
        <v>344</v>
      </c>
      <c r="D372" s="28">
        <f>+[15]SALAS!H344</f>
        <v>0</v>
      </c>
    </row>
    <row r="373" spans="2:4" s="34" customFormat="1" ht="18" hidden="1" customHeight="1" x14ac:dyDescent="0.25">
      <c r="B373" s="23">
        <v>5311</v>
      </c>
      <c r="C373" s="23" t="s">
        <v>345</v>
      </c>
      <c r="D373" s="28">
        <f>+[15]SALAS!H345</f>
        <v>0</v>
      </c>
    </row>
    <row r="374" spans="2:4" s="34" customFormat="1" ht="18" hidden="1" customHeight="1" x14ac:dyDescent="0.25">
      <c r="B374" s="23">
        <v>5321</v>
      </c>
      <c r="C374" s="23" t="s">
        <v>346</v>
      </c>
      <c r="D374" s="28">
        <f>+[15]SALAS!H346</f>
        <v>0</v>
      </c>
    </row>
    <row r="375" spans="2:4" s="34" customFormat="1" ht="18" hidden="1" customHeight="1" x14ac:dyDescent="0.25">
      <c r="B375" s="23">
        <v>5411</v>
      </c>
      <c r="C375" s="23" t="s">
        <v>347</v>
      </c>
      <c r="D375" s="28">
        <f>+[15]SALAS!H347</f>
        <v>0</v>
      </c>
    </row>
    <row r="376" spans="2:4" s="34" customFormat="1" ht="18" hidden="1" customHeight="1" x14ac:dyDescent="0.25">
      <c r="B376" s="23">
        <v>5412</v>
      </c>
      <c r="C376" s="23" t="s">
        <v>348</v>
      </c>
      <c r="D376" s="28">
        <f>+[15]SALAS!H348</f>
        <v>0</v>
      </c>
    </row>
    <row r="377" spans="2:4" s="34" customFormat="1" ht="18" hidden="1" customHeight="1" x14ac:dyDescent="0.25">
      <c r="B377" s="23">
        <v>5413</v>
      </c>
      <c r="C377" s="23" t="s">
        <v>349</v>
      </c>
      <c r="D377" s="28">
        <f>+[15]SALAS!H349</f>
        <v>0</v>
      </c>
    </row>
    <row r="378" spans="2:4" s="34" customFormat="1" ht="18" hidden="1" customHeight="1" x14ac:dyDescent="0.25">
      <c r="B378" s="23">
        <v>5414</v>
      </c>
      <c r="C378" s="23" t="s">
        <v>350</v>
      </c>
      <c r="D378" s="28">
        <f>+[15]SALAS!H350</f>
        <v>0</v>
      </c>
    </row>
    <row r="379" spans="2:4" s="34" customFormat="1" ht="18" hidden="1" customHeight="1" x14ac:dyDescent="0.25">
      <c r="B379" s="23">
        <v>5421</v>
      </c>
      <c r="C379" s="23" t="s">
        <v>351</v>
      </c>
      <c r="D379" s="28">
        <f>+[15]SALAS!H351</f>
        <v>0</v>
      </c>
    </row>
    <row r="380" spans="2:4" s="34" customFormat="1" ht="18" hidden="1" customHeight="1" x14ac:dyDescent="0.25">
      <c r="B380" s="23">
        <v>5431</v>
      </c>
      <c r="C380" s="23" t="s">
        <v>352</v>
      </c>
      <c r="D380" s="28">
        <f>+[15]SALAS!H352</f>
        <v>0</v>
      </c>
    </row>
    <row r="381" spans="2:4" s="34" customFormat="1" ht="18" hidden="1" customHeight="1" x14ac:dyDescent="0.25">
      <c r="B381" s="23">
        <v>5432</v>
      </c>
      <c r="C381" s="23" t="s">
        <v>353</v>
      </c>
      <c r="D381" s="28">
        <f>+[15]SALAS!H353</f>
        <v>0</v>
      </c>
    </row>
    <row r="382" spans="2:4" s="34" customFormat="1" ht="18" hidden="1" customHeight="1" x14ac:dyDescent="0.25">
      <c r="B382" s="23">
        <v>5441</v>
      </c>
      <c r="C382" s="23" t="s">
        <v>354</v>
      </c>
      <c r="D382" s="28">
        <f>+[15]SALAS!H354</f>
        <v>0</v>
      </c>
    </row>
    <row r="383" spans="2:4" s="34" customFormat="1" ht="18" hidden="1" customHeight="1" x14ac:dyDescent="0.25">
      <c r="B383" s="23">
        <v>5451</v>
      </c>
      <c r="C383" s="23" t="s">
        <v>355</v>
      </c>
      <c r="D383" s="28">
        <f>+[15]SALAS!H355</f>
        <v>0</v>
      </c>
    </row>
    <row r="384" spans="2:4" s="34" customFormat="1" ht="18" hidden="1" customHeight="1" x14ac:dyDescent="0.25">
      <c r="B384" s="23">
        <v>5452</v>
      </c>
      <c r="C384" s="23" t="s">
        <v>356</v>
      </c>
      <c r="D384" s="28">
        <f>+[15]SALAS!H356</f>
        <v>0</v>
      </c>
    </row>
    <row r="385" spans="2:4" s="34" customFormat="1" ht="18" hidden="1" customHeight="1" x14ac:dyDescent="0.25">
      <c r="B385" s="23">
        <v>5491</v>
      </c>
      <c r="C385" s="23" t="s">
        <v>357</v>
      </c>
      <c r="D385" s="28">
        <f>+[15]SALAS!H357</f>
        <v>0</v>
      </c>
    </row>
    <row r="386" spans="2:4" s="34" customFormat="1" ht="18" hidden="1" customHeight="1" x14ac:dyDescent="0.25">
      <c r="B386" s="23">
        <v>5511</v>
      </c>
      <c r="C386" s="23" t="s">
        <v>358</v>
      </c>
      <c r="D386" s="28">
        <f>+[15]SALAS!H358</f>
        <v>0</v>
      </c>
    </row>
    <row r="387" spans="2:4" s="34" customFormat="1" ht="18" hidden="1" customHeight="1" x14ac:dyDescent="0.25">
      <c r="B387" s="23">
        <v>5611</v>
      </c>
      <c r="C387" s="23" t="s">
        <v>359</v>
      </c>
      <c r="D387" s="28">
        <f>+[15]SALAS!H359</f>
        <v>0</v>
      </c>
    </row>
    <row r="388" spans="2:4" s="34" customFormat="1" ht="18" hidden="1" customHeight="1" x14ac:dyDescent="0.25">
      <c r="B388" s="23">
        <v>5621</v>
      </c>
      <c r="C388" s="23" t="s">
        <v>360</v>
      </c>
      <c r="D388" s="28">
        <f>+[15]SALAS!H360</f>
        <v>0</v>
      </c>
    </row>
    <row r="389" spans="2:4" s="34" customFormat="1" ht="18" hidden="1" customHeight="1" x14ac:dyDescent="0.25">
      <c r="B389" s="23">
        <v>5631</v>
      </c>
      <c r="C389" s="23" t="s">
        <v>361</v>
      </c>
      <c r="D389" s="28">
        <f>+[15]SALAS!H361</f>
        <v>0</v>
      </c>
    </row>
    <row r="390" spans="2:4" s="34" customFormat="1" ht="18" hidden="1" customHeight="1" x14ac:dyDescent="0.25">
      <c r="B390" s="23">
        <v>5641</v>
      </c>
      <c r="C390" s="23" t="s">
        <v>362</v>
      </c>
      <c r="D390" s="28">
        <f>+[15]SALAS!H362</f>
        <v>0</v>
      </c>
    </row>
    <row r="391" spans="2:4" s="34" customFormat="1" ht="18" hidden="1" customHeight="1" x14ac:dyDescent="0.25">
      <c r="B391" s="23">
        <v>5651</v>
      </c>
      <c r="C391" s="23" t="s">
        <v>363</v>
      </c>
      <c r="D391" s="28">
        <f>+[15]SALAS!H363</f>
        <v>0</v>
      </c>
    </row>
    <row r="392" spans="2:4" s="34" customFormat="1" ht="18" hidden="1" customHeight="1" x14ac:dyDescent="0.25">
      <c r="B392" s="23">
        <v>5661</v>
      </c>
      <c r="C392" s="23" t="s">
        <v>364</v>
      </c>
      <c r="D392" s="28">
        <f>+[15]SALAS!H364</f>
        <v>0</v>
      </c>
    </row>
    <row r="393" spans="2:4" s="34" customFormat="1" ht="18" hidden="1" customHeight="1" x14ac:dyDescent="0.25">
      <c r="B393" s="23">
        <v>5671</v>
      </c>
      <c r="C393" s="23" t="s">
        <v>365</v>
      </c>
      <c r="D393" s="28">
        <f>+[15]SALAS!H365</f>
        <v>0</v>
      </c>
    </row>
    <row r="394" spans="2:4" s="34" customFormat="1" ht="18" hidden="1" customHeight="1" x14ac:dyDescent="0.25">
      <c r="B394" s="23">
        <v>5672</v>
      </c>
      <c r="C394" s="23" t="s">
        <v>366</v>
      </c>
      <c r="D394" s="28">
        <f>+[15]SALAS!H366</f>
        <v>0</v>
      </c>
    </row>
    <row r="395" spans="2:4" s="34" customFormat="1" ht="18" hidden="1" customHeight="1" x14ac:dyDescent="0.25">
      <c r="B395" s="23">
        <v>5691</v>
      </c>
      <c r="C395" s="23" t="s">
        <v>367</v>
      </c>
      <c r="D395" s="28">
        <f>+[15]SALAS!H367</f>
        <v>0</v>
      </c>
    </row>
    <row r="396" spans="2:4" s="34" customFormat="1" ht="18" hidden="1" customHeight="1" x14ac:dyDescent="0.25">
      <c r="B396" s="23">
        <v>5692</v>
      </c>
      <c r="C396" s="23" t="s">
        <v>368</v>
      </c>
      <c r="D396" s="28">
        <f>+[15]SALAS!H368</f>
        <v>0</v>
      </c>
    </row>
    <row r="397" spans="2:4" s="34" customFormat="1" ht="18" hidden="1" customHeight="1" x14ac:dyDescent="0.25">
      <c r="B397" s="23">
        <v>5693</v>
      </c>
      <c r="C397" s="23" t="s">
        <v>369</v>
      </c>
      <c r="D397" s="28">
        <f>+[15]SALAS!H369</f>
        <v>0</v>
      </c>
    </row>
    <row r="398" spans="2:4" s="34" customFormat="1" x14ac:dyDescent="0.25">
      <c r="B398" s="23">
        <v>5694</v>
      </c>
      <c r="C398" s="23" t="s">
        <v>370</v>
      </c>
      <c r="D398" s="28">
        <f>+[15]SALAS!H370</f>
        <v>200000</v>
      </c>
    </row>
    <row r="399" spans="2:4" s="34" customFormat="1" ht="18" hidden="1" customHeight="1" x14ac:dyDescent="0.25">
      <c r="B399" s="23">
        <v>5711</v>
      </c>
      <c r="C399" s="23" t="s">
        <v>371</v>
      </c>
      <c r="D399" s="28">
        <f>+[15]SALAS!H371</f>
        <v>0</v>
      </c>
    </row>
    <row r="400" spans="2:4" s="34" customFormat="1" ht="18" hidden="1" customHeight="1" x14ac:dyDescent="0.25">
      <c r="B400" s="23">
        <v>5721</v>
      </c>
      <c r="C400" s="23" t="s">
        <v>372</v>
      </c>
      <c r="D400" s="28">
        <f>+[15]SALAS!H372</f>
        <v>0</v>
      </c>
    </row>
    <row r="401" spans="2:4" s="34" customFormat="1" ht="18" hidden="1" customHeight="1" x14ac:dyDescent="0.25">
      <c r="B401" s="23">
        <v>5731</v>
      </c>
      <c r="C401" s="23" t="s">
        <v>373</v>
      </c>
      <c r="D401" s="28">
        <f>+[15]SALAS!H373</f>
        <v>0</v>
      </c>
    </row>
    <row r="402" spans="2:4" s="34" customFormat="1" ht="18" hidden="1" customHeight="1" x14ac:dyDescent="0.25">
      <c r="B402" s="23">
        <v>5741</v>
      </c>
      <c r="C402" s="23" t="s">
        <v>374</v>
      </c>
      <c r="D402" s="28">
        <f>+[15]SALAS!H374</f>
        <v>0</v>
      </c>
    </row>
    <row r="403" spans="2:4" s="34" customFormat="1" ht="18" hidden="1" customHeight="1" x14ac:dyDescent="0.25">
      <c r="B403" s="23">
        <v>5751</v>
      </c>
      <c r="C403" s="23" t="s">
        <v>375</v>
      </c>
      <c r="D403" s="28">
        <f>+[15]SALAS!H375</f>
        <v>0</v>
      </c>
    </row>
    <row r="404" spans="2:4" s="34" customFormat="1" ht="18" hidden="1" customHeight="1" x14ac:dyDescent="0.25">
      <c r="B404" s="23">
        <v>5761</v>
      </c>
      <c r="C404" s="23" t="s">
        <v>376</v>
      </c>
      <c r="D404" s="28">
        <f>+[15]SALAS!H376</f>
        <v>0</v>
      </c>
    </row>
    <row r="405" spans="2:4" s="34" customFormat="1" ht="18" hidden="1" customHeight="1" x14ac:dyDescent="0.25">
      <c r="B405" s="23">
        <v>5771</v>
      </c>
      <c r="C405" s="23" t="s">
        <v>377</v>
      </c>
      <c r="D405" s="28">
        <f>+[15]SALAS!H377</f>
        <v>0</v>
      </c>
    </row>
    <row r="406" spans="2:4" s="34" customFormat="1" ht="18" hidden="1" customHeight="1" x14ac:dyDescent="0.25">
      <c r="B406" s="23">
        <v>5781</v>
      </c>
      <c r="C406" s="23" t="s">
        <v>378</v>
      </c>
      <c r="D406" s="28">
        <f>+[15]SALAS!H378</f>
        <v>0</v>
      </c>
    </row>
    <row r="407" spans="2:4" s="34" customFormat="1" ht="18" hidden="1" customHeight="1" x14ac:dyDescent="0.25">
      <c r="B407" s="23">
        <v>5791</v>
      </c>
      <c r="C407" s="23" t="s">
        <v>379</v>
      </c>
      <c r="D407" s="28">
        <f>+[15]SALAS!H379</f>
        <v>0</v>
      </c>
    </row>
    <row r="408" spans="2:4" s="34" customFormat="1" ht="18" hidden="1" customHeight="1" x14ac:dyDescent="0.25">
      <c r="B408" s="23">
        <v>5811</v>
      </c>
      <c r="C408" s="23" t="s">
        <v>380</v>
      </c>
      <c r="D408" s="28">
        <f>+[15]SALAS!H380</f>
        <v>0</v>
      </c>
    </row>
    <row r="409" spans="2:4" s="34" customFormat="1" ht="18" hidden="1" customHeight="1" x14ac:dyDescent="0.25">
      <c r="B409" s="23">
        <v>5821</v>
      </c>
      <c r="C409" s="23" t="s">
        <v>381</v>
      </c>
      <c r="D409" s="28">
        <f>+[15]SALAS!H381</f>
        <v>0</v>
      </c>
    </row>
    <row r="410" spans="2:4" s="34" customFormat="1" ht="18" hidden="1" customHeight="1" x14ac:dyDescent="0.25">
      <c r="B410" s="23">
        <v>5831</v>
      </c>
      <c r="C410" s="23" t="s">
        <v>382</v>
      </c>
      <c r="D410" s="28">
        <f>+[15]SALAS!H382</f>
        <v>0</v>
      </c>
    </row>
    <row r="411" spans="2:4" s="34" customFormat="1" ht="18" hidden="1" customHeight="1" x14ac:dyDescent="0.25">
      <c r="B411" s="23">
        <v>5891</v>
      </c>
      <c r="C411" s="23" t="s">
        <v>383</v>
      </c>
      <c r="D411" s="28">
        <f>+[15]SALAS!H383</f>
        <v>0</v>
      </c>
    </row>
    <row r="412" spans="2:4" s="34" customFormat="1" ht="18" hidden="1" customHeight="1" x14ac:dyDescent="0.25">
      <c r="B412" s="23">
        <v>5892</v>
      </c>
      <c r="C412" s="23" t="s">
        <v>384</v>
      </c>
      <c r="D412" s="28">
        <f>+[15]SALAS!H384</f>
        <v>0</v>
      </c>
    </row>
    <row r="413" spans="2:4" s="34" customFormat="1" ht="18" hidden="1" customHeight="1" x14ac:dyDescent="0.25">
      <c r="B413" s="23">
        <v>5893</v>
      </c>
      <c r="C413" s="23" t="s">
        <v>385</v>
      </c>
      <c r="D413" s="28">
        <f>+[15]SALAS!H385</f>
        <v>0</v>
      </c>
    </row>
    <row r="414" spans="2:4" s="34" customFormat="1" ht="18" hidden="1" customHeight="1" x14ac:dyDescent="0.25">
      <c r="B414" s="23">
        <v>5894</v>
      </c>
      <c r="C414" s="23" t="s">
        <v>386</v>
      </c>
      <c r="D414" s="28">
        <f>+[15]SALAS!H386</f>
        <v>0</v>
      </c>
    </row>
    <row r="415" spans="2:4" s="34" customFormat="1" ht="18" hidden="1" customHeight="1" x14ac:dyDescent="0.25">
      <c r="B415" s="23">
        <v>5911</v>
      </c>
      <c r="C415" s="23" t="s">
        <v>387</v>
      </c>
      <c r="D415" s="28">
        <f>+[15]SALAS!H387</f>
        <v>0</v>
      </c>
    </row>
    <row r="416" spans="2:4" s="34" customFormat="1" ht="18" hidden="1" customHeight="1" x14ac:dyDescent="0.25">
      <c r="B416" s="23">
        <v>5921</v>
      </c>
      <c r="C416" s="23" t="s">
        <v>388</v>
      </c>
      <c r="D416" s="28">
        <f>+[15]SALAS!H388</f>
        <v>0</v>
      </c>
    </row>
    <row r="417" spans="2:4" s="34" customFormat="1" ht="18" hidden="1" customHeight="1" x14ac:dyDescent="0.25">
      <c r="B417" s="23">
        <v>5931</v>
      </c>
      <c r="C417" s="23" t="s">
        <v>389</v>
      </c>
      <c r="D417" s="28">
        <f>+[15]SALAS!H389</f>
        <v>0</v>
      </c>
    </row>
    <row r="418" spans="2:4" s="34" customFormat="1" ht="18" hidden="1" customHeight="1" x14ac:dyDescent="0.25">
      <c r="B418" s="23">
        <v>5941</v>
      </c>
      <c r="C418" s="23" t="s">
        <v>390</v>
      </c>
      <c r="D418" s="28">
        <f>+[15]SALAS!H390</f>
        <v>0</v>
      </c>
    </row>
    <row r="419" spans="2:4" s="34" customFormat="1" ht="18" hidden="1" customHeight="1" x14ac:dyDescent="0.25">
      <c r="B419" s="23">
        <v>5951</v>
      </c>
      <c r="C419" s="23" t="s">
        <v>391</v>
      </c>
      <c r="D419" s="28">
        <f>+[15]SALAS!H391</f>
        <v>0</v>
      </c>
    </row>
    <row r="420" spans="2:4" s="34" customFormat="1" ht="18" hidden="1" customHeight="1" x14ac:dyDescent="0.25">
      <c r="B420" s="23">
        <v>5961</v>
      </c>
      <c r="C420" s="23" t="s">
        <v>392</v>
      </c>
      <c r="D420" s="28">
        <f>+[15]SALAS!H392</f>
        <v>0</v>
      </c>
    </row>
    <row r="421" spans="2:4" s="34" customFormat="1" ht="18" hidden="1" customHeight="1" x14ac:dyDescent="0.25">
      <c r="B421" s="23">
        <v>5971</v>
      </c>
      <c r="C421" s="23" t="s">
        <v>393</v>
      </c>
      <c r="D421" s="28">
        <f>+[15]SALAS!H393</f>
        <v>0</v>
      </c>
    </row>
    <row r="422" spans="2:4" s="34" customFormat="1" ht="18" hidden="1" customHeight="1" x14ac:dyDescent="0.25">
      <c r="B422" s="23">
        <v>5981</v>
      </c>
      <c r="C422" s="23" t="s">
        <v>394</v>
      </c>
      <c r="D422" s="28">
        <f>+[15]SALAS!H394</f>
        <v>0</v>
      </c>
    </row>
    <row r="423" spans="2:4" s="34" customFormat="1" ht="18" hidden="1" customHeight="1" x14ac:dyDescent="0.25">
      <c r="B423" s="23">
        <v>5991</v>
      </c>
      <c r="C423" s="23" t="s">
        <v>395</v>
      </c>
      <c r="D423" s="28">
        <f>+[15]SALAS!H395</f>
        <v>0</v>
      </c>
    </row>
    <row r="424" spans="2:4" s="34" customFormat="1" x14ac:dyDescent="0.25">
      <c r="B424" s="46"/>
      <c r="C424" s="23" t="s">
        <v>396</v>
      </c>
      <c r="D424" s="28">
        <f>SUM(D363:D423)</f>
        <v>200000</v>
      </c>
    </row>
    <row r="425" spans="2:4" s="51" customFormat="1" ht="8.25" customHeight="1" thickBot="1" x14ac:dyDescent="0.3">
      <c r="B425" s="48"/>
      <c r="C425" s="49"/>
      <c r="D425" s="7">
        <f>+[15]SALAS!$H$396-D424</f>
        <v>0</v>
      </c>
    </row>
    <row r="426" spans="2:4" ht="17.25" hidden="1" customHeight="1" thickBot="1" x14ac:dyDescent="0.25">
      <c r="C426" s="52" t="s">
        <v>7</v>
      </c>
      <c r="D426" s="62" t="str">
        <f>+D2</f>
        <v>Presupuesto</v>
      </c>
    </row>
    <row r="427" spans="2:4" ht="34.5" hidden="1" customHeight="1" x14ac:dyDescent="0.25">
      <c r="C427" s="53" t="s">
        <v>397</v>
      </c>
      <c r="D427" s="54" t="s">
        <v>1</v>
      </c>
    </row>
    <row r="428" spans="2:4" ht="18.75" hidden="1" customHeight="1" thickBot="1" x14ac:dyDescent="0.3">
      <c r="B428" s="12">
        <v>6221</v>
      </c>
      <c r="C428" s="12" t="s">
        <v>398</v>
      </c>
      <c r="D428" s="9"/>
    </row>
    <row r="429" spans="2:4" ht="18.75" hidden="1" customHeight="1" thickBot="1" x14ac:dyDescent="0.3">
      <c r="B429" s="10"/>
      <c r="C429" s="55"/>
      <c r="D429" s="56"/>
    </row>
    <row r="430" spans="2:4" ht="18.75" thickBot="1" x14ac:dyDescent="0.3">
      <c r="C430" s="57" t="s">
        <v>399</v>
      </c>
      <c r="D430" s="58">
        <f>+D82+D150+D261+D359+D424+D428</f>
        <v>11447705.031766579</v>
      </c>
    </row>
    <row r="431" spans="2:4" ht="18.75" thickBot="1" x14ac:dyDescent="0.3">
      <c r="D431" s="7">
        <f>+[15]SALAS!$H$529</f>
        <v>11447705.031766579</v>
      </c>
    </row>
    <row r="432" spans="2:4" ht="18.75" thickBot="1" x14ac:dyDescent="0.3">
      <c r="D432" s="59">
        <f>+D430-D431</f>
        <v>0</v>
      </c>
    </row>
  </sheetData>
  <mergeCells count="1">
    <mergeCell ref="C4:C5"/>
  </mergeCells>
  <printOptions horizontalCentered="1"/>
  <pageMargins left="0" right="0" top="0.78740157480314965" bottom="0.27559055118110237" header="0.39370078740157483" footer="0.11811023622047245"/>
  <pageSetup scale="75" firstPageNumber="2" orientation="portrait" useFirstPageNumber="1" r:id="rId1"/>
  <headerFooter alignWithMargins="0">
    <oddHeader>&amp;C&amp;"Arial,Negrita"&amp;14INSTITUTO JALISCIENSE DE ASISTENCIA SOCIAL
COMPARATIVO PRESUPUESTAL</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432"/>
  <sheetViews>
    <sheetView showGridLines="0" zoomScaleNormal="100" workbookViewId="0">
      <pane xSplit="3" ySplit="3" topLeftCell="D4" activePane="bottomRight" state="frozen"/>
      <selection activeCell="F49" sqref="F49"/>
      <selection pane="topRight" activeCell="F49" sqref="F49"/>
      <selection pane="bottomLeft" activeCell="F49" sqref="F49"/>
      <selection pane="bottomRight" activeCell="C76" sqref="C76"/>
    </sheetView>
  </sheetViews>
  <sheetFormatPr baseColWidth="10" defaultRowHeight="18" x14ac:dyDescent="0.25"/>
  <cols>
    <col min="1" max="1" width="1.7109375" style="2" customWidth="1"/>
    <col min="2" max="2" width="7.5703125" style="2" bestFit="1" customWidth="1"/>
    <col min="3" max="3" width="77" style="15" customWidth="1"/>
    <col min="4" max="4" width="24.85546875" style="6" bestFit="1" customWidth="1"/>
    <col min="5" max="5" width="17.28515625" style="3" customWidth="1"/>
    <col min="6" max="16384" width="11.42578125" style="2"/>
  </cols>
  <sheetData>
    <row r="1" spans="3:4" ht="21" thickBot="1" x14ac:dyDescent="0.35">
      <c r="C1" s="1"/>
      <c r="D1" s="60" t="s">
        <v>405</v>
      </c>
    </row>
    <row r="2" spans="3:4" ht="17.25" customHeight="1" thickBot="1" x14ac:dyDescent="0.25">
      <c r="C2" s="2"/>
      <c r="D2" s="4" t="s">
        <v>1</v>
      </c>
    </row>
    <row r="3" spans="3:4" ht="17.25" customHeight="1" thickBot="1" x14ac:dyDescent="0.25">
      <c r="C3" s="2"/>
      <c r="D3" s="63" t="s">
        <v>404</v>
      </c>
    </row>
    <row r="4" spans="3:4" ht="6.75" hidden="1" customHeight="1" x14ac:dyDescent="0.25">
      <c r="C4" s="79" t="s">
        <v>2</v>
      </c>
      <c r="D4" s="5"/>
    </row>
    <row r="5" spans="3:4" ht="20.25" hidden="1" customHeight="1" thickBot="1" x14ac:dyDescent="0.3">
      <c r="C5" s="80"/>
    </row>
    <row r="6" spans="3:4" ht="20.25" hidden="1" customHeight="1" x14ac:dyDescent="0.25">
      <c r="C6" s="8" t="s">
        <v>3</v>
      </c>
      <c r="D6" s="9">
        <f>+[15]Ingresos!$H$26+[15]Ingresos!$H$27</f>
        <v>17700000</v>
      </c>
    </row>
    <row r="7" spans="3:4" ht="20.25" hidden="1" customHeight="1" x14ac:dyDescent="0.25">
      <c r="C7" s="10" t="str">
        <f>+[14]Acumulados!B8</f>
        <v>Arrendamientos</v>
      </c>
      <c r="D7" s="11"/>
    </row>
    <row r="8" spans="3:4" ht="20.25" hidden="1" customHeight="1" x14ac:dyDescent="0.25">
      <c r="C8" s="12" t="str">
        <f>+[14]Acumulados!B9</f>
        <v>Programa de Compactacion</v>
      </c>
      <c r="D8" s="9"/>
    </row>
    <row r="9" spans="3:4" ht="20.25" hidden="1" customHeight="1" x14ac:dyDescent="0.25">
      <c r="C9" s="10" t="str">
        <f>+[14]Acumulados!B10</f>
        <v>Pensiones Normales</v>
      </c>
      <c r="D9" s="11"/>
    </row>
    <row r="10" spans="3:4" ht="20.25" hidden="1" customHeight="1" x14ac:dyDescent="0.25">
      <c r="C10" s="12" t="s">
        <v>4</v>
      </c>
      <c r="D10" s="9"/>
    </row>
    <row r="11" spans="3:4" ht="20.25" hidden="1" customHeight="1" x14ac:dyDescent="0.25">
      <c r="C11" s="10" t="s">
        <v>5</v>
      </c>
      <c r="D11" s="11"/>
    </row>
    <row r="12" spans="3:4" ht="20.25" hidden="1" customHeight="1" x14ac:dyDescent="0.25">
      <c r="C12" s="12" t="str">
        <f>+[14]Acumulados!B12</f>
        <v>Remates de Vehículos</v>
      </c>
      <c r="D12" s="9"/>
    </row>
    <row r="13" spans="3:4" ht="20.25" hidden="1" customHeight="1" x14ac:dyDescent="0.25">
      <c r="C13" s="10" t="str">
        <f>+[14]Acumulados!B14</f>
        <v>Cuotas de Recuperación</v>
      </c>
      <c r="D13" s="11"/>
    </row>
    <row r="14" spans="3:4" ht="20.25" hidden="1" customHeight="1" x14ac:dyDescent="0.25">
      <c r="C14" s="12" t="str">
        <f>+[14]Acumulados!B17</f>
        <v>Venta de Inmuebles</v>
      </c>
      <c r="D14" s="9"/>
    </row>
    <row r="15" spans="3:4" ht="20.25" hidden="1" customHeight="1" x14ac:dyDescent="0.25">
      <c r="C15" s="10" t="str">
        <f>+[14]Acumulados!B15</f>
        <v>Subsidio Estatal</v>
      </c>
      <c r="D15" s="11">
        <f>+[15]Ingresos!$H$25</f>
        <v>29852000</v>
      </c>
    </row>
    <row r="16" spans="3:4" ht="20.25" hidden="1" customHeight="1" x14ac:dyDescent="0.25">
      <c r="C16" s="12" t="str">
        <f>+[14]Acumulados!B16</f>
        <v>Subsidio ONI y Casa Hogar El Buen Pastor</v>
      </c>
      <c r="D16" s="9"/>
    </row>
    <row r="17" spans="2:5" ht="18" hidden="1" customHeight="1" x14ac:dyDescent="0.25">
      <c r="C17" s="10" t="str">
        <f>+[14]Acumulados!B19</f>
        <v xml:space="preserve"> Otros Ingresos</v>
      </c>
      <c r="D17" s="11"/>
    </row>
    <row r="18" spans="2:5" ht="18" hidden="1" customHeight="1" x14ac:dyDescent="0.25">
      <c r="C18" s="12" t="str">
        <f>+[14]Acumulados!B20</f>
        <v>Productos Financieros</v>
      </c>
      <c r="D18" s="9"/>
    </row>
    <row r="19" spans="2:5" ht="18.75" hidden="1" thickBot="1" x14ac:dyDescent="0.3">
      <c r="C19" s="13"/>
      <c r="D19" s="14"/>
    </row>
    <row r="20" spans="2:5" s="15" customFormat="1" ht="19.5" hidden="1" thickTop="1" thickBot="1" x14ac:dyDescent="0.3">
      <c r="C20" s="16" t="s">
        <v>6</v>
      </c>
      <c r="D20" s="17">
        <f>SUM(D6:D18)</f>
        <v>47552000</v>
      </c>
      <c r="E20" s="3"/>
    </row>
    <row r="21" spans="2:5" ht="15.75" hidden="1" customHeight="1" thickTop="1" thickBot="1" x14ac:dyDescent="0.3">
      <c r="C21" s="18"/>
      <c r="D21" s="19"/>
    </row>
    <row r="22" spans="2:5" ht="17.25" customHeight="1" thickBot="1" x14ac:dyDescent="0.25">
      <c r="C22" s="20" t="s">
        <v>7</v>
      </c>
      <c r="D22" s="62" t="str">
        <f>+D2</f>
        <v>Presupuesto</v>
      </c>
    </row>
    <row r="23" spans="2:5" ht="17.25" customHeight="1" thickBot="1" x14ac:dyDescent="0.25">
      <c r="C23" s="21" t="s">
        <v>8</v>
      </c>
      <c r="D23" s="22" t="str">
        <f>+D3</f>
        <v>2016</v>
      </c>
    </row>
    <row r="24" spans="2:5" s="26" customFormat="1" x14ac:dyDescent="0.25">
      <c r="B24" s="23">
        <v>1131</v>
      </c>
      <c r="C24" s="24" t="s">
        <v>9</v>
      </c>
      <c r="D24" s="25">
        <f>+[15]OGA!H8</f>
        <v>10717381.091999996</v>
      </c>
      <c r="E24" s="27"/>
    </row>
    <row r="25" spans="2:5" s="26" customFormat="1" ht="18" hidden="1" customHeight="1" x14ac:dyDescent="0.25">
      <c r="B25" s="23">
        <v>1141</v>
      </c>
      <c r="C25" s="23" t="s">
        <v>10</v>
      </c>
      <c r="D25" s="28">
        <f>+[15]OGA!H9</f>
        <v>0</v>
      </c>
      <c r="E25" s="27"/>
    </row>
    <row r="26" spans="2:5" s="26" customFormat="1" ht="18" hidden="1" customHeight="1" x14ac:dyDescent="0.25">
      <c r="B26" s="23">
        <v>1211</v>
      </c>
      <c r="C26" s="23" t="s">
        <v>11</v>
      </c>
      <c r="D26" s="28">
        <f>+[15]OGA!H10</f>
        <v>0</v>
      </c>
      <c r="E26" s="27"/>
    </row>
    <row r="27" spans="2:5" s="26" customFormat="1" ht="18" hidden="1" customHeight="1" x14ac:dyDescent="0.25">
      <c r="B27" s="23">
        <v>1221</v>
      </c>
      <c r="C27" s="23" t="s">
        <v>12</v>
      </c>
      <c r="D27" s="28">
        <f>+[15]OGA!H11</f>
        <v>0</v>
      </c>
      <c r="E27" s="27"/>
    </row>
    <row r="28" spans="2:5" s="26" customFormat="1" ht="18" hidden="1" customHeight="1" x14ac:dyDescent="0.25">
      <c r="B28" s="23">
        <v>1231</v>
      </c>
      <c r="C28" s="23" t="s">
        <v>13</v>
      </c>
      <c r="D28" s="28">
        <f>+[15]OGA!H12</f>
        <v>0</v>
      </c>
      <c r="E28" s="27"/>
    </row>
    <row r="29" spans="2:5" s="26" customFormat="1" ht="18" hidden="1" customHeight="1" x14ac:dyDescent="0.25">
      <c r="B29" s="23">
        <v>1232</v>
      </c>
      <c r="C29" s="23" t="s">
        <v>14</v>
      </c>
      <c r="D29" s="28">
        <f>+[15]OGA!H13</f>
        <v>0</v>
      </c>
      <c r="E29" s="27"/>
    </row>
    <row r="30" spans="2:5" s="26" customFormat="1" ht="18" hidden="1" customHeight="1" x14ac:dyDescent="0.25">
      <c r="B30" s="23">
        <v>1241</v>
      </c>
      <c r="C30" s="23" t="s">
        <v>15</v>
      </c>
      <c r="D30" s="28">
        <f>+[15]OGA!H14</f>
        <v>0</v>
      </c>
      <c r="E30" s="27"/>
    </row>
    <row r="31" spans="2:5" s="26" customFormat="1" x14ac:dyDescent="0.25">
      <c r="B31" s="23">
        <v>1311</v>
      </c>
      <c r="C31" s="23" t="s">
        <v>16</v>
      </c>
      <c r="D31" s="28">
        <f>+[15]OGA!H15</f>
        <v>159519.35999999999</v>
      </c>
      <c r="E31" s="27"/>
    </row>
    <row r="32" spans="2:5" s="26" customFormat="1" x14ac:dyDescent="0.25">
      <c r="B32" s="23">
        <v>1321</v>
      </c>
      <c r="C32" s="23" t="s">
        <v>17</v>
      </c>
      <c r="D32" s="28">
        <f>+[15]OGA!H16</f>
        <v>146412.30999999994</v>
      </c>
      <c r="E32" s="27"/>
    </row>
    <row r="33" spans="2:5" s="26" customFormat="1" x14ac:dyDescent="0.25">
      <c r="B33" s="23">
        <v>1322</v>
      </c>
      <c r="C33" s="23" t="s">
        <v>18</v>
      </c>
      <c r="D33" s="28">
        <f>+[15]OGA!H17</f>
        <v>1464123.0999999994</v>
      </c>
      <c r="E33" s="27"/>
    </row>
    <row r="34" spans="2:5" s="26" customFormat="1" ht="18" hidden="1" customHeight="1" x14ac:dyDescent="0.25">
      <c r="B34" s="23">
        <v>1331</v>
      </c>
      <c r="C34" s="23" t="s">
        <v>19</v>
      </c>
      <c r="D34" s="28">
        <f>+[15]OGA!H18</f>
        <v>0</v>
      </c>
      <c r="E34" s="27"/>
    </row>
    <row r="35" spans="2:5" s="26" customFormat="1" ht="18" hidden="1" customHeight="1" x14ac:dyDescent="0.25">
      <c r="B35" s="23">
        <v>1332</v>
      </c>
      <c r="C35" s="23" t="s">
        <v>20</v>
      </c>
      <c r="D35" s="28">
        <f>+[15]OGA!H19</f>
        <v>0</v>
      </c>
      <c r="E35" s="27"/>
    </row>
    <row r="36" spans="2:5" s="26" customFormat="1" ht="18" hidden="1" customHeight="1" x14ac:dyDescent="0.25">
      <c r="B36" s="23">
        <v>1341</v>
      </c>
      <c r="C36" s="23" t="s">
        <v>21</v>
      </c>
      <c r="D36" s="28">
        <f>+[15]OGA!H20</f>
        <v>0</v>
      </c>
      <c r="E36" s="27"/>
    </row>
    <row r="37" spans="2:5" s="26" customFormat="1" ht="18" hidden="1" customHeight="1" x14ac:dyDescent="0.25">
      <c r="B37" s="23">
        <v>1342</v>
      </c>
      <c r="C37" s="23" t="s">
        <v>22</v>
      </c>
      <c r="D37" s="28">
        <f>+[15]OGA!H21</f>
        <v>0</v>
      </c>
      <c r="E37" s="27"/>
    </row>
    <row r="38" spans="2:5" s="26" customFormat="1" ht="18" hidden="1" customHeight="1" x14ac:dyDescent="0.25">
      <c r="B38" s="23">
        <v>1343</v>
      </c>
      <c r="C38" s="23" t="s">
        <v>23</v>
      </c>
      <c r="D38" s="28">
        <f>+[15]OGA!H22</f>
        <v>0</v>
      </c>
      <c r="E38" s="27"/>
    </row>
    <row r="39" spans="2:5" s="26" customFormat="1" ht="18" hidden="1" customHeight="1" x14ac:dyDescent="0.25">
      <c r="B39" s="23">
        <v>1344</v>
      </c>
      <c r="C39" s="23" t="s">
        <v>24</v>
      </c>
      <c r="D39" s="28">
        <f>+[15]OGA!H23</f>
        <v>0</v>
      </c>
      <c r="E39" s="27"/>
    </row>
    <row r="40" spans="2:5" s="26" customFormat="1" ht="18" hidden="1" customHeight="1" x14ac:dyDescent="0.25">
      <c r="B40" s="23">
        <v>1345</v>
      </c>
      <c r="C40" s="23" t="s">
        <v>25</v>
      </c>
      <c r="D40" s="28">
        <f>+[15]OGA!H24</f>
        <v>0</v>
      </c>
      <c r="E40" s="27"/>
    </row>
    <row r="41" spans="2:5" s="26" customFormat="1" ht="18" hidden="1" customHeight="1" x14ac:dyDescent="0.25">
      <c r="B41" s="23">
        <v>1346</v>
      </c>
      <c r="C41" s="23" t="s">
        <v>26</v>
      </c>
      <c r="D41" s="28">
        <f>+[15]OGA!H25</f>
        <v>0</v>
      </c>
      <c r="E41" s="27"/>
    </row>
    <row r="42" spans="2:5" s="26" customFormat="1" ht="18" hidden="1" customHeight="1" x14ac:dyDescent="0.25">
      <c r="B42" s="23">
        <v>1347</v>
      </c>
      <c r="C42" s="23" t="s">
        <v>27</v>
      </c>
      <c r="D42" s="28">
        <f>+[15]OGA!H26</f>
        <v>0</v>
      </c>
      <c r="E42" s="27"/>
    </row>
    <row r="43" spans="2:5" s="26" customFormat="1" ht="18" hidden="1" customHeight="1" x14ac:dyDescent="0.25">
      <c r="B43" s="23">
        <v>1348</v>
      </c>
      <c r="C43" s="23" t="s">
        <v>28</v>
      </c>
      <c r="D43" s="28">
        <f>+[15]OGA!H27</f>
        <v>0</v>
      </c>
      <c r="E43" s="27"/>
    </row>
    <row r="44" spans="2:5" s="26" customFormat="1" ht="18" hidden="1" customHeight="1" x14ac:dyDescent="0.25">
      <c r="B44" s="23">
        <v>1371</v>
      </c>
      <c r="C44" s="23" t="s">
        <v>29</v>
      </c>
      <c r="D44" s="28">
        <f>+[15]OGA!H28</f>
        <v>0</v>
      </c>
      <c r="E44" s="27"/>
    </row>
    <row r="45" spans="2:5" s="26" customFormat="1" x14ac:dyDescent="0.25">
      <c r="B45" s="23">
        <v>1412</v>
      </c>
      <c r="C45" s="23" t="s">
        <v>30</v>
      </c>
      <c r="D45" s="28">
        <f>+[15]OGA!H29</f>
        <v>1820787.7011977562</v>
      </c>
      <c r="E45" s="27"/>
    </row>
    <row r="46" spans="2:5" s="26" customFormat="1" ht="18" hidden="1" customHeight="1" x14ac:dyDescent="0.25">
      <c r="B46" s="23">
        <v>1412</v>
      </c>
      <c r="C46" s="23" t="s">
        <v>31</v>
      </c>
      <c r="D46" s="28">
        <f>+[15]OGA!H30</f>
        <v>0</v>
      </c>
      <c r="E46" s="27"/>
    </row>
    <row r="47" spans="2:5" s="26" customFormat="1" ht="18" hidden="1" customHeight="1" x14ac:dyDescent="0.25">
      <c r="B47" s="23">
        <v>1413</v>
      </c>
      <c r="C47" s="23" t="s">
        <v>32</v>
      </c>
      <c r="D47" s="28">
        <f>+[15]OGA!H31</f>
        <v>0</v>
      </c>
      <c r="E47" s="27"/>
    </row>
    <row r="48" spans="2:5" s="26" customFormat="1" x14ac:dyDescent="0.25">
      <c r="B48" s="23">
        <v>1421</v>
      </c>
      <c r="C48" s="23" t="s">
        <v>33</v>
      </c>
      <c r="D48" s="28">
        <f>+[15]OGA!H32</f>
        <v>262344.67836785997</v>
      </c>
      <c r="E48" s="27"/>
    </row>
    <row r="49" spans="2:5" s="26" customFormat="1" x14ac:dyDescent="0.25">
      <c r="B49" s="23">
        <v>1431</v>
      </c>
      <c r="C49" s="23" t="s">
        <v>34</v>
      </c>
      <c r="D49" s="28">
        <f>+[15]OGA!H33</f>
        <v>1192475.810763</v>
      </c>
      <c r="E49" s="27"/>
    </row>
    <row r="50" spans="2:5" s="26" customFormat="1" x14ac:dyDescent="0.25">
      <c r="B50" s="23">
        <v>1432</v>
      </c>
      <c r="C50" s="23" t="s">
        <v>35</v>
      </c>
      <c r="D50" s="28">
        <f>+[15]OGA!H34</f>
        <v>310141.08827640139</v>
      </c>
      <c r="E50" s="27"/>
    </row>
    <row r="51" spans="2:5" s="26" customFormat="1" ht="18" hidden="1" customHeight="1" x14ac:dyDescent="0.25">
      <c r="B51" s="23">
        <v>1441</v>
      </c>
      <c r="C51" s="23" t="s">
        <v>36</v>
      </c>
      <c r="D51" s="28">
        <f>+[15]OGA!H35</f>
        <v>0</v>
      </c>
      <c r="E51" s="27"/>
    </row>
    <row r="52" spans="2:5" s="26" customFormat="1" ht="18" hidden="1" customHeight="1" x14ac:dyDescent="0.25">
      <c r="B52" s="23">
        <v>1442</v>
      </c>
      <c r="C52" s="23" t="s">
        <v>37</v>
      </c>
      <c r="D52" s="28">
        <f>+[15]OGA!H36</f>
        <v>0</v>
      </c>
      <c r="E52" s="27"/>
    </row>
    <row r="53" spans="2:5" s="26" customFormat="1" ht="18" hidden="1" customHeight="1" x14ac:dyDescent="0.25">
      <c r="B53" s="23">
        <v>1521</v>
      </c>
      <c r="C53" s="23" t="s">
        <v>38</v>
      </c>
      <c r="D53" s="28">
        <f>+[15]OGA!H37</f>
        <v>0</v>
      </c>
      <c r="E53" s="27"/>
    </row>
    <row r="54" spans="2:5" s="26" customFormat="1" ht="18" hidden="1" customHeight="1" x14ac:dyDescent="0.25">
      <c r="B54" s="23">
        <v>1522</v>
      </c>
      <c r="C54" s="23" t="s">
        <v>39</v>
      </c>
      <c r="D54" s="28">
        <f>+[15]OGA!H38</f>
        <v>0</v>
      </c>
      <c r="E54" s="27"/>
    </row>
    <row r="55" spans="2:5" s="26" customFormat="1" ht="18" hidden="1" customHeight="1" x14ac:dyDescent="0.25">
      <c r="B55" s="23">
        <v>1523</v>
      </c>
      <c r="C55" s="23" t="s">
        <v>40</v>
      </c>
      <c r="D55" s="28">
        <f>+[15]OGA!H39</f>
        <v>0</v>
      </c>
      <c r="E55" s="27"/>
    </row>
    <row r="56" spans="2:5" s="26" customFormat="1" ht="18" hidden="1" customHeight="1" x14ac:dyDescent="0.25">
      <c r="B56" s="23">
        <v>1524</v>
      </c>
      <c r="C56" s="23" t="s">
        <v>41</v>
      </c>
      <c r="D56" s="28">
        <f>+[15]OGA!H40</f>
        <v>0</v>
      </c>
      <c r="E56" s="27"/>
    </row>
    <row r="57" spans="2:5" s="26" customFormat="1" ht="18" hidden="1" customHeight="1" x14ac:dyDescent="0.25">
      <c r="B57" s="23">
        <v>1531</v>
      </c>
      <c r="C57" s="23" t="s">
        <v>42</v>
      </c>
      <c r="D57" s="28">
        <f>+[15]OGA!H41</f>
        <v>0</v>
      </c>
      <c r="E57" s="27"/>
    </row>
    <row r="58" spans="2:5" s="26" customFormat="1" ht="18" hidden="1" customHeight="1" x14ac:dyDescent="0.25">
      <c r="B58" s="23">
        <v>1541</v>
      </c>
      <c r="C58" s="23" t="s">
        <v>43</v>
      </c>
      <c r="D58" s="28">
        <f>+[15]OGA!H42</f>
        <v>0</v>
      </c>
      <c r="E58" s="27"/>
    </row>
    <row r="59" spans="2:5" s="26" customFormat="1" ht="18" hidden="1" customHeight="1" x14ac:dyDescent="0.25">
      <c r="B59" s="23">
        <v>1542</v>
      </c>
      <c r="C59" s="23" t="s">
        <v>44</v>
      </c>
      <c r="D59" s="28">
        <f>+[15]OGA!H43</f>
        <v>0</v>
      </c>
      <c r="E59" s="27"/>
    </row>
    <row r="60" spans="2:5" s="26" customFormat="1" ht="18" hidden="1" customHeight="1" x14ac:dyDescent="0.25">
      <c r="B60" s="23">
        <v>1543</v>
      </c>
      <c r="C60" s="23" t="s">
        <v>45</v>
      </c>
      <c r="D60" s="28">
        <f>+[15]OGA!H44</f>
        <v>0</v>
      </c>
      <c r="E60" s="27"/>
    </row>
    <row r="61" spans="2:5" s="26" customFormat="1" ht="18" hidden="1" customHeight="1" x14ac:dyDescent="0.25">
      <c r="B61" s="23">
        <v>1544</v>
      </c>
      <c r="C61" s="23" t="s">
        <v>46</v>
      </c>
      <c r="D61" s="28">
        <f>+[15]OGA!H45</f>
        <v>0</v>
      </c>
      <c r="E61" s="27"/>
    </row>
    <row r="62" spans="2:5" s="26" customFormat="1" ht="18" hidden="1" customHeight="1" x14ac:dyDescent="0.25">
      <c r="B62" s="23">
        <v>1545</v>
      </c>
      <c r="C62" s="23" t="s">
        <v>47</v>
      </c>
      <c r="D62" s="28">
        <f>+[15]OGA!H46</f>
        <v>0</v>
      </c>
      <c r="E62" s="27"/>
    </row>
    <row r="63" spans="2:5" s="26" customFormat="1" ht="18" hidden="1" customHeight="1" x14ac:dyDescent="0.25">
      <c r="B63" s="23">
        <v>1546</v>
      </c>
      <c r="C63" s="23" t="s">
        <v>48</v>
      </c>
      <c r="D63" s="28">
        <f>+[15]OGA!H47</f>
        <v>0</v>
      </c>
      <c r="E63" s="27"/>
    </row>
    <row r="64" spans="2:5" s="26" customFormat="1" ht="18" hidden="1" customHeight="1" x14ac:dyDescent="0.25">
      <c r="B64" s="23">
        <v>1547</v>
      </c>
      <c r="C64" s="23" t="s">
        <v>49</v>
      </c>
      <c r="D64" s="28">
        <f>+[15]OGA!H48</f>
        <v>0</v>
      </c>
      <c r="E64" s="27"/>
    </row>
    <row r="65" spans="2:5" s="26" customFormat="1" ht="18" hidden="1" customHeight="1" x14ac:dyDescent="0.25">
      <c r="B65" s="23">
        <v>1548</v>
      </c>
      <c r="C65" s="23" t="s">
        <v>50</v>
      </c>
      <c r="D65" s="28">
        <f>+[15]OGA!H49</f>
        <v>0</v>
      </c>
      <c r="E65" s="27"/>
    </row>
    <row r="66" spans="2:5" s="26" customFormat="1" ht="18" hidden="1" customHeight="1" x14ac:dyDescent="0.25">
      <c r="B66" s="23">
        <v>1551</v>
      </c>
      <c r="C66" s="23" t="s">
        <v>51</v>
      </c>
      <c r="D66" s="28">
        <f>+[15]OGA!H50</f>
        <v>0</v>
      </c>
      <c r="E66" s="27"/>
    </row>
    <row r="67" spans="2:5" s="26" customFormat="1" ht="18" hidden="1" customHeight="1" x14ac:dyDescent="0.25">
      <c r="B67" s="23">
        <v>1591</v>
      </c>
      <c r="C67" s="23" t="s">
        <v>52</v>
      </c>
      <c r="D67" s="28">
        <f>+[15]OGA!H51</f>
        <v>0</v>
      </c>
      <c r="E67" s="27"/>
    </row>
    <row r="68" spans="2:5" s="26" customFormat="1" x14ac:dyDescent="0.25">
      <c r="B68" s="23">
        <v>1592</v>
      </c>
      <c r="C68" s="23" t="s">
        <v>53</v>
      </c>
      <c r="D68" s="28">
        <f>+[15]OGA!H52</f>
        <v>26173.426083749997</v>
      </c>
      <c r="E68" s="27"/>
    </row>
    <row r="69" spans="2:5" s="26" customFormat="1" ht="18" hidden="1" customHeight="1" x14ac:dyDescent="0.25">
      <c r="B69" s="23">
        <v>1593</v>
      </c>
      <c r="C69" s="23" t="s">
        <v>54</v>
      </c>
      <c r="D69" s="28">
        <f>+[15]OGA!H53</f>
        <v>0</v>
      </c>
      <c r="E69" s="27"/>
    </row>
    <row r="70" spans="2:5" s="26" customFormat="1" ht="18" hidden="1" customHeight="1" x14ac:dyDescent="0.25">
      <c r="B70" s="23">
        <v>1611</v>
      </c>
      <c r="C70" s="23" t="s">
        <v>55</v>
      </c>
      <c r="D70" s="28">
        <f>+[15]OGA!H54</f>
        <v>0</v>
      </c>
      <c r="E70" s="27"/>
    </row>
    <row r="71" spans="2:5" s="26" customFormat="1" ht="18" hidden="1" customHeight="1" x14ac:dyDescent="0.25">
      <c r="B71" s="23">
        <v>1612</v>
      </c>
      <c r="C71" s="23" t="s">
        <v>56</v>
      </c>
      <c r="D71" s="28">
        <f>+[15]OGA!H55</f>
        <v>0</v>
      </c>
      <c r="E71" s="27"/>
    </row>
    <row r="72" spans="2:5" s="26" customFormat="1" ht="18" hidden="1" customHeight="1" x14ac:dyDescent="0.25">
      <c r="B72" s="23">
        <v>1711</v>
      </c>
      <c r="C72" s="23" t="s">
        <v>57</v>
      </c>
      <c r="D72" s="28">
        <f>+[15]OGA!H56</f>
        <v>0</v>
      </c>
      <c r="E72" s="27"/>
    </row>
    <row r="73" spans="2:5" s="26" customFormat="1" x14ac:dyDescent="0.25">
      <c r="B73" s="23">
        <v>1712</v>
      </c>
      <c r="C73" s="23" t="s">
        <v>58</v>
      </c>
      <c r="D73" s="28">
        <f>+[15]OGA!H57</f>
        <v>1658892.48</v>
      </c>
      <c r="E73" s="27"/>
    </row>
    <row r="74" spans="2:5" s="26" customFormat="1" ht="18" hidden="1" customHeight="1" x14ac:dyDescent="0.25">
      <c r="B74" s="23">
        <v>1713</v>
      </c>
      <c r="C74" s="23" t="s">
        <v>59</v>
      </c>
      <c r="D74" s="28">
        <f>+[15]OGA!H58</f>
        <v>0</v>
      </c>
      <c r="E74" s="27"/>
    </row>
    <row r="75" spans="2:5" s="26" customFormat="1" ht="18" hidden="1" customHeight="1" x14ac:dyDescent="0.25">
      <c r="B75" s="23">
        <v>1714</v>
      </c>
      <c r="C75" s="23" t="s">
        <v>60</v>
      </c>
      <c r="D75" s="28">
        <f>+[15]OGA!H59</f>
        <v>0</v>
      </c>
      <c r="E75" s="27"/>
    </row>
    <row r="76" spans="2:5" s="26" customFormat="1" x14ac:dyDescent="0.25">
      <c r="B76" s="23">
        <v>1715</v>
      </c>
      <c r="C76" s="23" t="s">
        <v>61</v>
      </c>
      <c r="D76" s="28">
        <f>+[15]OGA!H60</f>
        <v>439236.92999999988</v>
      </c>
      <c r="E76" s="27"/>
    </row>
    <row r="77" spans="2:5" s="26" customFormat="1" x14ac:dyDescent="0.25">
      <c r="B77" s="23">
        <v>1716</v>
      </c>
      <c r="C77" s="23" t="s">
        <v>62</v>
      </c>
      <c r="D77" s="28">
        <f>+[15]OGA!H61</f>
        <v>20000</v>
      </c>
      <c r="E77" s="27"/>
    </row>
    <row r="78" spans="2:5" s="26" customFormat="1" ht="18" hidden="1" customHeight="1" x14ac:dyDescent="0.25">
      <c r="B78" s="23">
        <v>1717</v>
      </c>
      <c r="C78" s="23" t="s">
        <v>63</v>
      </c>
      <c r="D78" s="28">
        <f>+[15]OGA!H62</f>
        <v>0</v>
      </c>
      <c r="E78" s="27"/>
    </row>
    <row r="79" spans="2:5" s="26" customFormat="1" ht="18" hidden="1" customHeight="1" x14ac:dyDescent="0.25">
      <c r="B79" s="23">
        <v>1718</v>
      </c>
      <c r="C79" s="23" t="s">
        <v>64</v>
      </c>
      <c r="D79" s="28">
        <f>+[15]OGA!H63</f>
        <v>0</v>
      </c>
      <c r="E79" s="27"/>
    </row>
    <row r="80" spans="2:5" s="26" customFormat="1" x14ac:dyDescent="0.25">
      <c r="B80" s="23">
        <v>1719</v>
      </c>
      <c r="C80" s="23" t="s">
        <v>65</v>
      </c>
      <c r="D80" s="28">
        <f>+[15]OGA!H64</f>
        <v>128600</v>
      </c>
      <c r="E80" s="27"/>
    </row>
    <row r="81" spans="2:5" s="26" customFormat="1" x14ac:dyDescent="0.25">
      <c r="B81" s="2"/>
      <c r="C81" s="30"/>
      <c r="D81" s="31"/>
      <c r="E81" s="29"/>
    </row>
    <row r="82" spans="2:5" s="26" customFormat="1" ht="18.75" thickBot="1" x14ac:dyDescent="0.3">
      <c r="B82" s="2"/>
      <c r="C82" s="18" t="s">
        <v>66</v>
      </c>
      <c r="D82" s="32">
        <f>SUM(D24:D80)</f>
        <v>18346087.976688761</v>
      </c>
      <c r="E82" s="29"/>
    </row>
    <row r="83" spans="2:5" s="26" customFormat="1" ht="19.5" thickTop="1" thickBot="1" x14ac:dyDescent="0.3">
      <c r="B83" s="2"/>
      <c r="C83" s="18"/>
      <c r="D83" s="19">
        <f>+[15]OGA!$H$65-D82</f>
        <v>0</v>
      </c>
      <c r="E83" s="29"/>
    </row>
    <row r="84" spans="2:5" ht="17.25" customHeight="1" thickBot="1" x14ac:dyDescent="0.25">
      <c r="C84" s="20" t="s">
        <v>7</v>
      </c>
      <c r="D84" s="62" t="str">
        <f>+D2</f>
        <v>Presupuesto</v>
      </c>
    </row>
    <row r="85" spans="2:5" ht="17.25" customHeight="1" thickBot="1" x14ac:dyDescent="0.25">
      <c r="C85" s="21" t="s">
        <v>67</v>
      </c>
      <c r="D85" s="33" t="str">
        <f>+D3</f>
        <v>2016</v>
      </c>
    </row>
    <row r="86" spans="2:5" s="26" customFormat="1" x14ac:dyDescent="0.25">
      <c r="B86" s="23">
        <v>2111</v>
      </c>
      <c r="C86" s="24" t="s">
        <v>68</v>
      </c>
      <c r="D86" s="25">
        <f>+[15]OGA!H67</f>
        <v>88343.87328</v>
      </c>
      <c r="E86" s="27"/>
    </row>
    <row r="87" spans="2:5" s="26" customFormat="1" ht="18" hidden="1" customHeight="1" x14ac:dyDescent="0.25">
      <c r="B87" s="23">
        <v>2121</v>
      </c>
      <c r="C87" s="23" t="s">
        <v>69</v>
      </c>
      <c r="D87" s="28">
        <f>+[15]OGA!H68</f>
        <v>5437.4860800000006</v>
      </c>
      <c r="E87" s="27"/>
    </row>
    <row r="88" spans="2:5" s="26" customFormat="1" ht="18" hidden="1" customHeight="1" x14ac:dyDescent="0.25">
      <c r="B88" s="23">
        <v>2131</v>
      </c>
      <c r="C88" s="23" t="s">
        <v>70</v>
      </c>
      <c r="D88" s="28">
        <f>+[15]OGA!H69</f>
        <v>0</v>
      </c>
      <c r="E88" s="27"/>
    </row>
    <row r="89" spans="2:5" s="26" customFormat="1" x14ac:dyDescent="0.25">
      <c r="B89" s="23">
        <v>2141</v>
      </c>
      <c r="C89" s="23" t="s">
        <v>71</v>
      </c>
      <c r="D89" s="28">
        <f>+[15]OGA!H70</f>
        <v>65581.289280000012</v>
      </c>
      <c r="E89" s="27"/>
    </row>
    <row r="90" spans="2:5" s="26" customFormat="1" x14ac:dyDescent="0.25">
      <c r="B90" s="23">
        <v>2151</v>
      </c>
      <c r="C90" s="23" t="s">
        <v>72</v>
      </c>
      <c r="D90" s="28">
        <f>+[15]OGA!H71</f>
        <v>13867.87896</v>
      </c>
      <c r="E90" s="27"/>
    </row>
    <row r="91" spans="2:5" s="26" customFormat="1" x14ac:dyDescent="0.25">
      <c r="B91" s="23">
        <v>2161</v>
      </c>
      <c r="C91" s="23" t="s">
        <v>73</v>
      </c>
      <c r="D91" s="28">
        <f>+[15]OGA!H72</f>
        <v>390.70511999999997</v>
      </c>
      <c r="E91" s="27"/>
    </row>
    <row r="92" spans="2:5" s="26" customFormat="1" ht="18" hidden="1" customHeight="1" x14ac:dyDescent="0.25">
      <c r="B92" s="23">
        <v>2171</v>
      </c>
      <c r="C92" s="23" t="s">
        <v>74</v>
      </c>
      <c r="D92" s="28">
        <f>+[15]OGA!H73</f>
        <v>399.55967999999996</v>
      </c>
      <c r="E92" s="27"/>
    </row>
    <row r="93" spans="2:5" s="26" customFormat="1" ht="18" hidden="1" customHeight="1" x14ac:dyDescent="0.25">
      <c r="B93" s="23">
        <v>2181</v>
      </c>
      <c r="C93" s="23" t="s">
        <v>75</v>
      </c>
      <c r="D93" s="28">
        <f>+[15]OGA!H74</f>
        <v>0</v>
      </c>
      <c r="E93" s="27"/>
    </row>
    <row r="94" spans="2:5" s="26" customFormat="1" ht="18" hidden="1" customHeight="1" x14ac:dyDescent="0.25">
      <c r="B94" s="23">
        <v>2182</v>
      </c>
      <c r="C94" s="23" t="s">
        <v>76</v>
      </c>
      <c r="D94" s="28">
        <f>+[15]OGA!H75</f>
        <v>0</v>
      </c>
      <c r="E94" s="27"/>
    </row>
    <row r="95" spans="2:5" s="26" customFormat="1" ht="18" hidden="1" customHeight="1" x14ac:dyDescent="0.25">
      <c r="B95" s="23">
        <v>2183</v>
      </c>
      <c r="C95" s="23" t="s">
        <v>77</v>
      </c>
      <c r="D95" s="28">
        <f>+[15]OGA!H76</f>
        <v>0</v>
      </c>
      <c r="E95" s="27"/>
    </row>
    <row r="96" spans="2:5" s="26" customFormat="1" ht="18" hidden="1" customHeight="1" x14ac:dyDescent="0.25">
      <c r="B96" s="23">
        <v>2211</v>
      </c>
      <c r="C96" s="23" t="s">
        <v>78</v>
      </c>
      <c r="D96" s="28">
        <f>+[15]OGA!H77</f>
        <v>0</v>
      </c>
      <c r="E96" s="27"/>
    </row>
    <row r="97" spans="2:5" s="26" customFormat="1" x14ac:dyDescent="0.25">
      <c r="B97" s="23">
        <v>2212</v>
      </c>
      <c r="C97" s="23" t="s">
        <v>79</v>
      </c>
      <c r="D97" s="28">
        <f>+[15]OGA!H78</f>
        <v>0</v>
      </c>
      <c r="E97" s="27"/>
    </row>
    <row r="98" spans="2:5" s="26" customFormat="1" ht="18" hidden="1" customHeight="1" x14ac:dyDescent="0.25">
      <c r="B98" s="23">
        <v>2213</v>
      </c>
      <c r="C98" s="23" t="s">
        <v>80</v>
      </c>
      <c r="D98" s="28">
        <f>+[15]OGA!H79</f>
        <v>0</v>
      </c>
      <c r="E98" s="27"/>
    </row>
    <row r="99" spans="2:5" s="26" customFormat="1" ht="18" hidden="1" customHeight="1" x14ac:dyDescent="0.25">
      <c r="B99" s="23">
        <v>2214</v>
      </c>
      <c r="C99" s="23" t="s">
        <v>81</v>
      </c>
      <c r="D99" s="28">
        <f>+[15]OGA!H80</f>
        <v>11025.90216</v>
      </c>
      <c r="E99" s="27"/>
    </row>
    <row r="100" spans="2:5" s="26" customFormat="1" ht="18" hidden="1" customHeight="1" x14ac:dyDescent="0.25">
      <c r="B100" s="23">
        <v>2215</v>
      </c>
      <c r="C100" s="23" t="s">
        <v>82</v>
      </c>
      <c r="D100" s="28">
        <f>+[15]OGA!H81</f>
        <v>0</v>
      </c>
      <c r="E100" s="27"/>
    </row>
    <row r="101" spans="2:5" s="26" customFormat="1" ht="18" hidden="1" customHeight="1" x14ac:dyDescent="0.25">
      <c r="B101" s="23">
        <v>2216</v>
      </c>
      <c r="C101" s="23" t="s">
        <v>83</v>
      </c>
      <c r="D101" s="28">
        <f>+[15]OGA!H82</f>
        <v>0</v>
      </c>
      <c r="E101" s="27"/>
    </row>
    <row r="102" spans="2:5" s="26" customFormat="1" ht="18" hidden="1" customHeight="1" x14ac:dyDescent="0.25">
      <c r="B102" s="23">
        <v>2221</v>
      </c>
      <c r="C102" s="23" t="s">
        <v>84</v>
      </c>
      <c r="D102" s="28">
        <f>+[15]OGA!H83</f>
        <v>0</v>
      </c>
      <c r="E102" s="27"/>
    </row>
    <row r="103" spans="2:5" s="26" customFormat="1" ht="18" hidden="1" customHeight="1" x14ac:dyDescent="0.25">
      <c r="B103" s="23">
        <v>2231</v>
      </c>
      <c r="C103" s="23" t="s">
        <v>85</v>
      </c>
      <c r="D103" s="28">
        <f>+[15]OGA!H84</f>
        <v>0</v>
      </c>
      <c r="E103" s="27"/>
    </row>
    <row r="104" spans="2:5" s="26" customFormat="1" ht="18" hidden="1" customHeight="1" x14ac:dyDescent="0.25">
      <c r="B104" s="23">
        <v>2311</v>
      </c>
      <c r="C104" s="23" t="s">
        <v>86</v>
      </c>
      <c r="D104" s="28">
        <f>+[15]OGA!H85</f>
        <v>0</v>
      </c>
      <c r="E104" s="27"/>
    </row>
    <row r="105" spans="2:5" s="26" customFormat="1" ht="18" hidden="1" customHeight="1" x14ac:dyDescent="0.25">
      <c r="B105" s="23">
        <v>2321</v>
      </c>
      <c r="C105" s="23" t="s">
        <v>87</v>
      </c>
      <c r="D105" s="28">
        <f>+[15]OGA!H86</f>
        <v>0</v>
      </c>
      <c r="E105" s="27"/>
    </row>
    <row r="106" spans="2:5" s="26" customFormat="1" ht="18" hidden="1" customHeight="1" x14ac:dyDescent="0.25">
      <c r="B106" s="23">
        <v>2331</v>
      </c>
      <c r="C106" s="23" t="s">
        <v>88</v>
      </c>
      <c r="D106" s="28">
        <f>+[15]OGA!H87</f>
        <v>0</v>
      </c>
      <c r="E106" s="27"/>
    </row>
    <row r="107" spans="2:5" s="26" customFormat="1" ht="18" hidden="1" customHeight="1" x14ac:dyDescent="0.25">
      <c r="B107" s="23">
        <v>2341</v>
      </c>
      <c r="C107" s="23" t="s">
        <v>89</v>
      </c>
      <c r="D107" s="28">
        <f>+[15]OGA!H88</f>
        <v>0</v>
      </c>
      <c r="E107" s="27"/>
    </row>
    <row r="108" spans="2:5" s="26" customFormat="1" ht="18" hidden="1" customHeight="1" x14ac:dyDescent="0.25">
      <c r="B108" s="23">
        <v>2351</v>
      </c>
      <c r="C108" s="23" t="s">
        <v>90</v>
      </c>
      <c r="D108" s="28">
        <f>+[15]OGA!H89</f>
        <v>0</v>
      </c>
      <c r="E108" s="27"/>
    </row>
    <row r="109" spans="2:5" s="26" customFormat="1" ht="18" hidden="1" customHeight="1" x14ac:dyDescent="0.25">
      <c r="B109" s="23">
        <v>2361</v>
      </c>
      <c r="C109" s="23" t="s">
        <v>91</v>
      </c>
      <c r="D109" s="28">
        <f>+[15]OGA!H90</f>
        <v>0</v>
      </c>
      <c r="E109" s="27"/>
    </row>
    <row r="110" spans="2:5" s="26" customFormat="1" ht="18" hidden="1" customHeight="1" x14ac:dyDescent="0.25">
      <c r="B110" s="23">
        <v>2371</v>
      </c>
      <c r="C110" s="23" t="s">
        <v>92</v>
      </c>
      <c r="D110" s="28">
        <f>+[15]OGA!H91</f>
        <v>0</v>
      </c>
      <c r="E110" s="27"/>
    </row>
    <row r="111" spans="2:5" s="26" customFormat="1" ht="18" hidden="1" customHeight="1" x14ac:dyDescent="0.25">
      <c r="B111" s="23">
        <v>2381</v>
      </c>
      <c r="C111" s="23" t="s">
        <v>93</v>
      </c>
      <c r="D111" s="28">
        <f>+[15]OGA!H92</f>
        <v>0</v>
      </c>
      <c r="E111" s="27"/>
    </row>
    <row r="112" spans="2:5" s="26" customFormat="1" ht="18" hidden="1" customHeight="1" x14ac:dyDescent="0.25">
      <c r="B112" s="23">
        <v>2391</v>
      </c>
      <c r="C112" s="23" t="s">
        <v>94</v>
      </c>
      <c r="D112" s="28">
        <f>+[15]OGA!H93</f>
        <v>0</v>
      </c>
      <c r="E112" s="27"/>
    </row>
    <row r="113" spans="2:5" s="26" customFormat="1" ht="18" hidden="1" customHeight="1" x14ac:dyDescent="0.25">
      <c r="B113" s="23">
        <v>2411</v>
      </c>
      <c r="C113" s="23" t="s">
        <v>95</v>
      </c>
      <c r="D113" s="28">
        <f>+[15]OGA!H94</f>
        <v>0</v>
      </c>
      <c r="E113" s="27"/>
    </row>
    <row r="114" spans="2:5" s="26" customFormat="1" ht="18" hidden="1" customHeight="1" x14ac:dyDescent="0.25">
      <c r="B114" s="23">
        <v>2421</v>
      </c>
      <c r="C114" s="23" t="s">
        <v>96</v>
      </c>
      <c r="D114" s="28">
        <f>+[15]OGA!H95</f>
        <v>0</v>
      </c>
      <c r="E114" s="27"/>
    </row>
    <row r="115" spans="2:5" s="26" customFormat="1" ht="18" hidden="1" customHeight="1" x14ac:dyDescent="0.25">
      <c r="B115" s="23">
        <v>2431</v>
      </c>
      <c r="C115" s="23" t="s">
        <v>97</v>
      </c>
      <c r="D115" s="28">
        <f>+[15]OGA!H96</f>
        <v>0</v>
      </c>
      <c r="E115" s="27"/>
    </row>
    <row r="116" spans="2:5" s="26" customFormat="1" ht="18" hidden="1" customHeight="1" x14ac:dyDescent="0.25">
      <c r="B116" s="23">
        <v>2441</v>
      </c>
      <c r="C116" s="23" t="s">
        <v>98</v>
      </c>
      <c r="D116" s="28">
        <f>+[15]OGA!H97</f>
        <v>0</v>
      </c>
      <c r="E116" s="27"/>
    </row>
    <row r="117" spans="2:5" s="26" customFormat="1" ht="18" hidden="1" customHeight="1" x14ac:dyDescent="0.25">
      <c r="B117" s="23">
        <v>2451</v>
      </c>
      <c r="C117" s="23" t="s">
        <v>99</v>
      </c>
      <c r="D117" s="28">
        <f>+[15]OGA!H98</f>
        <v>0</v>
      </c>
      <c r="E117" s="27"/>
    </row>
    <row r="118" spans="2:5" s="26" customFormat="1" ht="18" hidden="1" customHeight="1" x14ac:dyDescent="0.25">
      <c r="B118" s="23">
        <v>2461</v>
      </c>
      <c r="C118" s="23" t="s">
        <v>100</v>
      </c>
      <c r="D118" s="28">
        <f>+[15]OGA!H99</f>
        <v>0</v>
      </c>
      <c r="E118" s="27"/>
    </row>
    <row r="119" spans="2:5" s="26" customFormat="1" ht="18" hidden="1" customHeight="1" x14ac:dyDescent="0.25">
      <c r="B119" s="23">
        <v>2471</v>
      </c>
      <c r="C119" s="23" t="s">
        <v>101</v>
      </c>
      <c r="D119" s="28">
        <f>+[15]OGA!H100</f>
        <v>0</v>
      </c>
      <c r="E119" s="27"/>
    </row>
    <row r="120" spans="2:5" s="26" customFormat="1" ht="18" hidden="1" customHeight="1" x14ac:dyDescent="0.25">
      <c r="B120" s="23">
        <v>2481</v>
      </c>
      <c r="C120" s="23" t="s">
        <v>102</v>
      </c>
      <c r="D120" s="28">
        <f>+[15]OGA!H101</f>
        <v>0</v>
      </c>
      <c r="E120" s="27"/>
    </row>
    <row r="121" spans="2:5" s="26" customFormat="1" ht="18" hidden="1" customHeight="1" x14ac:dyDescent="0.25">
      <c r="B121" s="23">
        <v>2491</v>
      </c>
      <c r="C121" s="23" t="s">
        <v>103</v>
      </c>
      <c r="D121" s="28">
        <f>+[15]OGA!H102</f>
        <v>0</v>
      </c>
      <c r="E121" s="27"/>
    </row>
    <row r="122" spans="2:5" s="26" customFormat="1" ht="18" hidden="1" customHeight="1" x14ac:dyDescent="0.25">
      <c r="B122" s="23">
        <v>2511</v>
      </c>
      <c r="C122" s="23" t="s">
        <v>104</v>
      </c>
      <c r="D122" s="28">
        <f>+[15]OGA!H103</f>
        <v>0</v>
      </c>
      <c r="E122" s="27"/>
    </row>
    <row r="123" spans="2:5" s="26" customFormat="1" ht="18" hidden="1" customHeight="1" x14ac:dyDescent="0.25">
      <c r="B123" s="23">
        <v>2521</v>
      </c>
      <c r="C123" s="23" t="s">
        <v>105</v>
      </c>
      <c r="D123" s="28">
        <f>+[15]OGA!H104</f>
        <v>0</v>
      </c>
      <c r="E123" s="27"/>
    </row>
    <row r="124" spans="2:5" s="26" customFormat="1" x14ac:dyDescent="0.25">
      <c r="B124" s="23">
        <v>2531</v>
      </c>
      <c r="C124" s="23" t="s">
        <v>106</v>
      </c>
      <c r="D124" s="28">
        <f>+[15]OGA!H105</f>
        <v>0</v>
      </c>
      <c r="E124" s="27"/>
    </row>
    <row r="125" spans="2:5" s="26" customFormat="1" x14ac:dyDescent="0.25">
      <c r="B125" s="23">
        <v>2541</v>
      </c>
      <c r="C125" s="23" t="s">
        <v>107</v>
      </c>
      <c r="D125" s="28">
        <f>+[15]OGA!H106</f>
        <v>0</v>
      </c>
      <c r="E125" s="27"/>
    </row>
    <row r="126" spans="2:5" s="26" customFormat="1" ht="17.25" hidden="1" customHeight="1" x14ac:dyDescent="0.25">
      <c r="B126" s="23">
        <v>2551</v>
      </c>
      <c r="C126" s="23" t="s">
        <v>108</v>
      </c>
      <c r="D126" s="28">
        <f>+[15]OGA!H107</f>
        <v>0</v>
      </c>
      <c r="E126" s="27"/>
    </row>
    <row r="127" spans="2:5" s="26" customFormat="1" ht="18" hidden="1" customHeight="1" x14ac:dyDescent="0.25">
      <c r="B127" s="23">
        <v>2561</v>
      </c>
      <c r="C127" s="23" t="s">
        <v>109</v>
      </c>
      <c r="D127" s="28">
        <f>+[15]OGA!H108</f>
        <v>0</v>
      </c>
      <c r="E127" s="27"/>
    </row>
    <row r="128" spans="2:5" s="26" customFormat="1" ht="18" hidden="1" customHeight="1" x14ac:dyDescent="0.25">
      <c r="B128" s="23">
        <v>2591</v>
      </c>
      <c r="C128" s="23" t="s">
        <v>110</v>
      </c>
      <c r="D128" s="28">
        <f>+[15]OGA!H109</f>
        <v>0</v>
      </c>
      <c r="E128" s="27"/>
    </row>
    <row r="129" spans="2:5" s="26" customFormat="1" x14ac:dyDescent="0.25">
      <c r="B129" s="23">
        <v>2611</v>
      </c>
      <c r="C129" s="23" t="s">
        <v>111</v>
      </c>
      <c r="D129" s="28">
        <f>+[15]OGA!H110</f>
        <v>131730.28128</v>
      </c>
      <c r="E129" s="27"/>
    </row>
    <row r="130" spans="2:5" s="26" customFormat="1" ht="18" hidden="1" customHeight="1" x14ac:dyDescent="0.25">
      <c r="B130" s="23">
        <v>2612</v>
      </c>
      <c r="C130" s="23" t="s">
        <v>112</v>
      </c>
      <c r="D130" s="28">
        <f>+[15]OGA!H111</f>
        <v>0</v>
      </c>
      <c r="E130" s="27"/>
    </row>
    <row r="131" spans="2:5" s="26" customFormat="1" ht="18" hidden="1" customHeight="1" x14ac:dyDescent="0.25">
      <c r="B131" s="23">
        <v>2613</v>
      </c>
      <c r="C131" s="23" t="s">
        <v>113</v>
      </c>
      <c r="D131" s="28">
        <f>+[15]OGA!H112</f>
        <v>0</v>
      </c>
      <c r="E131" s="27"/>
    </row>
    <row r="132" spans="2:5" s="26" customFormat="1" ht="18" hidden="1" customHeight="1" x14ac:dyDescent="0.25">
      <c r="B132" s="23">
        <v>2614</v>
      </c>
      <c r="C132" s="23" t="s">
        <v>114</v>
      </c>
      <c r="D132" s="28">
        <f>+[15]OGA!H113</f>
        <v>0</v>
      </c>
      <c r="E132" s="27"/>
    </row>
    <row r="133" spans="2:5" s="26" customFormat="1" x14ac:dyDescent="0.25">
      <c r="B133" s="23">
        <v>2711</v>
      </c>
      <c r="C133" s="23" t="s">
        <v>115</v>
      </c>
      <c r="D133" s="28">
        <f>+[15]OGA!H114</f>
        <v>0</v>
      </c>
      <c r="E133" s="27"/>
    </row>
    <row r="134" spans="2:5" s="26" customFormat="1" ht="18" hidden="1" customHeight="1" x14ac:dyDescent="0.25">
      <c r="B134" s="23">
        <v>2721</v>
      </c>
      <c r="C134" s="23" t="s">
        <v>116</v>
      </c>
      <c r="D134" s="28">
        <f>+[15]OGA!H115</f>
        <v>0</v>
      </c>
      <c r="E134" s="27"/>
    </row>
    <row r="135" spans="2:5" s="26" customFormat="1" ht="18" hidden="1" customHeight="1" x14ac:dyDescent="0.25">
      <c r="B135" s="23">
        <v>2731</v>
      </c>
      <c r="C135" s="23" t="s">
        <v>117</v>
      </c>
      <c r="D135" s="28">
        <f>+[15]OGA!H116</f>
        <v>0</v>
      </c>
      <c r="E135" s="27"/>
    </row>
    <row r="136" spans="2:5" s="26" customFormat="1" ht="18" hidden="1" customHeight="1" x14ac:dyDescent="0.25">
      <c r="B136" s="23">
        <v>2741</v>
      </c>
      <c r="C136" s="23" t="s">
        <v>118</v>
      </c>
      <c r="D136" s="28">
        <f>+[15]OGA!H117</f>
        <v>0</v>
      </c>
      <c r="E136" s="27"/>
    </row>
    <row r="137" spans="2:5" s="26" customFormat="1" ht="18" hidden="1" customHeight="1" x14ac:dyDescent="0.25">
      <c r="B137" s="23">
        <v>2751</v>
      </c>
      <c r="C137" s="23" t="s">
        <v>119</v>
      </c>
      <c r="D137" s="28">
        <f>+[15]OGA!H118</f>
        <v>401.7312</v>
      </c>
      <c r="E137" s="27"/>
    </row>
    <row r="138" spans="2:5" s="26" customFormat="1" ht="18" hidden="1" customHeight="1" x14ac:dyDescent="0.25">
      <c r="B138" s="23">
        <v>2811</v>
      </c>
      <c r="C138" s="23" t="s">
        <v>120</v>
      </c>
      <c r="D138" s="28">
        <f>+[15]OGA!H119</f>
        <v>0</v>
      </c>
      <c r="E138" s="27"/>
    </row>
    <row r="139" spans="2:5" s="26" customFormat="1" ht="18" hidden="1" customHeight="1" x14ac:dyDescent="0.25">
      <c r="B139" s="23">
        <v>2821</v>
      </c>
      <c r="C139" s="23" t="s">
        <v>121</v>
      </c>
      <c r="D139" s="28">
        <f>+[15]OGA!H120</f>
        <v>0</v>
      </c>
      <c r="E139" s="27"/>
    </row>
    <row r="140" spans="2:5" s="26" customFormat="1" ht="18" hidden="1" customHeight="1" x14ac:dyDescent="0.25">
      <c r="B140" s="23">
        <v>2831</v>
      </c>
      <c r="C140" s="23" t="s">
        <v>122</v>
      </c>
      <c r="D140" s="28">
        <f>+[15]OGA!H121</f>
        <v>0</v>
      </c>
      <c r="E140" s="27"/>
    </row>
    <row r="141" spans="2:5" s="26" customFormat="1" x14ac:dyDescent="0.25">
      <c r="B141" s="23">
        <v>2911</v>
      </c>
      <c r="C141" s="23" t="s">
        <v>123</v>
      </c>
      <c r="D141" s="28">
        <f>+[15]OGA!H122</f>
        <v>1075.47336</v>
      </c>
      <c r="E141" s="27"/>
    </row>
    <row r="142" spans="2:5" s="26" customFormat="1" x14ac:dyDescent="0.25">
      <c r="B142" s="23">
        <v>2921</v>
      </c>
      <c r="C142" s="23" t="s">
        <v>124</v>
      </c>
      <c r="D142" s="28">
        <f>+[15]OGA!H123</f>
        <v>494.61984000000007</v>
      </c>
      <c r="E142" s="27"/>
    </row>
    <row r="143" spans="2:5" s="26" customFormat="1" ht="18" hidden="1" customHeight="1" x14ac:dyDescent="0.25">
      <c r="B143" s="23">
        <v>2931</v>
      </c>
      <c r="C143" s="23" t="s">
        <v>125</v>
      </c>
      <c r="D143" s="28">
        <f>+[15]OGA!H124</f>
        <v>0</v>
      </c>
      <c r="E143" s="27"/>
    </row>
    <row r="144" spans="2:5" s="26" customFormat="1" ht="18" hidden="1" customHeight="1" x14ac:dyDescent="0.25">
      <c r="B144" s="23">
        <v>2941</v>
      </c>
      <c r="C144" s="23" t="s">
        <v>126</v>
      </c>
      <c r="D144" s="28">
        <f>+[15]OGA!H125</f>
        <v>0</v>
      </c>
      <c r="E144" s="27"/>
    </row>
    <row r="145" spans="2:5" s="26" customFormat="1" ht="18" hidden="1" customHeight="1" x14ac:dyDescent="0.25">
      <c r="B145" s="23">
        <v>2951</v>
      </c>
      <c r="C145" s="23" t="s">
        <v>127</v>
      </c>
      <c r="D145" s="28">
        <f>+[15]OGA!H126</f>
        <v>0</v>
      </c>
      <c r="E145" s="27"/>
    </row>
    <row r="146" spans="2:5" s="26" customFormat="1" ht="18" hidden="1" customHeight="1" x14ac:dyDescent="0.25">
      <c r="B146" s="23">
        <v>2961</v>
      </c>
      <c r="C146" s="23" t="s">
        <v>128</v>
      </c>
      <c r="D146" s="28">
        <f>+[15]OGA!H127</f>
        <v>0</v>
      </c>
      <c r="E146" s="27"/>
    </row>
    <row r="147" spans="2:5" s="26" customFormat="1" ht="18" hidden="1" customHeight="1" x14ac:dyDescent="0.25">
      <c r="B147" s="23">
        <v>2971</v>
      </c>
      <c r="C147" s="23" t="s">
        <v>129</v>
      </c>
      <c r="D147" s="28">
        <f>+[15]OGA!H128</f>
        <v>0</v>
      </c>
      <c r="E147" s="27"/>
    </row>
    <row r="148" spans="2:5" s="26" customFormat="1" ht="18" hidden="1" customHeight="1" x14ac:dyDescent="0.25">
      <c r="B148" s="23">
        <v>2981</v>
      </c>
      <c r="C148" s="23" t="s">
        <v>130</v>
      </c>
      <c r="D148" s="28">
        <f>+[15]OGA!H129</f>
        <v>0</v>
      </c>
      <c r="E148" s="27"/>
    </row>
    <row r="149" spans="2:5" s="26" customFormat="1" ht="18" hidden="1" customHeight="1" x14ac:dyDescent="0.25">
      <c r="B149" s="23">
        <v>2991</v>
      </c>
      <c r="C149" s="23" t="s">
        <v>131</v>
      </c>
      <c r="D149" s="28">
        <f>+[15]OGA!H130</f>
        <v>0</v>
      </c>
      <c r="E149" s="27"/>
    </row>
    <row r="150" spans="2:5" s="26" customFormat="1" ht="18.75" thickBot="1" x14ac:dyDescent="0.3">
      <c r="B150" s="34"/>
      <c r="C150" s="35" t="s">
        <v>132</v>
      </c>
      <c r="D150" s="36">
        <f>SUM(D86:D149)</f>
        <v>318748.80024000001</v>
      </c>
      <c r="E150" s="29"/>
    </row>
    <row r="151" spans="2:5" ht="16.5" thickTop="1" x14ac:dyDescent="0.25">
      <c r="C151" s="37"/>
      <c r="D151" s="19">
        <f>+[15]OGA!$H$131-D150</f>
        <v>0</v>
      </c>
      <c r="E151" s="27"/>
    </row>
    <row r="152" spans="2:5" ht="16.5" thickBot="1" x14ac:dyDescent="0.3">
      <c r="C152" s="37"/>
      <c r="D152" s="19"/>
      <c r="E152" s="27"/>
    </row>
    <row r="153" spans="2:5" ht="17.25" customHeight="1" thickBot="1" x14ac:dyDescent="0.25">
      <c r="C153" s="20"/>
      <c r="D153" s="64" t="str">
        <f>+D2</f>
        <v>Presupuesto</v>
      </c>
    </row>
    <row r="154" spans="2:5" ht="17.25" customHeight="1" thickBot="1" x14ac:dyDescent="0.25">
      <c r="C154" s="21" t="s">
        <v>133</v>
      </c>
      <c r="D154" s="22" t="str">
        <f>+D3</f>
        <v>2016</v>
      </c>
    </row>
    <row r="155" spans="2:5" s="26" customFormat="1" x14ac:dyDescent="0.25">
      <c r="B155" s="23">
        <v>3111</v>
      </c>
      <c r="C155" s="23" t="s">
        <v>134</v>
      </c>
      <c r="D155" s="25">
        <f>+[15]OGA!H133</f>
        <v>0</v>
      </c>
      <c r="E155" s="27"/>
    </row>
    <row r="156" spans="2:5" s="26" customFormat="1" ht="18" hidden="1" customHeight="1" x14ac:dyDescent="0.25">
      <c r="B156" s="23">
        <v>3112</v>
      </c>
      <c r="C156" s="23" t="s">
        <v>135</v>
      </c>
      <c r="D156" s="28">
        <f>+[15]OGA!H134</f>
        <v>0</v>
      </c>
      <c r="E156" s="27"/>
    </row>
    <row r="157" spans="2:5" s="26" customFormat="1" ht="18" hidden="1" customHeight="1" x14ac:dyDescent="0.25">
      <c r="B157" s="23">
        <v>3113</v>
      </c>
      <c r="C157" s="23" t="s">
        <v>136</v>
      </c>
      <c r="D157" s="28">
        <f>+[15]OGA!H135</f>
        <v>0</v>
      </c>
      <c r="E157" s="27"/>
    </row>
    <row r="158" spans="2:5" s="26" customFormat="1" x14ac:dyDescent="0.25">
      <c r="B158" s="23">
        <v>3121</v>
      </c>
      <c r="C158" s="23" t="s">
        <v>137</v>
      </c>
      <c r="D158" s="28">
        <f>+[15]OGA!H136</f>
        <v>0</v>
      </c>
      <c r="E158" s="27"/>
    </row>
    <row r="159" spans="2:5" s="26" customFormat="1" x14ac:dyDescent="0.25">
      <c r="B159" s="23">
        <v>3131</v>
      </c>
      <c r="C159" s="23" t="s">
        <v>138</v>
      </c>
      <c r="D159" s="28">
        <f>+[15]OGA!H137</f>
        <v>0</v>
      </c>
      <c r="E159" s="27"/>
    </row>
    <row r="160" spans="2:5" s="26" customFormat="1" x14ac:dyDescent="0.25">
      <c r="B160" s="23">
        <v>3141</v>
      </c>
      <c r="C160" s="23" t="s">
        <v>139</v>
      </c>
      <c r="D160" s="28">
        <f>+[15]OGA!H138</f>
        <v>0</v>
      </c>
      <c r="E160" s="27"/>
    </row>
    <row r="161" spans="2:5" s="26" customFormat="1" x14ac:dyDescent="0.25">
      <c r="B161" s="23">
        <v>3151</v>
      </c>
      <c r="C161" s="23" t="s">
        <v>140</v>
      </c>
      <c r="D161" s="28">
        <f>+[15]OGA!H139</f>
        <v>17994.057119999998</v>
      </c>
      <c r="E161" s="27"/>
    </row>
    <row r="162" spans="2:5" s="26" customFormat="1" ht="18" hidden="1" customHeight="1" x14ac:dyDescent="0.25">
      <c r="B162" s="23">
        <v>3161</v>
      </c>
      <c r="C162" s="23" t="s">
        <v>141</v>
      </c>
      <c r="D162" s="28">
        <f>+[15]OGA!H140</f>
        <v>6508.5696000000007</v>
      </c>
      <c r="E162" s="27"/>
    </row>
    <row r="163" spans="2:5" s="26" customFormat="1" ht="18" hidden="1" customHeight="1" x14ac:dyDescent="0.25">
      <c r="B163" s="23">
        <v>3171</v>
      </c>
      <c r="C163" s="23" t="s">
        <v>142</v>
      </c>
      <c r="D163" s="28">
        <f>+[15]OGA!H141</f>
        <v>478.11815999999999</v>
      </c>
      <c r="E163" s="27"/>
    </row>
    <row r="164" spans="2:5" s="26" customFormat="1" ht="18" hidden="1" customHeight="1" x14ac:dyDescent="0.25">
      <c r="B164" s="23">
        <v>3181</v>
      </c>
      <c r="C164" s="23" t="s">
        <v>143</v>
      </c>
      <c r="D164" s="28">
        <f>+[15]OGA!H142</f>
        <v>6598.11672</v>
      </c>
      <c r="E164" s="27"/>
    </row>
    <row r="165" spans="2:5" s="26" customFormat="1" ht="18" hidden="1" customHeight="1" x14ac:dyDescent="0.25">
      <c r="B165" s="23">
        <v>3182</v>
      </c>
      <c r="C165" s="23" t="s">
        <v>144</v>
      </c>
      <c r="D165" s="28">
        <f>+[15]OGA!H143</f>
        <v>0</v>
      </c>
      <c r="E165" s="27"/>
    </row>
    <row r="166" spans="2:5" s="26" customFormat="1" ht="18" hidden="1" customHeight="1" x14ac:dyDescent="0.25">
      <c r="B166" s="23">
        <v>3191</v>
      </c>
      <c r="C166" s="23" t="s">
        <v>145</v>
      </c>
      <c r="D166" s="28">
        <f>+[15]OGA!H144</f>
        <v>0</v>
      </c>
      <c r="E166" s="27"/>
    </row>
    <row r="167" spans="2:5" s="26" customFormat="1" ht="18" hidden="1" customHeight="1" x14ac:dyDescent="0.25">
      <c r="B167" s="23">
        <v>3192</v>
      </c>
      <c r="C167" s="23" t="s">
        <v>146</v>
      </c>
      <c r="D167" s="28">
        <f>+[15]OGA!H145</f>
        <v>0</v>
      </c>
      <c r="E167" s="27"/>
    </row>
    <row r="168" spans="2:5" s="26" customFormat="1" ht="18" hidden="1" customHeight="1" x14ac:dyDescent="0.25">
      <c r="B168" s="23">
        <v>3211</v>
      </c>
      <c r="C168" s="23" t="s">
        <v>147</v>
      </c>
      <c r="D168" s="28">
        <f>+[15]OGA!H146</f>
        <v>0</v>
      </c>
      <c r="E168" s="27"/>
    </row>
    <row r="169" spans="2:5" s="26" customFormat="1" ht="18" hidden="1" customHeight="1" x14ac:dyDescent="0.25">
      <c r="B169" s="23">
        <v>3221</v>
      </c>
      <c r="C169" s="23" t="s">
        <v>148</v>
      </c>
      <c r="D169" s="28">
        <f>+[15]OGA!H147</f>
        <v>74520</v>
      </c>
      <c r="E169" s="27"/>
    </row>
    <row r="170" spans="2:5" s="26" customFormat="1" ht="18" hidden="1" customHeight="1" x14ac:dyDescent="0.25">
      <c r="B170" s="23">
        <v>3231</v>
      </c>
      <c r="C170" s="23" t="s">
        <v>149</v>
      </c>
      <c r="D170" s="28">
        <f>+[15]OGA!H148</f>
        <v>0</v>
      </c>
      <c r="E170" s="27"/>
    </row>
    <row r="171" spans="2:5" s="26" customFormat="1" ht="18" hidden="1" customHeight="1" x14ac:dyDescent="0.25">
      <c r="B171" s="23">
        <v>3232</v>
      </c>
      <c r="C171" s="23" t="s">
        <v>150</v>
      </c>
      <c r="D171" s="28">
        <f>+[15]OGA!H149</f>
        <v>0</v>
      </c>
      <c r="E171" s="27"/>
    </row>
    <row r="172" spans="2:5" s="26" customFormat="1" ht="18" hidden="1" customHeight="1" x14ac:dyDescent="0.25">
      <c r="B172" s="23">
        <v>3241</v>
      </c>
      <c r="C172" s="23" t="s">
        <v>151</v>
      </c>
      <c r="D172" s="28">
        <f>+[15]OGA!H150</f>
        <v>0</v>
      </c>
      <c r="E172" s="27"/>
    </row>
    <row r="173" spans="2:5" s="26" customFormat="1" ht="18" hidden="1" customHeight="1" x14ac:dyDescent="0.25">
      <c r="B173" s="23">
        <v>3251</v>
      </c>
      <c r="C173" s="23" t="s">
        <v>152</v>
      </c>
      <c r="D173" s="28">
        <f>+[15]OGA!H151</f>
        <v>0</v>
      </c>
      <c r="E173" s="27"/>
    </row>
    <row r="174" spans="2:5" s="26" customFormat="1" ht="18" hidden="1" customHeight="1" x14ac:dyDescent="0.25">
      <c r="B174" s="23">
        <v>3252</v>
      </c>
      <c r="C174" s="23" t="s">
        <v>153</v>
      </c>
      <c r="D174" s="28">
        <f>+[15]OGA!H152</f>
        <v>0</v>
      </c>
      <c r="E174" s="27"/>
    </row>
    <row r="175" spans="2:5" s="26" customFormat="1" ht="18" hidden="1" customHeight="1" x14ac:dyDescent="0.25">
      <c r="B175" s="23">
        <v>3253</v>
      </c>
      <c r="C175" s="23" t="s">
        <v>154</v>
      </c>
      <c r="D175" s="28">
        <f>+[15]OGA!H153</f>
        <v>0</v>
      </c>
      <c r="E175" s="27"/>
    </row>
    <row r="176" spans="2:5" s="26" customFormat="1" ht="18" hidden="1" customHeight="1" x14ac:dyDescent="0.25">
      <c r="B176" s="23">
        <v>3254</v>
      </c>
      <c r="C176" s="23" t="s">
        <v>155</v>
      </c>
      <c r="D176" s="28">
        <f>+[15]OGA!H154</f>
        <v>0</v>
      </c>
      <c r="E176" s="27"/>
    </row>
    <row r="177" spans="2:5" s="26" customFormat="1" ht="18" hidden="1" customHeight="1" x14ac:dyDescent="0.25">
      <c r="B177" s="23">
        <v>3261</v>
      </c>
      <c r="C177" s="23" t="s">
        <v>156</v>
      </c>
      <c r="D177" s="28">
        <f>+[15]OGA!H155</f>
        <v>0</v>
      </c>
      <c r="E177" s="27"/>
    </row>
    <row r="178" spans="2:5" s="26" customFormat="1" ht="18" hidden="1" customHeight="1" x14ac:dyDescent="0.25">
      <c r="B178" s="23">
        <v>3271</v>
      </c>
      <c r="C178" s="23" t="s">
        <v>157</v>
      </c>
      <c r="D178" s="28">
        <f>+[15]OGA!H156</f>
        <v>0</v>
      </c>
      <c r="E178" s="27"/>
    </row>
    <row r="179" spans="2:5" s="26" customFormat="1" ht="18" hidden="1" customHeight="1" x14ac:dyDescent="0.25">
      <c r="B179" s="23">
        <v>3291</v>
      </c>
      <c r="C179" s="23" t="s">
        <v>158</v>
      </c>
      <c r="D179" s="28">
        <f>+[15]OGA!H157</f>
        <v>0</v>
      </c>
      <c r="E179" s="27"/>
    </row>
    <row r="180" spans="2:5" s="26" customFormat="1" ht="18" hidden="1" customHeight="1" x14ac:dyDescent="0.25">
      <c r="B180" s="23">
        <v>3292</v>
      </c>
      <c r="C180" s="23" t="s">
        <v>159</v>
      </c>
      <c r="D180" s="28">
        <f>+[15]OGA!H158</f>
        <v>0</v>
      </c>
      <c r="E180" s="27"/>
    </row>
    <row r="181" spans="2:5" s="26" customFormat="1" ht="18" hidden="1" customHeight="1" x14ac:dyDescent="0.25">
      <c r="B181" s="23">
        <v>3293</v>
      </c>
      <c r="C181" s="23" t="s">
        <v>160</v>
      </c>
      <c r="D181" s="28">
        <f>+[15]OGA!H159</f>
        <v>0</v>
      </c>
      <c r="E181" s="27"/>
    </row>
    <row r="182" spans="2:5" s="26" customFormat="1" ht="18" hidden="1" customHeight="1" x14ac:dyDescent="0.25">
      <c r="B182" s="23">
        <v>3311</v>
      </c>
      <c r="C182" s="23" t="s">
        <v>161</v>
      </c>
      <c r="D182" s="28">
        <f>+[15]OGA!H160</f>
        <v>0</v>
      </c>
      <c r="E182" s="27"/>
    </row>
    <row r="183" spans="2:5" s="26" customFormat="1" ht="18" hidden="1" customHeight="1" x14ac:dyDescent="0.25">
      <c r="B183" s="23">
        <v>3321</v>
      </c>
      <c r="C183" s="23" t="s">
        <v>162</v>
      </c>
      <c r="D183" s="28">
        <f>+[15]OGA!H161</f>
        <v>0</v>
      </c>
      <c r="E183" s="27"/>
    </row>
    <row r="184" spans="2:5" s="26" customFormat="1" ht="18" hidden="1" customHeight="1" x14ac:dyDescent="0.25">
      <c r="B184" s="23">
        <v>3331</v>
      </c>
      <c r="C184" s="23" t="s">
        <v>163</v>
      </c>
      <c r="D184" s="28">
        <f>+[15]OGA!H162</f>
        <v>271440</v>
      </c>
      <c r="E184" s="27"/>
    </row>
    <row r="185" spans="2:5" s="26" customFormat="1" ht="18" hidden="1" customHeight="1" x14ac:dyDescent="0.25">
      <c r="B185" s="23">
        <v>3341</v>
      </c>
      <c r="C185" s="23" t="s">
        <v>164</v>
      </c>
      <c r="D185" s="28">
        <f>+[15]OGA!H163</f>
        <v>0</v>
      </c>
      <c r="E185" s="27"/>
    </row>
    <row r="186" spans="2:5" s="26" customFormat="1" x14ac:dyDescent="0.25">
      <c r="B186" s="23">
        <v>3342</v>
      </c>
      <c r="C186" s="23" t="s">
        <v>165</v>
      </c>
      <c r="D186" s="28">
        <f>+[15]OGA!H164</f>
        <v>18000</v>
      </c>
      <c r="E186" s="27"/>
    </row>
    <row r="187" spans="2:5" s="26" customFormat="1" ht="18" hidden="1" customHeight="1" x14ac:dyDescent="0.25">
      <c r="B187" s="23">
        <v>3351</v>
      </c>
      <c r="C187" s="23" t="s">
        <v>166</v>
      </c>
      <c r="D187" s="28">
        <f>+[15]OGA!H165</f>
        <v>0</v>
      </c>
      <c r="E187" s="27"/>
    </row>
    <row r="188" spans="2:5" s="26" customFormat="1" x14ac:dyDescent="0.25">
      <c r="B188" s="23">
        <v>3361</v>
      </c>
      <c r="C188" s="23" t="s">
        <v>167</v>
      </c>
      <c r="D188" s="28">
        <f>+[15]OGA!H166</f>
        <v>11282.188320000001</v>
      </c>
      <c r="E188" s="27"/>
    </row>
    <row r="189" spans="2:5" s="26" customFormat="1" ht="18" hidden="1" customHeight="1" x14ac:dyDescent="0.25">
      <c r="B189" s="23">
        <v>3362</v>
      </c>
      <c r="C189" s="23" t="s">
        <v>168</v>
      </c>
      <c r="D189" s="28">
        <f>+[15]OGA!H167</f>
        <v>0</v>
      </c>
      <c r="E189" s="27"/>
    </row>
    <row r="190" spans="2:5" s="26" customFormat="1" ht="18" hidden="1" customHeight="1" x14ac:dyDescent="0.25">
      <c r="B190" s="23">
        <v>3363</v>
      </c>
      <c r="C190" s="23" t="s">
        <v>169</v>
      </c>
      <c r="D190" s="28">
        <f>+[15]OGA!H168</f>
        <v>0</v>
      </c>
      <c r="E190" s="27"/>
    </row>
    <row r="191" spans="2:5" s="26" customFormat="1" ht="18" hidden="1" customHeight="1" x14ac:dyDescent="0.25">
      <c r="B191" s="23">
        <v>3364</v>
      </c>
      <c r="C191" s="23" t="s">
        <v>170</v>
      </c>
      <c r="D191" s="28">
        <f>+[15]OGA!H169</f>
        <v>0</v>
      </c>
      <c r="E191" s="27"/>
    </row>
    <row r="192" spans="2:5" s="26" customFormat="1" ht="18" hidden="1" customHeight="1" x14ac:dyDescent="0.25">
      <c r="B192" s="23">
        <v>3365</v>
      </c>
      <c r="C192" s="23" t="s">
        <v>171</v>
      </c>
      <c r="D192" s="28">
        <f>+[15]OGA!H170</f>
        <v>0</v>
      </c>
      <c r="E192" s="27"/>
    </row>
    <row r="193" spans="2:5" s="26" customFormat="1" ht="18" hidden="1" customHeight="1" x14ac:dyDescent="0.25">
      <c r="B193" s="23">
        <v>3371</v>
      </c>
      <c r="C193" s="23" t="s">
        <v>172</v>
      </c>
      <c r="D193" s="28">
        <f>+[15]OGA!H171</f>
        <v>0</v>
      </c>
      <c r="E193" s="27"/>
    </row>
    <row r="194" spans="2:5" s="26" customFormat="1" ht="18" hidden="1" customHeight="1" x14ac:dyDescent="0.25">
      <c r="B194" s="23">
        <v>3381</v>
      </c>
      <c r="C194" s="23" t="s">
        <v>173</v>
      </c>
      <c r="D194" s="28">
        <f>+[15]OGA!H172</f>
        <v>0</v>
      </c>
      <c r="E194" s="27"/>
    </row>
    <row r="195" spans="2:5" s="26" customFormat="1" ht="18" hidden="1" customHeight="1" x14ac:dyDescent="0.25">
      <c r="B195" s="23">
        <v>3391</v>
      </c>
      <c r="C195" s="23" t="s">
        <v>174</v>
      </c>
      <c r="D195" s="28">
        <f>+[15]OGA!H173</f>
        <v>0</v>
      </c>
      <c r="E195" s="27"/>
    </row>
    <row r="196" spans="2:5" s="26" customFormat="1" x14ac:dyDescent="0.25">
      <c r="B196" s="23">
        <v>3411</v>
      </c>
      <c r="C196" s="23" t="s">
        <v>175</v>
      </c>
      <c r="D196" s="28">
        <f>+[15]OGA!H174</f>
        <v>0</v>
      </c>
      <c r="E196" s="27"/>
    </row>
    <row r="197" spans="2:5" s="26" customFormat="1" ht="18" hidden="1" customHeight="1" x14ac:dyDescent="0.25">
      <c r="B197" s="23">
        <v>3421</v>
      </c>
      <c r="C197" s="23" t="s">
        <v>176</v>
      </c>
      <c r="D197" s="28">
        <f>+[15]OGA!H175</f>
        <v>0</v>
      </c>
      <c r="E197" s="27"/>
    </row>
    <row r="198" spans="2:5" s="26" customFormat="1" ht="18" hidden="1" customHeight="1" x14ac:dyDescent="0.25">
      <c r="B198" s="23">
        <v>3431</v>
      </c>
      <c r="C198" s="23" t="s">
        <v>177</v>
      </c>
      <c r="D198" s="28">
        <f>+[15]OGA!H176</f>
        <v>0</v>
      </c>
      <c r="E198" s="27"/>
    </row>
    <row r="199" spans="2:5" s="26" customFormat="1" ht="18" hidden="1" customHeight="1" x14ac:dyDescent="0.25">
      <c r="B199" s="23">
        <v>3441</v>
      </c>
      <c r="C199" s="23" t="s">
        <v>178</v>
      </c>
      <c r="D199" s="28">
        <f>+[15]OGA!H177</f>
        <v>0</v>
      </c>
      <c r="E199" s="27"/>
    </row>
    <row r="200" spans="2:5" s="26" customFormat="1" x14ac:dyDescent="0.25">
      <c r="B200" s="23">
        <v>3451</v>
      </c>
      <c r="C200" s="23" t="s">
        <v>179</v>
      </c>
      <c r="D200" s="28">
        <f>+[15]OGA!H178</f>
        <v>69647.488559999998</v>
      </c>
      <c r="E200" s="27"/>
    </row>
    <row r="201" spans="2:5" s="26" customFormat="1" ht="18" hidden="1" customHeight="1" x14ac:dyDescent="0.25">
      <c r="B201" s="23">
        <v>3461</v>
      </c>
      <c r="C201" s="23" t="s">
        <v>180</v>
      </c>
      <c r="D201" s="28">
        <f>+[15]OGA!H179</f>
        <v>0</v>
      </c>
      <c r="E201" s="27"/>
    </row>
    <row r="202" spans="2:5" s="26" customFormat="1" ht="18" hidden="1" customHeight="1" x14ac:dyDescent="0.25">
      <c r="B202" s="23">
        <v>3471</v>
      </c>
      <c r="C202" s="23" t="s">
        <v>181</v>
      </c>
      <c r="D202" s="28">
        <f>+[15]OGA!H180</f>
        <v>62539.775999999998</v>
      </c>
      <c r="E202" s="27"/>
    </row>
    <row r="203" spans="2:5" s="26" customFormat="1" ht="18" hidden="1" customHeight="1" x14ac:dyDescent="0.25">
      <c r="B203" s="23">
        <v>3481</v>
      </c>
      <c r="C203" s="23" t="s">
        <v>182</v>
      </c>
      <c r="D203" s="28">
        <f>+[15]OGA!H181</f>
        <v>0</v>
      </c>
      <c r="E203" s="27"/>
    </row>
    <row r="204" spans="2:5" s="26" customFormat="1" ht="18" hidden="1" customHeight="1" x14ac:dyDescent="0.25">
      <c r="B204" s="23">
        <v>3491</v>
      </c>
      <c r="C204" s="23" t="s">
        <v>183</v>
      </c>
      <c r="D204" s="28">
        <f>+[15]OGA!H182</f>
        <v>0</v>
      </c>
      <c r="E204" s="27"/>
    </row>
    <row r="205" spans="2:5" s="26" customFormat="1" ht="18" hidden="1" customHeight="1" x14ac:dyDescent="0.25">
      <c r="B205" s="23">
        <v>0</v>
      </c>
      <c r="C205" s="23">
        <v>0</v>
      </c>
      <c r="D205" s="28">
        <f>+[15]OGA!H183</f>
        <v>0</v>
      </c>
      <c r="E205" s="27"/>
    </row>
    <row r="206" spans="2:5" s="26" customFormat="1" x14ac:dyDescent="0.25">
      <c r="B206" s="23">
        <v>3511</v>
      </c>
      <c r="C206" s="23" t="s">
        <v>184</v>
      </c>
      <c r="D206" s="28">
        <f>+[15]OGA!H184</f>
        <v>1606.9248000000002</v>
      </c>
      <c r="E206" s="27"/>
    </row>
    <row r="207" spans="2:5" s="26" customFormat="1" ht="18.75" hidden="1" customHeight="1" thickBot="1" x14ac:dyDescent="0.25">
      <c r="B207" s="23">
        <v>3521</v>
      </c>
      <c r="C207" s="23" t="s">
        <v>185</v>
      </c>
      <c r="D207" s="28">
        <f>+[15]OGA!H185</f>
        <v>1009.7568</v>
      </c>
      <c r="E207" s="27"/>
    </row>
    <row r="208" spans="2:5" s="26" customFormat="1" ht="18.75" hidden="1" customHeight="1" thickBot="1" x14ac:dyDescent="0.25">
      <c r="B208" s="23">
        <v>3531</v>
      </c>
      <c r="C208" s="23" t="s">
        <v>186</v>
      </c>
      <c r="D208" s="28">
        <f>+[15]OGA!H186</f>
        <v>0</v>
      </c>
      <c r="E208" s="27"/>
    </row>
    <row r="209" spans="2:5" s="26" customFormat="1" ht="18.75" hidden="1" customHeight="1" thickBot="1" x14ac:dyDescent="0.25">
      <c r="B209" s="23">
        <v>3541</v>
      </c>
      <c r="C209" s="23" t="s">
        <v>187</v>
      </c>
      <c r="D209" s="28">
        <f>+[15]OGA!H187</f>
        <v>0</v>
      </c>
      <c r="E209" s="27"/>
    </row>
    <row r="210" spans="2:5" s="26" customFormat="1" x14ac:dyDescent="0.25">
      <c r="B210" s="23">
        <v>3551</v>
      </c>
      <c r="C210" s="23" t="s">
        <v>188</v>
      </c>
      <c r="D210" s="28">
        <f>+[15]OGA!H188</f>
        <v>800000</v>
      </c>
      <c r="E210" s="27"/>
    </row>
    <row r="211" spans="2:5" s="26" customFormat="1" ht="18" hidden="1" customHeight="1" x14ac:dyDescent="0.25">
      <c r="B211" s="23">
        <v>3561</v>
      </c>
      <c r="C211" s="23" t="s">
        <v>189</v>
      </c>
      <c r="D211" s="28">
        <f>+[15]OGA!H189</f>
        <v>0</v>
      </c>
      <c r="E211" s="27"/>
    </row>
    <row r="212" spans="2:5" s="26" customFormat="1" x14ac:dyDescent="0.25">
      <c r="B212" s="23">
        <v>3571</v>
      </c>
      <c r="C212" s="23" t="s">
        <v>190</v>
      </c>
      <c r="D212" s="28">
        <f>+[15]OGA!H190</f>
        <v>6184.152</v>
      </c>
      <c r="E212" s="27"/>
    </row>
    <row r="213" spans="2:5" s="26" customFormat="1" ht="18" hidden="1" customHeight="1" x14ac:dyDescent="0.25">
      <c r="B213" s="23">
        <v>3572</v>
      </c>
      <c r="C213" s="23" t="s">
        <v>191</v>
      </c>
      <c r="D213" s="28">
        <f>+[15]OGA!H191</f>
        <v>0</v>
      </c>
      <c r="E213" s="27"/>
    </row>
    <row r="214" spans="2:5" s="26" customFormat="1" ht="18" hidden="1" customHeight="1" x14ac:dyDescent="0.25">
      <c r="B214" s="23">
        <v>3573</v>
      </c>
      <c r="C214" s="23" t="s">
        <v>192</v>
      </c>
      <c r="D214" s="28">
        <f>+[15]OGA!H192</f>
        <v>0</v>
      </c>
      <c r="E214" s="27"/>
    </row>
    <row r="215" spans="2:5" s="26" customFormat="1" ht="18" hidden="1" customHeight="1" x14ac:dyDescent="0.25">
      <c r="B215" s="23">
        <v>3581</v>
      </c>
      <c r="C215" s="23" t="s">
        <v>193</v>
      </c>
      <c r="D215" s="28">
        <f>+[15]OGA!H193</f>
        <v>0</v>
      </c>
      <c r="E215" s="27"/>
    </row>
    <row r="216" spans="2:5" s="26" customFormat="1" x14ac:dyDescent="0.25">
      <c r="B216" s="23">
        <v>3591</v>
      </c>
      <c r="C216" s="23" t="s">
        <v>194</v>
      </c>
      <c r="D216" s="28">
        <f>+[15]OGA!H194</f>
        <v>868.60799999999995</v>
      </c>
      <c r="E216" s="27"/>
    </row>
    <row r="217" spans="2:5" s="26" customFormat="1" ht="18" hidden="1" customHeight="1" x14ac:dyDescent="0.25">
      <c r="B217" s="23">
        <v>3611</v>
      </c>
      <c r="C217" s="23" t="s">
        <v>195</v>
      </c>
      <c r="D217" s="28">
        <f>+[15]OGA!H195</f>
        <v>45000</v>
      </c>
      <c r="E217" s="27"/>
    </row>
    <row r="218" spans="2:5" s="26" customFormat="1" ht="18" hidden="1" customHeight="1" x14ac:dyDescent="0.25">
      <c r="B218" s="23">
        <v>3621</v>
      </c>
      <c r="C218" s="23" t="s">
        <v>196</v>
      </c>
      <c r="D218" s="28">
        <f>+[15]OGA!H196</f>
        <v>0</v>
      </c>
      <c r="E218" s="27"/>
    </row>
    <row r="219" spans="2:5" s="26" customFormat="1" ht="18" hidden="1" customHeight="1" x14ac:dyDescent="0.25">
      <c r="B219" s="23">
        <v>3631</v>
      </c>
      <c r="C219" s="23" t="s">
        <v>197</v>
      </c>
      <c r="D219" s="28">
        <f>+[15]OGA!H197</f>
        <v>0</v>
      </c>
      <c r="E219" s="27"/>
    </row>
    <row r="220" spans="2:5" s="26" customFormat="1" x14ac:dyDescent="0.25">
      <c r="B220" s="23">
        <v>3641</v>
      </c>
      <c r="C220" s="23" t="s">
        <v>198</v>
      </c>
      <c r="D220" s="28">
        <f>+[15]OGA!H198</f>
        <v>0</v>
      </c>
      <c r="E220" s="27"/>
    </row>
    <row r="221" spans="2:5" s="26" customFormat="1" ht="18" hidden="1" customHeight="1" x14ac:dyDescent="0.25">
      <c r="B221" s="23">
        <v>3651</v>
      </c>
      <c r="C221" s="23" t="s">
        <v>199</v>
      </c>
      <c r="D221" s="28">
        <f>+[15]OGA!H199</f>
        <v>0</v>
      </c>
      <c r="E221" s="27"/>
    </row>
    <row r="222" spans="2:5" s="26" customFormat="1" ht="18" hidden="1" customHeight="1" x14ac:dyDescent="0.25">
      <c r="B222" s="23">
        <v>3661</v>
      </c>
      <c r="C222" s="23" t="s">
        <v>200</v>
      </c>
      <c r="D222" s="28">
        <f>+[15]OGA!H200</f>
        <v>0</v>
      </c>
      <c r="E222" s="27"/>
    </row>
    <row r="223" spans="2:5" s="26" customFormat="1" ht="18" hidden="1" customHeight="1" x14ac:dyDescent="0.25">
      <c r="B223" s="23">
        <v>3691</v>
      </c>
      <c r="C223" s="23" t="s">
        <v>201</v>
      </c>
      <c r="D223" s="28">
        <f>+[15]OGA!H201</f>
        <v>0</v>
      </c>
      <c r="E223" s="27"/>
    </row>
    <row r="224" spans="2:5" s="26" customFormat="1" ht="18" hidden="1" customHeight="1" x14ac:dyDescent="0.25">
      <c r="B224" s="23">
        <v>3711</v>
      </c>
      <c r="C224" s="23" t="s">
        <v>202</v>
      </c>
      <c r="D224" s="28">
        <f>+[15]OGA!H202</f>
        <v>101028.05856000002</v>
      </c>
      <c r="E224" s="27"/>
    </row>
    <row r="225" spans="2:5" s="26" customFormat="1" ht="18" hidden="1" customHeight="1" x14ac:dyDescent="0.25">
      <c r="B225" s="23">
        <v>3712</v>
      </c>
      <c r="C225" s="23" t="s">
        <v>203</v>
      </c>
      <c r="D225" s="28">
        <f>+[15]OGA!H203</f>
        <v>0</v>
      </c>
      <c r="E225" s="27"/>
    </row>
    <row r="226" spans="2:5" s="26" customFormat="1" ht="18" hidden="1" customHeight="1" x14ac:dyDescent="0.25">
      <c r="B226" s="23">
        <v>3721</v>
      </c>
      <c r="C226" s="23" t="s">
        <v>204</v>
      </c>
      <c r="D226" s="28">
        <f>+[15]OGA!H204</f>
        <v>3692.52</v>
      </c>
      <c r="E226" s="27"/>
    </row>
    <row r="227" spans="2:5" s="26" customFormat="1" ht="18" hidden="1" customHeight="1" x14ac:dyDescent="0.25">
      <c r="B227" s="23">
        <v>3722</v>
      </c>
      <c r="C227" s="23" t="s">
        <v>205</v>
      </c>
      <c r="D227" s="28">
        <f>+[15]OGA!H205</f>
        <v>0</v>
      </c>
      <c r="E227" s="27"/>
    </row>
    <row r="228" spans="2:5" s="26" customFormat="1" ht="18" hidden="1" customHeight="1" x14ac:dyDescent="0.25">
      <c r="B228" s="23">
        <v>3731</v>
      </c>
      <c r="C228" s="23" t="s">
        <v>206</v>
      </c>
      <c r="D228" s="28">
        <f>+[15]OGA!H206</f>
        <v>0</v>
      </c>
      <c r="E228" s="27"/>
    </row>
    <row r="229" spans="2:5" s="26" customFormat="1" ht="18" hidden="1" customHeight="1" x14ac:dyDescent="0.25">
      <c r="B229" s="23">
        <v>3741</v>
      </c>
      <c r="C229" s="23" t="s">
        <v>207</v>
      </c>
      <c r="D229" s="28">
        <f>+[15]OGA!H207</f>
        <v>0</v>
      </c>
      <c r="E229" s="27"/>
    </row>
    <row r="230" spans="2:5" s="26" customFormat="1" ht="18" hidden="1" customHeight="1" x14ac:dyDescent="0.25">
      <c r="B230" s="23">
        <v>3751</v>
      </c>
      <c r="C230" s="23" t="s">
        <v>208</v>
      </c>
      <c r="D230" s="28">
        <f>+[15]OGA!H208</f>
        <v>56703.202880000004</v>
      </c>
      <c r="E230" s="27"/>
    </row>
    <row r="231" spans="2:5" s="26" customFormat="1" ht="18" hidden="1" customHeight="1" x14ac:dyDescent="0.25">
      <c r="B231" s="23">
        <v>3761</v>
      </c>
      <c r="C231" s="23" t="s">
        <v>209</v>
      </c>
      <c r="D231" s="28">
        <f>+[15]OGA!H209</f>
        <v>0</v>
      </c>
      <c r="E231" s="27"/>
    </row>
    <row r="232" spans="2:5" s="26" customFormat="1" ht="18" hidden="1" customHeight="1" x14ac:dyDescent="0.25">
      <c r="B232" s="23">
        <v>3771</v>
      </c>
      <c r="C232" s="23" t="s">
        <v>210</v>
      </c>
      <c r="D232" s="28">
        <f>+[15]OGA!H210</f>
        <v>0</v>
      </c>
      <c r="E232" s="27"/>
    </row>
    <row r="233" spans="2:5" s="26" customFormat="1" ht="18" hidden="1" customHeight="1" x14ac:dyDescent="0.25">
      <c r="B233" s="23">
        <v>3781</v>
      </c>
      <c r="C233" s="23" t="s">
        <v>211</v>
      </c>
      <c r="D233" s="28">
        <f>+[15]OGA!H211</f>
        <v>0</v>
      </c>
      <c r="E233" s="27"/>
    </row>
    <row r="234" spans="2:5" s="26" customFormat="1" ht="18" hidden="1" customHeight="1" x14ac:dyDescent="0.25">
      <c r="B234" s="23">
        <v>3782</v>
      </c>
      <c r="C234" s="23" t="s">
        <v>212</v>
      </c>
      <c r="D234" s="28">
        <f>+[15]OGA!H212</f>
        <v>0</v>
      </c>
      <c r="E234" s="27"/>
    </row>
    <row r="235" spans="2:5" s="26" customFormat="1" ht="18" hidden="1" customHeight="1" x14ac:dyDescent="0.25">
      <c r="B235" s="23">
        <v>3791</v>
      </c>
      <c r="C235" s="23" t="s">
        <v>213</v>
      </c>
      <c r="D235" s="28">
        <f>+[15]OGA!H213</f>
        <v>20820.16</v>
      </c>
      <c r="E235" s="27"/>
    </row>
    <row r="236" spans="2:5" s="26" customFormat="1" x14ac:dyDescent="0.25">
      <c r="B236" s="23">
        <v>3792</v>
      </c>
      <c r="C236" s="23" t="s">
        <v>214</v>
      </c>
      <c r="D236" s="28">
        <f>+[15]OGA!H214</f>
        <v>12102.48</v>
      </c>
      <c r="E236" s="27"/>
    </row>
    <row r="237" spans="2:5" s="26" customFormat="1" ht="18" hidden="1" customHeight="1" x14ac:dyDescent="0.25">
      <c r="B237" s="23">
        <v>3811</v>
      </c>
      <c r="C237" s="23" t="s">
        <v>215</v>
      </c>
      <c r="D237" s="28">
        <f>+[15]OGA!H215</f>
        <v>0</v>
      </c>
      <c r="E237" s="27"/>
    </row>
    <row r="238" spans="2:5" s="26" customFormat="1" ht="18" hidden="1" customHeight="1" x14ac:dyDescent="0.25">
      <c r="B238" s="23">
        <v>3821</v>
      </c>
      <c r="C238" s="23" t="s">
        <v>216</v>
      </c>
      <c r="D238" s="28">
        <f>+[15]OGA!H216</f>
        <v>0</v>
      </c>
      <c r="E238" s="27"/>
    </row>
    <row r="239" spans="2:5" s="26" customFormat="1" ht="18" hidden="1" customHeight="1" x14ac:dyDescent="0.25">
      <c r="B239" s="23">
        <v>3822</v>
      </c>
      <c r="C239" s="23" t="s">
        <v>217</v>
      </c>
      <c r="D239" s="28">
        <f>+[15]OGA!H217</f>
        <v>0</v>
      </c>
      <c r="E239" s="27"/>
    </row>
    <row r="240" spans="2:5" s="26" customFormat="1" ht="18" hidden="1" customHeight="1" x14ac:dyDescent="0.25">
      <c r="B240" s="23">
        <v>3831</v>
      </c>
      <c r="C240" s="23" t="s">
        <v>218</v>
      </c>
      <c r="D240" s="28">
        <f>+[15]OGA!H218</f>
        <v>0</v>
      </c>
      <c r="E240" s="27"/>
    </row>
    <row r="241" spans="2:5" s="26" customFormat="1" ht="18" hidden="1" customHeight="1" x14ac:dyDescent="0.25">
      <c r="B241" s="23">
        <v>3841</v>
      </c>
      <c r="C241" s="23" t="s">
        <v>219</v>
      </c>
      <c r="D241" s="28">
        <f>+[15]OGA!H219</f>
        <v>0</v>
      </c>
      <c r="E241" s="27"/>
    </row>
    <row r="242" spans="2:5" s="26" customFormat="1" ht="18" hidden="1" customHeight="1" x14ac:dyDescent="0.25">
      <c r="B242" s="23">
        <v>3851</v>
      </c>
      <c r="C242" s="23" t="s">
        <v>220</v>
      </c>
      <c r="D242" s="28">
        <f>+[15]OGA!H220</f>
        <v>49490.241840000002</v>
      </c>
      <c r="E242" s="27"/>
    </row>
    <row r="243" spans="2:5" s="26" customFormat="1" ht="18" hidden="1" customHeight="1" x14ac:dyDescent="0.25">
      <c r="B243" s="23">
        <v>3911</v>
      </c>
      <c r="C243" s="23" t="s">
        <v>221</v>
      </c>
      <c r="D243" s="28">
        <f>+[15]OGA!H221</f>
        <v>0</v>
      </c>
      <c r="E243" s="27"/>
    </row>
    <row r="244" spans="2:5" s="26" customFormat="1" x14ac:dyDescent="0.25">
      <c r="B244" s="23">
        <v>3921</v>
      </c>
      <c r="C244" s="23" t="s">
        <v>222</v>
      </c>
      <c r="D244" s="28">
        <f>+[15]OGA!H222</f>
        <v>28792.286639999998</v>
      </c>
      <c r="E244" s="27"/>
    </row>
    <row r="245" spans="2:5" s="26" customFormat="1" ht="18" hidden="1" customHeight="1" x14ac:dyDescent="0.25">
      <c r="B245" s="23">
        <v>3922</v>
      </c>
      <c r="C245" s="23" t="s">
        <v>223</v>
      </c>
      <c r="D245" s="28">
        <f>+[15]OGA!H223</f>
        <v>0</v>
      </c>
      <c r="E245" s="27"/>
    </row>
    <row r="246" spans="2:5" s="26" customFormat="1" ht="18" hidden="1" customHeight="1" x14ac:dyDescent="0.25">
      <c r="B246" s="23">
        <v>3931</v>
      </c>
      <c r="C246" s="23" t="s">
        <v>224</v>
      </c>
      <c r="D246" s="28">
        <f>+[15]OGA!H224</f>
        <v>0</v>
      </c>
      <c r="E246" s="27"/>
    </row>
    <row r="247" spans="2:5" s="26" customFormat="1" ht="18" hidden="1" customHeight="1" x14ac:dyDescent="0.25">
      <c r="B247" s="23">
        <v>3941</v>
      </c>
      <c r="C247" s="23" t="s">
        <v>225</v>
      </c>
      <c r="D247" s="28">
        <f>+[15]OGA!H225</f>
        <v>0</v>
      </c>
      <c r="E247" s="27"/>
    </row>
    <row r="248" spans="2:5" s="26" customFormat="1" ht="18" hidden="1" customHeight="1" x14ac:dyDescent="0.25">
      <c r="B248" s="23">
        <v>3942</v>
      </c>
      <c r="C248" s="23" t="s">
        <v>226</v>
      </c>
      <c r="D248" s="28">
        <f>+[15]OGA!H226</f>
        <v>0</v>
      </c>
      <c r="E248" s="27"/>
    </row>
    <row r="249" spans="2:5" s="26" customFormat="1" ht="18" hidden="1" customHeight="1" x14ac:dyDescent="0.25">
      <c r="B249" s="23">
        <v>3943</v>
      </c>
      <c r="C249" s="23" t="s">
        <v>227</v>
      </c>
      <c r="D249" s="28">
        <f>+[15]OGA!H227</f>
        <v>0</v>
      </c>
      <c r="E249" s="27"/>
    </row>
    <row r="250" spans="2:5" s="26" customFormat="1" ht="18" hidden="1" customHeight="1" x14ac:dyDescent="0.25">
      <c r="B250" s="23">
        <v>3944</v>
      </c>
      <c r="C250" s="23" t="s">
        <v>228</v>
      </c>
      <c r="D250" s="28">
        <f>+[15]OGA!H228</f>
        <v>0</v>
      </c>
      <c r="E250" s="27"/>
    </row>
    <row r="251" spans="2:5" s="26" customFormat="1" ht="18" hidden="1" customHeight="1" x14ac:dyDescent="0.25">
      <c r="B251" s="23">
        <v>3951</v>
      </c>
      <c r="C251" s="23" t="s">
        <v>229</v>
      </c>
      <c r="D251" s="28">
        <f>+[15]OGA!H229</f>
        <v>0</v>
      </c>
      <c r="E251" s="27"/>
    </row>
    <row r="252" spans="2:5" s="26" customFormat="1" ht="18" hidden="1" customHeight="1" x14ac:dyDescent="0.25">
      <c r="B252" s="23">
        <v>3961</v>
      </c>
      <c r="C252" s="23" t="s">
        <v>230</v>
      </c>
      <c r="D252" s="28">
        <f>+[15]OGA!H230</f>
        <v>0</v>
      </c>
      <c r="E252" s="27"/>
    </row>
    <row r="253" spans="2:5" s="26" customFormat="1" ht="18" hidden="1" customHeight="1" x14ac:dyDescent="0.25">
      <c r="B253" s="23">
        <v>3962</v>
      </c>
      <c r="C253" s="23" t="s">
        <v>231</v>
      </c>
      <c r="D253" s="28">
        <f>+[15]OGA!H231</f>
        <v>0</v>
      </c>
      <c r="E253" s="27"/>
    </row>
    <row r="254" spans="2:5" s="26" customFormat="1" ht="18" hidden="1" customHeight="1" x14ac:dyDescent="0.25">
      <c r="B254" s="23">
        <v>3991</v>
      </c>
      <c r="C254" s="23" t="s">
        <v>232</v>
      </c>
      <c r="D254" s="28">
        <f>+[15]OGA!H232</f>
        <v>0</v>
      </c>
      <c r="E254" s="27"/>
    </row>
    <row r="255" spans="2:5" s="26" customFormat="1" ht="18" hidden="1" customHeight="1" x14ac:dyDescent="0.25">
      <c r="B255" s="23">
        <v>3992</v>
      </c>
      <c r="C255" s="23" t="s">
        <v>233</v>
      </c>
      <c r="D255" s="28">
        <f>+[15]OGA!H233</f>
        <v>0</v>
      </c>
      <c r="E255" s="27"/>
    </row>
    <row r="256" spans="2:5" s="26" customFormat="1" ht="18" hidden="1" customHeight="1" x14ac:dyDescent="0.25">
      <c r="B256" s="23">
        <v>3993</v>
      </c>
      <c r="C256" s="23" t="s">
        <v>234</v>
      </c>
      <c r="D256" s="28">
        <f>+[15]OGA!H234</f>
        <v>0</v>
      </c>
      <c r="E256" s="27"/>
    </row>
    <row r="257" spans="2:5" s="26" customFormat="1" ht="18" hidden="1" customHeight="1" x14ac:dyDescent="0.25">
      <c r="B257" s="23">
        <v>3994</v>
      </c>
      <c r="C257" s="23" t="s">
        <v>235</v>
      </c>
      <c r="D257" s="28">
        <f>+[15]OGA!H235</f>
        <v>0</v>
      </c>
      <c r="E257" s="27"/>
    </row>
    <row r="258" spans="2:5" s="26" customFormat="1" ht="18" hidden="1" customHeight="1" x14ac:dyDescent="0.25">
      <c r="B258" s="23">
        <v>3995</v>
      </c>
      <c r="C258" s="23" t="s">
        <v>236</v>
      </c>
      <c r="D258" s="28">
        <f>+[15]OGA!H236</f>
        <v>0</v>
      </c>
      <c r="E258" s="27"/>
    </row>
    <row r="259" spans="2:5" s="26" customFormat="1" ht="18" hidden="1" customHeight="1" x14ac:dyDescent="0.25">
      <c r="B259" s="23">
        <v>3996</v>
      </c>
      <c r="C259" s="23" t="s">
        <v>237</v>
      </c>
      <c r="D259" s="28">
        <f>+[15]OGA!H237</f>
        <v>0</v>
      </c>
      <c r="E259" s="27"/>
    </row>
    <row r="260" spans="2:5" x14ac:dyDescent="0.25">
      <c r="B260" s="34"/>
      <c r="C260" s="39"/>
      <c r="D260" s="40"/>
      <c r="E260" s="27"/>
    </row>
    <row r="261" spans="2:5" ht="18.75" thickBot="1" x14ac:dyDescent="0.3">
      <c r="B261" s="34"/>
      <c r="C261" s="35" t="s">
        <v>238</v>
      </c>
      <c r="D261" s="36">
        <f>SUM(D155:D259)</f>
        <v>1666306.706</v>
      </c>
      <c r="E261" s="27"/>
    </row>
    <row r="262" spans="2:5" ht="26.25" customHeight="1" thickTop="1" thickBot="1" x14ac:dyDescent="0.3">
      <c r="C262" s="18"/>
      <c r="D262" s="19">
        <f>+[15]OGA!$H$238-D261</f>
        <v>0</v>
      </c>
      <c r="E262" s="27"/>
    </row>
    <row r="263" spans="2:5" ht="17.25" customHeight="1" thickBot="1" x14ac:dyDescent="0.25">
      <c r="C263" s="20" t="s">
        <v>7</v>
      </c>
      <c r="D263" s="62" t="str">
        <f>+D2</f>
        <v>Presupuesto</v>
      </c>
    </row>
    <row r="264" spans="2:5" ht="22.5" customHeight="1" thickBot="1" x14ac:dyDescent="0.25">
      <c r="C264" s="21" t="s">
        <v>239</v>
      </c>
      <c r="D264" s="33" t="str">
        <f>+D3</f>
        <v>2016</v>
      </c>
    </row>
    <row r="265" spans="2:5" ht="18" hidden="1" customHeight="1" x14ac:dyDescent="0.25">
      <c r="B265" s="10">
        <v>4121</v>
      </c>
      <c r="C265" s="41" t="s">
        <v>240</v>
      </c>
      <c r="D265" s="42">
        <f>+[15]OGA!H240</f>
        <v>0</v>
      </c>
      <c r="E265" s="27"/>
    </row>
    <row r="266" spans="2:5" ht="18" hidden="1" customHeight="1" x14ac:dyDescent="0.25">
      <c r="B266" s="10">
        <v>4122</v>
      </c>
      <c r="C266" s="10" t="s">
        <v>241</v>
      </c>
      <c r="D266" s="11">
        <f>+[15]OGA!H241</f>
        <v>0</v>
      </c>
      <c r="E266" s="27"/>
    </row>
    <row r="267" spans="2:5" ht="18" hidden="1" customHeight="1" x14ac:dyDescent="0.25">
      <c r="B267" s="10">
        <v>4123</v>
      </c>
      <c r="C267" s="10" t="s">
        <v>242</v>
      </c>
      <c r="D267" s="11">
        <f>+[15]OGA!H242</f>
        <v>0</v>
      </c>
      <c r="E267" s="27"/>
    </row>
    <row r="268" spans="2:5" ht="18" hidden="1" customHeight="1" x14ac:dyDescent="0.25">
      <c r="B268" s="10">
        <v>4131</v>
      </c>
      <c r="C268" s="10" t="s">
        <v>243</v>
      </c>
      <c r="D268" s="11">
        <f>+[15]OGA!H243</f>
        <v>0</v>
      </c>
      <c r="E268" s="27"/>
    </row>
    <row r="269" spans="2:5" ht="18" hidden="1" customHeight="1" x14ac:dyDescent="0.25">
      <c r="B269" s="10">
        <v>4132</v>
      </c>
      <c r="C269" s="10" t="s">
        <v>244</v>
      </c>
      <c r="D269" s="11">
        <f>+[15]OGA!H244</f>
        <v>0</v>
      </c>
      <c r="E269" s="27"/>
    </row>
    <row r="270" spans="2:5" ht="18" hidden="1" customHeight="1" x14ac:dyDescent="0.25">
      <c r="B270" s="10">
        <v>4133</v>
      </c>
      <c r="C270" s="10" t="s">
        <v>245</v>
      </c>
      <c r="D270" s="11">
        <f>+[15]OGA!H245</f>
        <v>0</v>
      </c>
      <c r="E270" s="27"/>
    </row>
    <row r="271" spans="2:5" ht="18" hidden="1" customHeight="1" x14ac:dyDescent="0.25">
      <c r="B271" s="10">
        <v>4134</v>
      </c>
      <c r="C271" s="10" t="s">
        <v>246</v>
      </c>
      <c r="D271" s="11">
        <f>+[15]OGA!H246</f>
        <v>0</v>
      </c>
      <c r="E271" s="27"/>
    </row>
    <row r="272" spans="2:5" ht="18" hidden="1" customHeight="1" x14ac:dyDescent="0.25">
      <c r="B272" s="10">
        <v>4135</v>
      </c>
      <c r="C272" s="10" t="s">
        <v>247</v>
      </c>
      <c r="D272" s="11">
        <f>+[15]OGA!H247</f>
        <v>0</v>
      </c>
      <c r="E272" s="27"/>
    </row>
    <row r="273" spans="2:5" ht="18" hidden="1" customHeight="1" x14ac:dyDescent="0.25">
      <c r="B273" s="10">
        <v>4141</v>
      </c>
      <c r="C273" s="10" t="s">
        <v>248</v>
      </c>
      <c r="D273" s="11">
        <f>+[15]OGA!H248</f>
        <v>0</v>
      </c>
      <c r="E273" s="27"/>
    </row>
    <row r="274" spans="2:5" ht="18" hidden="1" customHeight="1" x14ac:dyDescent="0.25">
      <c r="B274" s="10">
        <v>4142</v>
      </c>
      <c r="C274" s="10" t="s">
        <v>249</v>
      </c>
      <c r="D274" s="11">
        <f>+[15]OGA!H249</f>
        <v>0</v>
      </c>
      <c r="E274" s="27"/>
    </row>
    <row r="275" spans="2:5" ht="18" hidden="1" customHeight="1" x14ac:dyDescent="0.25">
      <c r="B275" s="10">
        <v>4143</v>
      </c>
      <c r="C275" s="10" t="s">
        <v>250</v>
      </c>
      <c r="D275" s="11">
        <f>+[15]OGA!H250</f>
        <v>0</v>
      </c>
      <c r="E275" s="27"/>
    </row>
    <row r="276" spans="2:5" ht="18" hidden="1" customHeight="1" x14ac:dyDescent="0.25">
      <c r="B276" s="10">
        <v>4144</v>
      </c>
      <c r="C276" s="10" t="s">
        <v>251</v>
      </c>
      <c r="D276" s="11">
        <f>+[15]OGA!H251</f>
        <v>0</v>
      </c>
      <c r="E276" s="27"/>
    </row>
    <row r="277" spans="2:5" ht="18" hidden="1" customHeight="1" x14ac:dyDescent="0.25">
      <c r="B277" s="10">
        <v>4145</v>
      </c>
      <c r="C277" s="10" t="s">
        <v>252</v>
      </c>
      <c r="D277" s="11">
        <f>+[15]OGA!H252</f>
        <v>0</v>
      </c>
      <c r="E277" s="27"/>
    </row>
    <row r="278" spans="2:5" ht="18" hidden="1" customHeight="1" x14ac:dyDescent="0.25">
      <c r="B278" s="10">
        <v>4151</v>
      </c>
      <c r="C278" s="10" t="s">
        <v>253</v>
      </c>
      <c r="D278" s="11">
        <f>+[15]OGA!H253</f>
        <v>0</v>
      </c>
      <c r="E278" s="27"/>
    </row>
    <row r="279" spans="2:5" ht="18" hidden="1" customHeight="1" x14ac:dyDescent="0.25">
      <c r="B279" s="10">
        <v>4152</v>
      </c>
      <c r="C279" s="10" t="s">
        <v>254</v>
      </c>
      <c r="D279" s="11">
        <f>+[15]OGA!H254</f>
        <v>0</v>
      </c>
      <c r="E279" s="27"/>
    </row>
    <row r="280" spans="2:5" ht="18" hidden="1" customHeight="1" x14ac:dyDescent="0.25">
      <c r="B280" s="10">
        <v>4153</v>
      </c>
      <c r="C280" s="10" t="s">
        <v>255</v>
      </c>
      <c r="D280" s="11">
        <f>+[15]OGA!H255</f>
        <v>0</v>
      </c>
      <c r="E280" s="27"/>
    </row>
    <row r="281" spans="2:5" ht="18" hidden="1" customHeight="1" x14ac:dyDescent="0.25">
      <c r="B281" s="10">
        <v>4154</v>
      </c>
      <c r="C281" s="10" t="s">
        <v>256</v>
      </c>
      <c r="D281" s="11">
        <f>+[15]OGA!H256</f>
        <v>0</v>
      </c>
      <c r="E281" s="27"/>
    </row>
    <row r="282" spans="2:5" ht="18" hidden="1" customHeight="1" x14ac:dyDescent="0.25">
      <c r="B282" s="10">
        <v>4155</v>
      </c>
      <c r="C282" s="10" t="s">
        <v>257</v>
      </c>
      <c r="D282" s="11">
        <f>+[15]OGA!H257</f>
        <v>0</v>
      </c>
      <c r="E282" s="27"/>
    </row>
    <row r="283" spans="2:5" ht="18" hidden="1" customHeight="1" x14ac:dyDescent="0.25">
      <c r="B283" s="10">
        <v>4156</v>
      </c>
      <c r="C283" s="10" t="s">
        <v>258</v>
      </c>
      <c r="D283" s="11">
        <f>+[15]OGA!H258</f>
        <v>0</v>
      </c>
      <c r="E283" s="27"/>
    </row>
    <row r="284" spans="2:5" ht="18" hidden="1" customHeight="1" x14ac:dyDescent="0.25">
      <c r="B284" s="10">
        <v>4157</v>
      </c>
      <c r="C284" s="10" t="s">
        <v>259</v>
      </c>
      <c r="D284" s="11">
        <f>+[15]OGA!H259</f>
        <v>0</v>
      </c>
      <c r="E284" s="27"/>
    </row>
    <row r="285" spans="2:5" ht="18" hidden="1" customHeight="1" x14ac:dyDescent="0.25">
      <c r="B285" s="10">
        <v>4158</v>
      </c>
      <c r="C285" s="10" t="s">
        <v>260</v>
      </c>
      <c r="D285" s="11">
        <f>+[15]OGA!H260</f>
        <v>0</v>
      </c>
      <c r="E285" s="27"/>
    </row>
    <row r="286" spans="2:5" ht="18" hidden="1" customHeight="1" x14ac:dyDescent="0.25">
      <c r="B286" s="10">
        <v>4191</v>
      </c>
      <c r="C286" s="10" t="s">
        <v>261</v>
      </c>
      <c r="D286" s="11">
        <f>+[15]OGA!H261</f>
        <v>0</v>
      </c>
      <c r="E286" s="27"/>
    </row>
    <row r="287" spans="2:5" ht="18" hidden="1" customHeight="1" x14ac:dyDescent="0.25">
      <c r="B287" s="10">
        <v>4241</v>
      </c>
      <c r="C287" s="10" t="s">
        <v>262</v>
      </c>
      <c r="D287" s="11">
        <f>+[15]OGA!H262</f>
        <v>0</v>
      </c>
      <c r="E287" s="27"/>
    </row>
    <row r="288" spans="2:5" ht="18" hidden="1" customHeight="1" x14ac:dyDescent="0.25">
      <c r="B288" s="10">
        <v>4242</v>
      </c>
      <c r="C288" s="10" t="s">
        <v>263</v>
      </c>
      <c r="D288" s="11">
        <f>+[15]OGA!H263</f>
        <v>0</v>
      </c>
      <c r="E288" s="27"/>
    </row>
    <row r="289" spans="2:5" ht="18" hidden="1" customHeight="1" x14ac:dyDescent="0.25">
      <c r="B289" s="10">
        <v>4243</v>
      </c>
      <c r="C289" s="10" t="s">
        <v>264</v>
      </c>
      <c r="D289" s="11">
        <f>+[15]OGA!H264</f>
        <v>0</v>
      </c>
      <c r="E289" s="27"/>
    </row>
    <row r="290" spans="2:5" ht="18" hidden="1" customHeight="1" x14ac:dyDescent="0.25">
      <c r="B290" s="10">
        <v>4244</v>
      </c>
      <c r="C290" s="10" t="s">
        <v>265</v>
      </c>
      <c r="D290" s="11">
        <f>+[15]OGA!H265</f>
        <v>0</v>
      </c>
      <c r="E290" s="27"/>
    </row>
    <row r="291" spans="2:5" ht="18" hidden="1" customHeight="1" x14ac:dyDescent="0.25">
      <c r="B291" s="10">
        <v>4245</v>
      </c>
      <c r="C291" s="10" t="s">
        <v>266</v>
      </c>
      <c r="D291" s="11">
        <f>+[15]OGA!H266</f>
        <v>0</v>
      </c>
      <c r="E291" s="27"/>
    </row>
    <row r="292" spans="2:5" ht="18" hidden="1" customHeight="1" x14ac:dyDescent="0.25">
      <c r="B292" s="10">
        <v>4246</v>
      </c>
      <c r="C292" s="10" t="s">
        <v>267</v>
      </c>
      <c r="D292" s="11">
        <f>+[15]OGA!H267</f>
        <v>0</v>
      </c>
      <c r="E292" s="27"/>
    </row>
    <row r="293" spans="2:5" ht="18" hidden="1" customHeight="1" x14ac:dyDescent="0.25">
      <c r="B293" s="10">
        <v>4251</v>
      </c>
      <c r="C293" s="10" t="s">
        <v>268</v>
      </c>
      <c r="D293" s="11">
        <f>+[15]OGA!H268</f>
        <v>0</v>
      </c>
      <c r="E293" s="27"/>
    </row>
    <row r="294" spans="2:5" ht="18" hidden="1" customHeight="1" x14ac:dyDescent="0.25">
      <c r="B294" s="10">
        <v>4252</v>
      </c>
      <c r="C294" s="10" t="s">
        <v>269</v>
      </c>
      <c r="D294" s="11">
        <f>+[15]OGA!H269</f>
        <v>0</v>
      </c>
      <c r="E294" s="27"/>
    </row>
    <row r="295" spans="2:5" ht="18" hidden="1" customHeight="1" x14ac:dyDescent="0.25">
      <c r="B295" s="10">
        <v>4253</v>
      </c>
      <c r="C295" s="10" t="s">
        <v>270</v>
      </c>
      <c r="D295" s="11">
        <f>+[15]OGA!H270</f>
        <v>0</v>
      </c>
      <c r="E295" s="27"/>
    </row>
    <row r="296" spans="2:5" ht="18" hidden="1" customHeight="1" x14ac:dyDescent="0.25">
      <c r="B296" s="10">
        <v>4254</v>
      </c>
      <c r="C296" s="10" t="s">
        <v>271</v>
      </c>
      <c r="D296" s="11">
        <f>+[15]OGA!H271</f>
        <v>0</v>
      </c>
      <c r="E296" s="27"/>
    </row>
    <row r="297" spans="2:5" ht="18" hidden="1" customHeight="1" x14ac:dyDescent="0.25">
      <c r="B297" s="10">
        <v>4311</v>
      </c>
      <c r="C297" s="10" t="s">
        <v>272</v>
      </c>
      <c r="D297" s="11">
        <f>+[15]OGA!H272</f>
        <v>0</v>
      </c>
      <c r="E297" s="27"/>
    </row>
    <row r="298" spans="2:5" ht="18" hidden="1" customHeight="1" x14ac:dyDescent="0.25">
      <c r="B298" s="10">
        <v>4312</v>
      </c>
      <c r="C298" s="10" t="s">
        <v>273</v>
      </c>
      <c r="D298" s="11">
        <f>+[15]OGA!H273</f>
        <v>0</v>
      </c>
      <c r="E298" s="27"/>
    </row>
    <row r="299" spans="2:5" ht="18" hidden="1" customHeight="1" x14ac:dyDescent="0.25">
      <c r="B299" s="10">
        <v>4313</v>
      </c>
      <c r="C299" s="10" t="s">
        <v>274</v>
      </c>
      <c r="D299" s="11">
        <f>+[15]OGA!H274</f>
        <v>0</v>
      </c>
      <c r="E299" s="27"/>
    </row>
    <row r="300" spans="2:5" ht="18" hidden="1" customHeight="1" x14ac:dyDescent="0.25">
      <c r="B300" s="10">
        <v>4314</v>
      </c>
      <c r="C300" s="10" t="s">
        <v>275</v>
      </c>
      <c r="D300" s="11">
        <f>+[15]OGA!H275</f>
        <v>0</v>
      </c>
      <c r="E300" s="27"/>
    </row>
    <row r="301" spans="2:5" ht="18" hidden="1" customHeight="1" x14ac:dyDescent="0.25">
      <c r="B301" s="10">
        <v>4315</v>
      </c>
      <c r="C301" s="10" t="s">
        <v>276</v>
      </c>
      <c r="D301" s="11">
        <f>+[15]OGA!H276</f>
        <v>0</v>
      </c>
      <c r="E301" s="27"/>
    </row>
    <row r="302" spans="2:5" ht="18" hidden="1" customHeight="1" x14ac:dyDescent="0.25">
      <c r="B302" s="10">
        <v>4316</v>
      </c>
      <c r="C302" s="10" t="s">
        <v>277</v>
      </c>
      <c r="D302" s="11">
        <f>+[15]OGA!H277</f>
        <v>0</v>
      </c>
      <c r="E302" s="27"/>
    </row>
    <row r="303" spans="2:5" ht="18" hidden="1" customHeight="1" x14ac:dyDescent="0.25">
      <c r="B303" s="10">
        <v>4321</v>
      </c>
      <c r="C303" s="10" t="s">
        <v>278</v>
      </c>
      <c r="D303" s="11">
        <f>+[15]OGA!H278</f>
        <v>0</v>
      </c>
      <c r="E303" s="27"/>
    </row>
    <row r="304" spans="2:5" ht="18" hidden="1" customHeight="1" x14ac:dyDescent="0.25">
      <c r="B304" s="10">
        <v>4331</v>
      </c>
      <c r="C304" s="10" t="s">
        <v>279</v>
      </c>
      <c r="D304" s="11">
        <f>+[15]OGA!H279</f>
        <v>0</v>
      </c>
      <c r="E304" s="27"/>
    </row>
    <row r="305" spans="2:5" ht="18" hidden="1" customHeight="1" x14ac:dyDescent="0.25">
      <c r="B305" s="10">
        <v>4331</v>
      </c>
      <c r="C305" s="10" t="s">
        <v>280</v>
      </c>
      <c r="D305" s="11">
        <f>+[15]OGA!H280</f>
        <v>0</v>
      </c>
      <c r="E305" s="27"/>
    </row>
    <row r="306" spans="2:5" ht="18" hidden="1" customHeight="1" x14ac:dyDescent="0.25">
      <c r="B306" s="10">
        <v>4332</v>
      </c>
      <c r="C306" s="10" t="s">
        <v>281</v>
      </c>
      <c r="D306" s="11">
        <f>+[15]OGA!H281</f>
        <v>0</v>
      </c>
      <c r="E306" s="27"/>
    </row>
    <row r="307" spans="2:5" ht="18" hidden="1" customHeight="1" x14ac:dyDescent="0.25">
      <c r="B307" s="10">
        <v>4341</v>
      </c>
      <c r="C307" s="10" t="s">
        <v>282</v>
      </c>
      <c r="D307" s="11">
        <f>+[15]OGA!H282</f>
        <v>0</v>
      </c>
      <c r="E307" s="27"/>
    </row>
    <row r="308" spans="2:5" ht="18" hidden="1" customHeight="1" x14ac:dyDescent="0.25">
      <c r="B308" s="10">
        <v>4361</v>
      </c>
      <c r="C308" s="10" t="s">
        <v>283</v>
      </c>
      <c r="D308" s="11">
        <f>+[15]OGA!H283</f>
        <v>0</v>
      </c>
      <c r="E308" s="27"/>
    </row>
    <row r="309" spans="2:5" ht="18" hidden="1" customHeight="1" x14ac:dyDescent="0.25">
      <c r="B309" s="10">
        <v>4362</v>
      </c>
      <c r="C309" s="10" t="s">
        <v>284</v>
      </c>
      <c r="D309" s="11">
        <f>+[15]OGA!H284</f>
        <v>0</v>
      </c>
      <c r="E309" s="27"/>
    </row>
    <row r="310" spans="2:5" ht="18" hidden="1" customHeight="1" x14ac:dyDescent="0.25">
      <c r="B310" s="10">
        <v>4371</v>
      </c>
      <c r="C310" s="10" t="s">
        <v>285</v>
      </c>
      <c r="D310" s="11">
        <f>+[15]OGA!H285</f>
        <v>0</v>
      </c>
      <c r="E310" s="27"/>
    </row>
    <row r="311" spans="2:5" ht="18" hidden="1" customHeight="1" x14ac:dyDescent="0.25">
      <c r="B311" s="10">
        <v>4381</v>
      </c>
      <c r="C311" s="10" t="s">
        <v>286</v>
      </c>
      <c r="D311" s="11">
        <f>+[15]OGA!H286</f>
        <v>0</v>
      </c>
      <c r="E311" s="27"/>
    </row>
    <row r="312" spans="2:5" ht="18" hidden="1" customHeight="1" x14ac:dyDescent="0.25">
      <c r="B312" s="10">
        <v>4391</v>
      </c>
      <c r="C312" s="10" t="s">
        <v>287</v>
      </c>
      <c r="D312" s="11">
        <f>+[15]OGA!H287</f>
        <v>0</v>
      </c>
      <c r="E312" s="27"/>
    </row>
    <row r="313" spans="2:5" ht="18" hidden="1" customHeight="1" x14ac:dyDescent="0.25">
      <c r="B313" s="10">
        <v>4392</v>
      </c>
      <c r="C313" s="10" t="s">
        <v>288</v>
      </c>
      <c r="D313" s="11">
        <f>+[15]OGA!H288</f>
        <v>0</v>
      </c>
      <c r="E313" s="27"/>
    </row>
    <row r="314" spans="2:5" ht="18" hidden="1" customHeight="1" x14ac:dyDescent="0.25">
      <c r="B314" s="10">
        <v>4393</v>
      </c>
      <c r="C314" s="10" t="s">
        <v>289</v>
      </c>
      <c r="D314" s="11">
        <f>+[15]OGA!H289</f>
        <v>0</v>
      </c>
      <c r="E314" s="27"/>
    </row>
    <row r="315" spans="2:5" ht="18" hidden="1" customHeight="1" x14ac:dyDescent="0.25">
      <c r="B315" s="10">
        <v>4394</v>
      </c>
      <c r="C315" s="10" t="s">
        <v>290</v>
      </c>
      <c r="D315" s="11">
        <f>+[15]OGA!H290</f>
        <v>0</v>
      </c>
      <c r="E315" s="27"/>
    </row>
    <row r="316" spans="2:5" ht="18" hidden="1" customHeight="1" x14ac:dyDescent="0.25">
      <c r="B316" s="10">
        <v>4395</v>
      </c>
      <c r="C316" s="10" t="s">
        <v>291</v>
      </c>
      <c r="D316" s="11">
        <f>+[15]OGA!H291</f>
        <v>0</v>
      </c>
      <c r="E316" s="27"/>
    </row>
    <row r="317" spans="2:5" ht="18" hidden="1" customHeight="1" x14ac:dyDescent="0.25">
      <c r="B317" s="10">
        <v>4411</v>
      </c>
      <c r="C317" s="10" t="s">
        <v>292</v>
      </c>
      <c r="D317" s="11">
        <f>+[15]OGA!H292</f>
        <v>0</v>
      </c>
      <c r="E317" s="27"/>
    </row>
    <row r="318" spans="2:5" ht="18" hidden="1" customHeight="1" x14ac:dyDescent="0.25">
      <c r="B318" s="10">
        <v>4412</v>
      </c>
      <c r="C318" s="10" t="s">
        <v>293</v>
      </c>
      <c r="D318" s="11">
        <f>+[15]OGA!H293</f>
        <v>0</v>
      </c>
      <c r="E318" s="27"/>
    </row>
    <row r="319" spans="2:5" ht="18" hidden="1" customHeight="1" x14ac:dyDescent="0.25">
      <c r="B319" s="10">
        <v>4413</v>
      </c>
      <c r="C319" s="10" t="s">
        <v>294</v>
      </c>
      <c r="D319" s="11">
        <f>+[15]OGA!H294</f>
        <v>0</v>
      </c>
      <c r="E319" s="27"/>
    </row>
    <row r="320" spans="2:5" ht="18" hidden="1" customHeight="1" x14ac:dyDescent="0.25">
      <c r="B320" s="10">
        <v>4414</v>
      </c>
      <c r="C320" s="10" t="s">
        <v>295</v>
      </c>
      <c r="D320" s="11">
        <f>+[15]OGA!H295</f>
        <v>0</v>
      </c>
      <c r="E320" s="27"/>
    </row>
    <row r="321" spans="2:5" ht="18" hidden="1" customHeight="1" x14ac:dyDescent="0.25">
      <c r="B321" s="10">
        <v>4415</v>
      </c>
      <c r="C321" s="10" t="s">
        <v>296</v>
      </c>
      <c r="D321" s="11">
        <f>+[15]OGA!H296</f>
        <v>0</v>
      </c>
      <c r="E321" s="27"/>
    </row>
    <row r="322" spans="2:5" ht="18" hidden="1" customHeight="1" x14ac:dyDescent="0.25">
      <c r="B322" s="10">
        <v>4416</v>
      </c>
      <c r="C322" s="10" t="s">
        <v>297</v>
      </c>
      <c r="D322" s="11">
        <f>+[15]OGA!H297</f>
        <v>0</v>
      </c>
      <c r="E322" s="27"/>
    </row>
    <row r="323" spans="2:5" ht="18" hidden="1" customHeight="1" x14ac:dyDescent="0.25">
      <c r="B323" s="10">
        <v>4417</v>
      </c>
      <c r="C323" s="10" t="s">
        <v>298</v>
      </c>
      <c r="D323" s="11">
        <f>+[15]OGA!H298</f>
        <v>0</v>
      </c>
      <c r="E323" s="27"/>
    </row>
    <row r="324" spans="2:5" ht="18" hidden="1" customHeight="1" x14ac:dyDescent="0.25">
      <c r="B324" s="10">
        <v>4418</v>
      </c>
      <c r="C324" s="10" t="s">
        <v>299</v>
      </c>
      <c r="D324" s="11">
        <f>+[15]OGA!H299</f>
        <v>0</v>
      </c>
      <c r="E324" s="27"/>
    </row>
    <row r="325" spans="2:5" ht="18" hidden="1" customHeight="1" x14ac:dyDescent="0.25">
      <c r="B325" s="10">
        <v>4419</v>
      </c>
      <c r="C325" s="10" t="s">
        <v>300</v>
      </c>
      <c r="D325" s="11">
        <f>+[15]OGA!H300</f>
        <v>0</v>
      </c>
      <c r="E325" s="27"/>
    </row>
    <row r="326" spans="2:5" ht="18" hidden="1" customHeight="1" x14ac:dyDescent="0.25">
      <c r="B326" s="10">
        <v>4421</v>
      </c>
      <c r="C326" s="10" t="s">
        <v>301</v>
      </c>
      <c r="D326" s="11">
        <f>+[15]OGA!H301</f>
        <v>0</v>
      </c>
      <c r="E326" s="27"/>
    </row>
    <row r="327" spans="2:5" ht="18" hidden="1" customHeight="1" x14ac:dyDescent="0.25">
      <c r="B327" s="10">
        <v>4422</v>
      </c>
      <c r="C327" s="10" t="s">
        <v>302</v>
      </c>
      <c r="D327" s="11">
        <f>+[15]OGA!H302</f>
        <v>0</v>
      </c>
      <c r="E327" s="27"/>
    </row>
    <row r="328" spans="2:5" ht="18" hidden="1" customHeight="1" x14ac:dyDescent="0.25">
      <c r="B328" s="10">
        <v>4423</v>
      </c>
      <c r="C328" s="10" t="s">
        <v>303</v>
      </c>
      <c r="D328" s="11">
        <f>+[15]OGA!H303</f>
        <v>0</v>
      </c>
      <c r="E328" s="27"/>
    </row>
    <row r="329" spans="2:5" ht="18" hidden="1" customHeight="1" x14ac:dyDescent="0.25">
      <c r="B329" s="10">
        <v>4431</v>
      </c>
      <c r="C329" s="10" t="s">
        <v>304</v>
      </c>
      <c r="D329" s="11">
        <f>+[15]OGA!H304</f>
        <v>0</v>
      </c>
      <c r="E329" s="27"/>
    </row>
    <row r="330" spans="2:5" ht="18" hidden="1" customHeight="1" x14ac:dyDescent="0.25">
      <c r="B330" s="10">
        <v>4432</v>
      </c>
      <c r="C330" s="10" t="s">
        <v>305</v>
      </c>
      <c r="D330" s="11">
        <f>+[15]OGA!H305</f>
        <v>0</v>
      </c>
      <c r="E330" s="27"/>
    </row>
    <row r="331" spans="2:5" ht="18" hidden="1" customHeight="1" x14ac:dyDescent="0.25">
      <c r="B331" s="10">
        <v>4433</v>
      </c>
      <c r="C331" s="10" t="s">
        <v>306</v>
      </c>
      <c r="D331" s="11">
        <f>+[15]OGA!H306</f>
        <v>0</v>
      </c>
      <c r="E331" s="27"/>
    </row>
    <row r="332" spans="2:5" ht="18" hidden="1" customHeight="1" x14ac:dyDescent="0.25">
      <c r="B332" s="10">
        <v>4441</v>
      </c>
      <c r="C332" s="10" t="s">
        <v>307</v>
      </c>
      <c r="D332" s="11">
        <f>+[15]OGA!H307</f>
        <v>0</v>
      </c>
      <c r="E332" s="27"/>
    </row>
    <row r="333" spans="2:5" ht="18" hidden="1" customHeight="1" x14ac:dyDescent="0.25">
      <c r="B333" s="10">
        <v>4442</v>
      </c>
      <c r="C333" s="10" t="s">
        <v>308</v>
      </c>
      <c r="D333" s="11">
        <f>+[15]OGA!H308</f>
        <v>0</v>
      </c>
      <c r="E333" s="27"/>
    </row>
    <row r="334" spans="2:5" ht="18" hidden="1" customHeight="1" x14ac:dyDescent="0.25">
      <c r="B334" s="10">
        <v>4443</v>
      </c>
      <c r="C334" s="10" t="s">
        <v>309</v>
      </c>
      <c r="D334" s="11">
        <f>+[15]OGA!H309</f>
        <v>0</v>
      </c>
      <c r="E334" s="27"/>
    </row>
    <row r="335" spans="2:5" ht="18" hidden="1" customHeight="1" x14ac:dyDescent="0.25">
      <c r="B335" s="10">
        <v>4444</v>
      </c>
      <c r="C335" s="10" t="s">
        <v>310</v>
      </c>
      <c r="D335" s="11">
        <f>+[15]OGA!H310</f>
        <v>0</v>
      </c>
      <c r="E335" s="27"/>
    </row>
    <row r="336" spans="2:5" ht="18" hidden="1" customHeight="1" x14ac:dyDescent="0.25">
      <c r="B336" s="10">
        <v>4445</v>
      </c>
      <c r="C336" s="10" t="s">
        <v>311</v>
      </c>
      <c r="D336" s="11">
        <f>+[15]OGA!H311</f>
        <v>0</v>
      </c>
      <c r="E336" s="27"/>
    </row>
    <row r="337" spans="2:5" ht="18" hidden="1" customHeight="1" x14ac:dyDescent="0.25">
      <c r="B337" s="10">
        <v>4446</v>
      </c>
      <c r="C337" s="10" t="s">
        <v>312</v>
      </c>
      <c r="D337" s="11">
        <f>+[15]OGA!H312</f>
        <v>0</v>
      </c>
      <c r="E337" s="27"/>
    </row>
    <row r="338" spans="2:5" x14ac:dyDescent="0.25">
      <c r="B338" s="23">
        <v>4451</v>
      </c>
      <c r="C338" s="23" t="s">
        <v>313</v>
      </c>
      <c r="D338" s="28">
        <f>+[15]OGA!H313</f>
        <v>20002900</v>
      </c>
      <c r="E338" s="27"/>
    </row>
    <row r="339" spans="2:5" ht="18" hidden="1" customHeight="1" x14ac:dyDescent="0.25">
      <c r="B339" s="23">
        <v>4452</v>
      </c>
      <c r="C339" s="23" t="s">
        <v>314</v>
      </c>
      <c r="D339" s="28">
        <f>+[15]OGA!H314</f>
        <v>0</v>
      </c>
      <c r="E339" s="27"/>
    </row>
    <row r="340" spans="2:5" ht="18" hidden="1" customHeight="1" x14ac:dyDescent="0.25">
      <c r="B340" s="23">
        <v>4453</v>
      </c>
      <c r="C340" s="23" t="s">
        <v>315</v>
      </c>
      <c r="D340" s="28">
        <f>+[15]OGA!H315</f>
        <v>0</v>
      </c>
      <c r="E340" s="27"/>
    </row>
    <row r="341" spans="2:5" ht="18" hidden="1" customHeight="1" x14ac:dyDescent="0.25">
      <c r="B341" s="23">
        <v>4454</v>
      </c>
      <c r="C341" s="23" t="s">
        <v>316</v>
      </c>
      <c r="D341" s="28">
        <f>+[15]OGA!H316</f>
        <v>0</v>
      </c>
      <c r="E341" s="27"/>
    </row>
    <row r="342" spans="2:5" ht="18" hidden="1" customHeight="1" x14ac:dyDescent="0.25">
      <c r="B342" s="23">
        <v>4455</v>
      </c>
      <c r="C342" s="23" t="s">
        <v>317</v>
      </c>
      <c r="D342" s="28">
        <f>+[15]OGA!H317</f>
        <v>0</v>
      </c>
      <c r="E342" s="27"/>
    </row>
    <row r="343" spans="2:5" ht="18" hidden="1" customHeight="1" x14ac:dyDescent="0.25">
      <c r="B343" s="23">
        <v>4471</v>
      </c>
      <c r="C343" s="23" t="s">
        <v>318</v>
      </c>
      <c r="D343" s="28">
        <f>+[15]OGA!H318</f>
        <v>0</v>
      </c>
      <c r="E343" s="27"/>
    </row>
    <row r="344" spans="2:5" ht="18" hidden="1" customHeight="1" x14ac:dyDescent="0.25">
      <c r="B344" s="23">
        <v>4481</v>
      </c>
      <c r="C344" s="23" t="s">
        <v>319</v>
      </c>
      <c r="D344" s="28">
        <f>+[15]OGA!H319</f>
        <v>0</v>
      </c>
      <c r="E344" s="27"/>
    </row>
    <row r="345" spans="2:5" ht="18" hidden="1" customHeight="1" x14ac:dyDescent="0.25">
      <c r="B345" s="23">
        <v>4482</v>
      </c>
      <c r="C345" s="23" t="s">
        <v>320</v>
      </c>
      <c r="D345" s="28">
        <f>+[15]OGA!H320</f>
        <v>0</v>
      </c>
      <c r="E345" s="27"/>
    </row>
    <row r="346" spans="2:5" ht="18" hidden="1" customHeight="1" x14ac:dyDescent="0.25">
      <c r="B346" s="23">
        <v>4511</v>
      </c>
      <c r="C346" s="23" t="s">
        <v>321</v>
      </c>
      <c r="D346" s="28">
        <f>+[15]OGA!H321</f>
        <v>0</v>
      </c>
      <c r="E346" s="27"/>
    </row>
    <row r="347" spans="2:5" ht="18" hidden="1" customHeight="1" x14ac:dyDescent="0.25">
      <c r="B347" s="23">
        <v>4521</v>
      </c>
      <c r="C347" s="23" t="s">
        <v>322</v>
      </c>
      <c r="D347" s="28">
        <f>+[15]OGA!H322</f>
        <v>0</v>
      </c>
      <c r="E347" s="27"/>
    </row>
    <row r="348" spans="2:5" ht="18" hidden="1" customHeight="1" x14ac:dyDescent="0.25">
      <c r="B348" s="23">
        <v>4591</v>
      </c>
      <c r="C348" s="23" t="s">
        <v>323</v>
      </c>
      <c r="D348" s="28">
        <f>+[15]OGA!H323</f>
        <v>0</v>
      </c>
      <c r="E348" s="27"/>
    </row>
    <row r="349" spans="2:5" ht="18" hidden="1" customHeight="1" x14ac:dyDescent="0.25">
      <c r="B349" s="23">
        <v>4611</v>
      </c>
      <c r="C349" s="23" t="s">
        <v>324</v>
      </c>
      <c r="D349" s="28">
        <f>+[15]OGA!H324</f>
        <v>0</v>
      </c>
      <c r="E349" s="27"/>
    </row>
    <row r="350" spans="2:5" ht="18" hidden="1" customHeight="1" x14ac:dyDescent="0.25">
      <c r="B350" s="23">
        <v>4811</v>
      </c>
      <c r="C350" s="23" t="s">
        <v>325</v>
      </c>
      <c r="D350" s="28">
        <f>+[15]OGA!H325</f>
        <v>0</v>
      </c>
      <c r="E350" s="27"/>
    </row>
    <row r="351" spans="2:5" ht="18" hidden="1" customHeight="1" x14ac:dyDescent="0.25">
      <c r="B351" s="23">
        <v>4821</v>
      </c>
      <c r="C351" s="23" t="s">
        <v>326</v>
      </c>
      <c r="D351" s="28">
        <f>+[15]OGA!H326</f>
        <v>0</v>
      </c>
      <c r="E351" s="27"/>
    </row>
    <row r="352" spans="2:5" ht="18" hidden="1" customHeight="1" x14ac:dyDescent="0.25">
      <c r="B352" s="23">
        <v>4831</v>
      </c>
      <c r="C352" s="23" t="s">
        <v>327</v>
      </c>
      <c r="D352" s="28">
        <f>+[15]OGA!H327</f>
        <v>0</v>
      </c>
      <c r="E352" s="27"/>
    </row>
    <row r="353" spans="2:5" ht="18" hidden="1" customHeight="1" x14ac:dyDescent="0.25">
      <c r="B353" s="23">
        <v>4841</v>
      </c>
      <c r="C353" s="23" t="s">
        <v>328</v>
      </c>
      <c r="D353" s="28">
        <f>+[15]OGA!H328</f>
        <v>0</v>
      </c>
      <c r="E353" s="27"/>
    </row>
    <row r="354" spans="2:5" ht="18" hidden="1" customHeight="1" x14ac:dyDescent="0.25">
      <c r="B354" s="23">
        <v>4851</v>
      </c>
      <c r="C354" s="23" t="s">
        <v>329</v>
      </c>
      <c r="D354" s="28">
        <f>+[15]OGA!H329</f>
        <v>0</v>
      </c>
      <c r="E354" s="27"/>
    </row>
    <row r="355" spans="2:5" ht="18" hidden="1" customHeight="1" x14ac:dyDescent="0.25">
      <c r="B355" s="23">
        <v>4921</v>
      </c>
      <c r="C355" s="23" t="s">
        <v>330</v>
      </c>
      <c r="D355" s="28">
        <f>+[15]OGA!H330</f>
        <v>0</v>
      </c>
      <c r="E355" s="27"/>
    </row>
    <row r="356" spans="2:5" ht="18" hidden="1" customHeight="1" x14ac:dyDescent="0.25">
      <c r="B356" s="23">
        <v>4922</v>
      </c>
      <c r="C356" s="23" t="s">
        <v>331</v>
      </c>
      <c r="D356" s="28">
        <f>+[15]OGA!H331</f>
        <v>0</v>
      </c>
      <c r="E356" s="27"/>
    </row>
    <row r="357" spans="2:5" ht="18" hidden="1" customHeight="1" x14ac:dyDescent="0.25">
      <c r="B357" s="23">
        <v>4931</v>
      </c>
      <c r="C357" s="23" t="s">
        <v>332</v>
      </c>
      <c r="D357" s="28">
        <f>+[15]OGA!H332</f>
        <v>0</v>
      </c>
      <c r="E357" s="27"/>
    </row>
    <row r="358" spans="2:5" x14ac:dyDescent="0.25">
      <c r="B358" s="34"/>
      <c r="C358" s="35"/>
      <c r="D358" s="43"/>
      <c r="E358" s="27"/>
    </row>
    <row r="359" spans="2:5" ht="18.75" thickBot="1" x14ac:dyDescent="0.3">
      <c r="B359" s="34"/>
      <c r="C359" s="35" t="s">
        <v>333</v>
      </c>
      <c r="D359" s="36">
        <f>SUM(D265:D357)</f>
        <v>20002900</v>
      </c>
    </row>
    <row r="360" spans="2:5" ht="15.75" customHeight="1" thickTop="1" thickBot="1" x14ac:dyDescent="0.3">
      <c r="C360" s="18"/>
      <c r="D360" s="19">
        <f>+[15]OGA!$H$333-D359</f>
        <v>0</v>
      </c>
    </row>
    <row r="361" spans="2:5" ht="17.25" customHeight="1" thickBot="1" x14ac:dyDescent="0.25">
      <c r="C361" s="20" t="s">
        <v>7</v>
      </c>
      <c r="D361" s="62" t="str">
        <f>+D2</f>
        <v>Presupuesto</v>
      </c>
    </row>
    <row r="362" spans="2:5" ht="24" customHeight="1" thickBot="1" x14ac:dyDescent="0.25">
      <c r="C362" s="21" t="s">
        <v>334</v>
      </c>
      <c r="D362" s="33" t="str">
        <f>+D3</f>
        <v>2016</v>
      </c>
    </row>
    <row r="363" spans="2:5" ht="18" hidden="1" customHeight="1" x14ac:dyDescent="0.25">
      <c r="B363" s="12">
        <v>5111</v>
      </c>
      <c r="C363" s="8" t="s">
        <v>335</v>
      </c>
      <c r="D363" s="44">
        <f>+[15]OGA!H335</f>
        <v>0</v>
      </c>
      <c r="E363" s="27"/>
    </row>
    <row r="364" spans="2:5" ht="18" hidden="1" customHeight="1" x14ac:dyDescent="0.25">
      <c r="B364" s="10">
        <v>5121</v>
      </c>
      <c r="C364" s="10" t="s">
        <v>336</v>
      </c>
      <c r="D364" s="11">
        <f>+[15]OGA!H336</f>
        <v>0</v>
      </c>
      <c r="E364" s="27"/>
    </row>
    <row r="365" spans="2:5" ht="18" hidden="1" customHeight="1" x14ac:dyDescent="0.25">
      <c r="B365" s="12">
        <v>5131</v>
      </c>
      <c r="C365" s="12" t="s">
        <v>337</v>
      </c>
      <c r="D365" s="9">
        <f>+[15]OGA!H337</f>
        <v>0</v>
      </c>
      <c r="E365" s="27"/>
    </row>
    <row r="366" spans="2:5" s="34" customFormat="1" ht="18" hidden="1" customHeight="1" x14ac:dyDescent="0.25">
      <c r="B366" s="23">
        <v>5151</v>
      </c>
      <c r="C366" s="23" t="s">
        <v>338</v>
      </c>
      <c r="D366" s="28">
        <f>+[15]OGA!H338</f>
        <v>0</v>
      </c>
      <c r="E366" s="45"/>
    </row>
    <row r="367" spans="2:5" s="34" customFormat="1" ht="18" hidden="1" customHeight="1" x14ac:dyDescent="0.25">
      <c r="B367" s="23">
        <v>5191</v>
      </c>
      <c r="C367" s="23" t="s">
        <v>339</v>
      </c>
      <c r="D367" s="28">
        <f>+[15]OGA!H339</f>
        <v>29000</v>
      </c>
      <c r="E367" s="45"/>
    </row>
    <row r="368" spans="2:5" s="34" customFormat="1" ht="18" hidden="1" customHeight="1" x14ac:dyDescent="0.25">
      <c r="B368" s="23">
        <v>5192</v>
      </c>
      <c r="C368" s="23" t="s">
        <v>340</v>
      </c>
      <c r="D368" s="28">
        <f>+[15]OGA!H340</f>
        <v>0</v>
      </c>
      <c r="E368" s="45"/>
    </row>
    <row r="369" spans="2:5" s="34" customFormat="1" ht="18" hidden="1" customHeight="1" x14ac:dyDescent="0.25">
      <c r="B369" s="23">
        <v>5211</v>
      </c>
      <c r="C369" s="23" t="s">
        <v>341</v>
      </c>
      <c r="D369" s="28">
        <f>+[15]OGA!H341</f>
        <v>0</v>
      </c>
      <c r="E369" s="45"/>
    </row>
    <row r="370" spans="2:5" s="34" customFormat="1" ht="18" hidden="1" customHeight="1" x14ac:dyDescent="0.25">
      <c r="B370" s="23">
        <v>5221</v>
      </c>
      <c r="C370" s="23" t="s">
        <v>342</v>
      </c>
      <c r="D370" s="28">
        <f>+[15]OGA!H342</f>
        <v>0</v>
      </c>
      <c r="E370" s="45"/>
    </row>
    <row r="371" spans="2:5" s="34" customFormat="1" ht="18" hidden="1" customHeight="1" x14ac:dyDescent="0.25">
      <c r="B371" s="23">
        <v>5231</v>
      </c>
      <c r="C371" s="23" t="s">
        <v>343</v>
      </c>
      <c r="D371" s="28">
        <f>+[15]OGA!H343</f>
        <v>0</v>
      </c>
      <c r="E371" s="45"/>
    </row>
    <row r="372" spans="2:5" s="34" customFormat="1" ht="18" hidden="1" customHeight="1" x14ac:dyDescent="0.25">
      <c r="B372" s="23">
        <v>5291</v>
      </c>
      <c r="C372" s="23" t="s">
        <v>344</v>
      </c>
      <c r="D372" s="28">
        <f>+[15]OGA!H344</f>
        <v>0</v>
      </c>
      <c r="E372" s="45"/>
    </row>
    <row r="373" spans="2:5" s="34" customFormat="1" ht="18" hidden="1" customHeight="1" x14ac:dyDescent="0.25">
      <c r="B373" s="23">
        <v>5311</v>
      </c>
      <c r="C373" s="23" t="s">
        <v>345</v>
      </c>
      <c r="D373" s="28">
        <f>+[15]OGA!H345</f>
        <v>0</v>
      </c>
      <c r="E373" s="45"/>
    </row>
    <row r="374" spans="2:5" s="34" customFormat="1" ht="18" hidden="1" customHeight="1" x14ac:dyDescent="0.25">
      <c r="B374" s="23">
        <v>5321</v>
      </c>
      <c r="C374" s="23" t="s">
        <v>346</v>
      </c>
      <c r="D374" s="28">
        <f>+[15]OGA!H346</f>
        <v>0</v>
      </c>
      <c r="E374" s="45"/>
    </row>
    <row r="375" spans="2:5" s="34" customFormat="1" ht="18" hidden="1" customHeight="1" x14ac:dyDescent="0.25">
      <c r="B375" s="23">
        <v>5411</v>
      </c>
      <c r="C375" s="23" t="s">
        <v>347</v>
      </c>
      <c r="D375" s="28">
        <f>+[15]OGA!H347</f>
        <v>0</v>
      </c>
      <c r="E375" s="45"/>
    </row>
    <row r="376" spans="2:5" s="34" customFormat="1" ht="18" hidden="1" customHeight="1" x14ac:dyDescent="0.25">
      <c r="B376" s="23">
        <v>5412</v>
      </c>
      <c r="C376" s="23" t="s">
        <v>348</v>
      </c>
      <c r="D376" s="28">
        <f>+[15]OGA!H348</f>
        <v>0</v>
      </c>
      <c r="E376" s="45"/>
    </row>
    <row r="377" spans="2:5" s="34" customFormat="1" ht="18" hidden="1" customHeight="1" x14ac:dyDescent="0.25">
      <c r="B377" s="23">
        <v>5413</v>
      </c>
      <c r="C377" s="23" t="s">
        <v>349</v>
      </c>
      <c r="D377" s="28">
        <f>+[15]OGA!H349</f>
        <v>0</v>
      </c>
      <c r="E377" s="45"/>
    </row>
    <row r="378" spans="2:5" s="34" customFormat="1" ht="18" hidden="1" customHeight="1" x14ac:dyDescent="0.25">
      <c r="B378" s="23">
        <v>5414</v>
      </c>
      <c r="C378" s="23" t="s">
        <v>350</v>
      </c>
      <c r="D378" s="28">
        <f>+[15]OGA!H350</f>
        <v>0</v>
      </c>
      <c r="E378" s="45"/>
    </row>
    <row r="379" spans="2:5" s="34" customFormat="1" ht="18" hidden="1" customHeight="1" x14ac:dyDescent="0.25">
      <c r="B379" s="23">
        <v>5421</v>
      </c>
      <c r="C379" s="23" t="s">
        <v>351</v>
      </c>
      <c r="D379" s="28">
        <f>+[15]OGA!H351</f>
        <v>0</v>
      </c>
      <c r="E379" s="45"/>
    </row>
    <row r="380" spans="2:5" s="34" customFormat="1" ht="18" hidden="1" customHeight="1" x14ac:dyDescent="0.25">
      <c r="B380" s="23">
        <v>5431</v>
      </c>
      <c r="C380" s="23" t="s">
        <v>352</v>
      </c>
      <c r="D380" s="28">
        <f>+[15]OGA!H352</f>
        <v>0</v>
      </c>
      <c r="E380" s="45"/>
    </row>
    <row r="381" spans="2:5" s="34" customFormat="1" ht="18" hidden="1" customHeight="1" x14ac:dyDescent="0.25">
      <c r="B381" s="23">
        <v>5432</v>
      </c>
      <c r="C381" s="23" t="s">
        <v>353</v>
      </c>
      <c r="D381" s="28">
        <f>+[15]OGA!H353</f>
        <v>0</v>
      </c>
      <c r="E381" s="45"/>
    </row>
    <row r="382" spans="2:5" s="34" customFormat="1" ht="18" hidden="1" customHeight="1" x14ac:dyDescent="0.25">
      <c r="B382" s="23">
        <v>5441</v>
      </c>
      <c r="C382" s="23" t="s">
        <v>354</v>
      </c>
      <c r="D382" s="28">
        <f>+[15]OGA!H354</f>
        <v>0</v>
      </c>
      <c r="E382" s="45"/>
    </row>
    <row r="383" spans="2:5" s="34" customFormat="1" ht="18" hidden="1" customHeight="1" x14ac:dyDescent="0.25">
      <c r="B383" s="23">
        <v>5451</v>
      </c>
      <c r="C383" s="23" t="s">
        <v>355</v>
      </c>
      <c r="D383" s="28">
        <f>+[15]OGA!H355</f>
        <v>0</v>
      </c>
      <c r="E383" s="45"/>
    </row>
    <row r="384" spans="2:5" s="34" customFormat="1" ht="18" hidden="1" customHeight="1" x14ac:dyDescent="0.25">
      <c r="B384" s="23">
        <v>5452</v>
      </c>
      <c r="C384" s="23" t="s">
        <v>356</v>
      </c>
      <c r="D384" s="28">
        <f>+[15]OGA!H356</f>
        <v>0</v>
      </c>
      <c r="E384" s="45"/>
    </row>
    <row r="385" spans="2:5" s="34" customFormat="1" ht="18" hidden="1" customHeight="1" x14ac:dyDescent="0.25">
      <c r="B385" s="23">
        <v>5491</v>
      </c>
      <c r="C385" s="23" t="s">
        <v>357</v>
      </c>
      <c r="D385" s="28">
        <f>+[15]OGA!H357</f>
        <v>0</v>
      </c>
      <c r="E385" s="45"/>
    </row>
    <row r="386" spans="2:5" s="34" customFormat="1" ht="18" hidden="1" customHeight="1" x14ac:dyDescent="0.25">
      <c r="B386" s="23">
        <v>5511</v>
      </c>
      <c r="C386" s="23" t="s">
        <v>358</v>
      </c>
      <c r="D386" s="28">
        <f>+[15]OGA!H358</f>
        <v>0</v>
      </c>
      <c r="E386" s="45"/>
    </row>
    <row r="387" spans="2:5" s="34" customFormat="1" ht="18" hidden="1" customHeight="1" x14ac:dyDescent="0.25">
      <c r="B387" s="23">
        <v>5611</v>
      </c>
      <c r="C387" s="23" t="s">
        <v>359</v>
      </c>
      <c r="D387" s="28">
        <f>+[15]OGA!H359</f>
        <v>0</v>
      </c>
      <c r="E387" s="45"/>
    </row>
    <row r="388" spans="2:5" s="34" customFormat="1" ht="18" hidden="1" customHeight="1" x14ac:dyDescent="0.25">
      <c r="B388" s="23">
        <v>5621</v>
      </c>
      <c r="C388" s="23" t="s">
        <v>360</v>
      </c>
      <c r="D388" s="28">
        <f>+[15]OGA!H360</f>
        <v>0</v>
      </c>
      <c r="E388" s="45"/>
    </row>
    <row r="389" spans="2:5" s="34" customFormat="1" ht="18" hidden="1" customHeight="1" x14ac:dyDescent="0.25">
      <c r="B389" s="23">
        <v>5631</v>
      </c>
      <c r="C389" s="23" t="s">
        <v>361</v>
      </c>
      <c r="D389" s="28">
        <f>+[15]OGA!H361</f>
        <v>0</v>
      </c>
      <c r="E389" s="45"/>
    </row>
    <row r="390" spans="2:5" s="34" customFormat="1" ht="18" hidden="1" customHeight="1" x14ac:dyDescent="0.25">
      <c r="B390" s="23">
        <v>5641</v>
      </c>
      <c r="C390" s="23" t="s">
        <v>362</v>
      </c>
      <c r="D390" s="28">
        <f>+[15]OGA!H362</f>
        <v>0</v>
      </c>
      <c r="E390" s="45"/>
    </row>
    <row r="391" spans="2:5" s="34" customFormat="1" ht="18" hidden="1" customHeight="1" x14ac:dyDescent="0.25">
      <c r="B391" s="23">
        <v>5651</v>
      </c>
      <c r="C391" s="23" t="s">
        <v>363</v>
      </c>
      <c r="D391" s="28">
        <f>+[15]OGA!H363</f>
        <v>0</v>
      </c>
      <c r="E391" s="45"/>
    </row>
    <row r="392" spans="2:5" s="34" customFormat="1" ht="18" hidden="1" customHeight="1" x14ac:dyDescent="0.25">
      <c r="B392" s="23">
        <v>5661</v>
      </c>
      <c r="C392" s="23" t="s">
        <v>364</v>
      </c>
      <c r="D392" s="28">
        <f>+[15]OGA!H364</f>
        <v>0</v>
      </c>
      <c r="E392" s="45"/>
    </row>
    <row r="393" spans="2:5" s="34" customFormat="1" ht="18" hidden="1" customHeight="1" x14ac:dyDescent="0.25">
      <c r="B393" s="23">
        <v>5671</v>
      </c>
      <c r="C393" s="23" t="s">
        <v>365</v>
      </c>
      <c r="D393" s="28">
        <f>+[15]OGA!H365</f>
        <v>0</v>
      </c>
      <c r="E393" s="45"/>
    </row>
    <row r="394" spans="2:5" s="34" customFormat="1" ht="18" hidden="1" customHeight="1" x14ac:dyDescent="0.25">
      <c r="B394" s="23">
        <v>5672</v>
      </c>
      <c r="C394" s="23" t="s">
        <v>366</v>
      </c>
      <c r="D394" s="28">
        <f>+[15]OGA!H366</f>
        <v>0</v>
      </c>
      <c r="E394" s="45"/>
    </row>
    <row r="395" spans="2:5" s="34" customFormat="1" ht="18" hidden="1" customHeight="1" x14ac:dyDescent="0.25">
      <c r="B395" s="23">
        <v>5691</v>
      </c>
      <c r="C395" s="23" t="s">
        <v>367</v>
      </c>
      <c r="D395" s="28">
        <f>+[15]OGA!H367</f>
        <v>0</v>
      </c>
      <c r="E395" s="45"/>
    </row>
    <row r="396" spans="2:5" s="34" customFormat="1" ht="18" hidden="1" customHeight="1" x14ac:dyDescent="0.25">
      <c r="B396" s="23">
        <v>5692</v>
      </c>
      <c r="C396" s="23" t="s">
        <v>368</v>
      </c>
      <c r="D396" s="28">
        <f>+[15]OGA!H368</f>
        <v>0</v>
      </c>
      <c r="E396" s="45"/>
    </row>
    <row r="397" spans="2:5" s="34" customFormat="1" ht="18" hidden="1" customHeight="1" x14ac:dyDescent="0.25">
      <c r="B397" s="23">
        <v>5693</v>
      </c>
      <c r="C397" s="23" t="s">
        <v>369</v>
      </c>
      <c r="D397" s="28">
        <f>+[15]OGA!H369</f>
        <v>0</v>
      </c>
      <c r="E397" s="45"/>
    </row>
    <row r="398" spans="2:5" s="34" customFormat="1" x14ac:dyDescent="0.25">
      <c r="B398" s="23">
        <v>5694</v>
      </c>
      <c r="C398" s="23" t="s">
        <v>370</v>
      </c>
      <c r="D398" s="28">
        <f>+[15]OGA!H370</f>
        <v>0</v>
      </c>
      <c r="E398" s="45"/>
    </row>
    <row r="399" spans="2:5" s="34" customFormat="1" ht="18" hidden="1" customHeight="1" x14ac:dyDescent="0.25">
      <c r="B399" s="23">
        <v>5711</v>
      </c>
      <c r="C399" s="23" t="s">
        <v>371</v>
      </c>
      <c r="D399" s="28">
        <f>+[15]OGA!H371</f>
        <v>0</v>
      </c>
      <c r="E399" s="45"/>
    </row>
    <row r="400" spans="2:5" s="34" customFormat="1" ht="18" hidden="1" customHeight="1" x14ac:dyDescent="0.25">
      <c r="B400" s="23">
        <v>5721</v>
      </c>
      <c r="C400" s="23" t="s">
        <v>372</v>
      </c>
      <c r="D400" s="28">
        <f>+[15]OGA!H372</f>
        <v>0</v>
      </c>
      <c r="E400" s="45"/>
    </row>
    <row r="401" spans="2:5" s="34" customFormat="1" ht="18" hidden="1" customHeight="1" x14ac:dyDescent="0.25">
      <c r="B401" s="23">
        <v>5731</v>
      </c>
      <c r="C401" s="23" t="s">
        <v>373</v>
      </c>
      <c r="D401" s="28">
        <f>+[15]OGA!H373</f>
        <v>0</v>
      </c>
      <c r="E401" s="45"/>
    </row>
    <row r="402" spans="2:5" s="34" customFormat="1" ht="18" hidden="1" customHeight="1" x14ac:dyDescent="0.25">
      <c r="B402" s="23">
        <v>5741</v>
      </c>
      <c r="C402" s="23" t="s">
        <v>374</v>
      </c>
      <c r="D402" s="28">
        <f>+[15]OGA!H374</f>
        <v>0</v>
      </c>
      <c r="E402" s="45"/>
    </row>
    <row r="403" spans="2:5" s="34" customFormat="1" ht="18" hidden="1" customHeight="1" x14ac:dyDescent="0.25">
      <c r="B403" s="23">
        <v>5751</v>
      </c>
      <c r="C403" s="23" t="s">
        <v>375</v>
      </c>
      <c r="D403" s="28">
        <f>+[15]OGA!H375</f>
        <v>0</v>
      </c>
      <c r="E403" s="45"/>
    </row>
    <row r="404" spans="2:5" s="34" customFormat="1" ht="18" hidden="1" customHeight="1" x14ac:dyDescent="0.25">
      <c r="B404" s="23">
        <v>5761</v>
      </c>
      <c r="C404" s="23" t="s">
        <v>376</v>
      </c>
      <c r="D404" s="28">
        <f>+[15]OGA!H376</f>
        <v>0</v>
      </c>
      <c r="E404" s="45"/>
    </row>
    <row r="405" spans="2:5" s="34" customFormat="1" ht="18" hidden="1" customHeight="1" x14ac:dyDescent="0.25">
      <c r="B405" s="23">
        <v>5771</v>
      </c>
      <c r="C405" s="23" t="s">
        <v>377</v>
      </c>
      <c r="D405" s="28">
        <f>+[15]OGA!H377</f>
        <v>0</v>
      </c>
      <c r="E405" s="45"/>
    </row>
    <row r="406" spans="2:5" s="34" customFormat="1" ht="18" hidden="1" customHeight="1" x14ac:dyDescent="0.25">
      <c r="B406" s="23">
        <v>5781</v>
      </c>
      <c r="C406" s="23" t="s">
        <v>378</v>
      </c>
      <c r="D406" s="28">
        <f>+[15]OGA!H378</f>
        <v>0</v>
      </c>
      <c r="E406" s="45"/>
    </row>
    <row r="407" spans="2:5" s="34" customFormat="1" ht="18" hidden="1" customHeight="1" x14ac:dyDescent="0.25">
      <c r="B407" s="23">
        <v>5791</v>
      </c>
      <c r="C407" s="23" t="s">
        <v>379</v>
      </c>
      <c r="D407" s="28">
        <f>+[15]OGA!H379</f>
        <v>0</v>
      </c>
      <c r="E407" s="45"/>
    </row>
    <row r="408" spans="2:5" s="34" customFormat="1" ht="18" hidden="1" customHeight="1" x14ac:dyDescent="0.25">
      <c r="B408" s="23">
        <v>5811</v>
      </c>
      <c r="C408" s="23" t="s">
        <v>380</v>
      </c>
      <c r="D408" s="28">
        <f>+[15]OGA!H380</f>
        <v>0</v>
      </c>
      <c r="E408" s="45"/>
    </row>
    <row r="409" spans="2:5" s="34" customFormat="1" ht="18" hidden="1" customHeight="1" x14ac:dyDescent="0.25">
      <c r="B409" s="23">
        <v>5821</v>
      </c>
      <c r="C409" s="23" t="s">
        <v>381</v>
      </c>
      <c r="D409" s="28">
        <f>+[15]OGA!H381</f>
        <v>0</v>
      </c>
      <c r="E409" s="45"/>
    </row>
    <row r="410" spans="2:5" s="34" customFormat="1" ht="18" hidden="1" customHeight="1" x14ac:dyDescent="0.25">
      <c r="B410" s="23">
        <v>5831</v>
      </c>
      <c r="C410" s="23" t="s">
        <v>382</v>
      </c>
      <c r="D410" s="28">
        <f>+[15]OGA!H382</f>
        <v>0</v>
      </c>
      <c r="E410" s="45"/>
    </row>
    <row r="411" spans="2:5" s="34" customFormat="1" ht="18" hidden="1" customHeight="1" x14ac:dyDescent="0.25">
      <c r="B411" s="23">
        <v>5891</v>
      </c>
      <c r="C411" s="23" t="s">
        <v>383</v>
      </c>
      <c r="D411" s="28">
        <f>+[15]OGA!H383</f>
        <v>0</v>
      </c>
      <c r="E411" s="45"/>
    </row>
    <row r="412" spans="2:5" s="34" customFormat="1" ht="18" hidden="1" customHeight="1" x14ac:dyDescent="0.25">
      <c r="B412" s="23">
        <v>5892</v>
      </c>
      <c r="C412" s="23" t="s">
        <v>384</v>
      </c>
      <c r="D412" s="28">
        <f>+[15]OGA!H384</f>
        <v>0</v>
      </c>
      <c r="E412" s="45"/>
    </row>
    <row r="413" spans="2:5" s="34" customFormat="1" ht="18" hidden="1" customHeight="1" x14ac:dyDescent="0.25">
      <c r="B413" s="23">
        <v>5893</v>
      </c>
      <c r="C413" s="23" t="s">
        <v>385</v>
      </c>
      <c r="D413" s="28">
        <f>+[15]OGA!H385</f>
        <v>0</v>
      </c>
      <c r="E413" s="45"/>
    </row>
    <row r="414" spans="2:5" s="34" customFormat="1" ht="18" hidden="1" customHeight="1" x14ac:dyDescent="0.25">
      <c r="B414" s="23">
        <v>5894</v>
      </c>
      <c r="C414" s="23" t="s">
        <v>386</v>
      </c>
      <c r="D414" s="28">
        <f>+[15]OGA!H386</f>
        <v>0</v>
      </c>
      <c r="E414" s="45"/>
    </row>
    <row r="415" spans="2:5" s="34" customFormat="1" ht="18" hidden="1" customHeight="1" x14ac:dyDescent="0.25">
      <c r="B415" s="23">
        <v>5911</v>
      </c>
      <c r="C415" s="23" t="s">
        <v>387</v>
      </c>
      <c r="D415" s="28">
        <f>+[15]OGA!H387</f>
        <v>0</v>
      </c>
      <c r="E415" s="45"/>
    </row>
    <row r="416" spans="2:5" s="34" customFormat="1" ht="18" hidden="1" customHeight="1" x14ac:dyDescent="0.25">
      <c r="B416" s="23">
        <v>5921</v>
      </c>
      <c r="C416" s="23" t="s">
        <v>388</v>
      </c>
      <c r="D416" s="28">
        <f>+[15]OGA!H388</f>
        <v>0</v>
      </c>
      <c r="E416" s="45"/>
    </row>
    <row r="417" spans="2:5" s="34" customFormat="1" ht="18" hidden="1" customHeight="1" x14ac:dyDescent="0.25">
      <c r="B417" s="23">
        <v>5931</v>
      </c>
      <c r="C417" s="23" t="s">
        <v>389</v>
      </c>
      <c r="D417" s="28">
        <f>+[15]OGA!H389</f>
        <v>0</v>
      </c>
      <c r="E417" s="45"/>
    </row>
    <row r="418" spans="2:5" s="34" customFormat="1" ht="18" hidden="1" customHeight="1" x14ac:dyDescent="0.25">
      <c r="B418" s="23">
        <v>5941</v>
      </c>
      <c r="C418" s="23" t="s">
        <v>390</v>
      </c>
      <c r="D418" s="28">
        <f>+[15]OGA!H390</f>
        <v>0</v>
      </c>
      <c r="E418" s="45"/>
    </row>
    <row r="419" spans="2:5" s="34" customFormat="1" ht="18" hidden="1" customHeight="1" x14ac:dyDescent="0.25">
      <c r="B419" s="23">
        <v>5951</v>
      </c>
      <c r="C419" s="23" t="s">
        <v>391</v>
      </c>
      <c r="D419" s="28">
        <f>+[15]OGA!H391</f>
        <v>0</v>
      </c>
      <c r="E419" s="45"/>
    </row>
    <row r="420" spans="2:5" s="34" customFormat="1" ht="18" hidden="1" customHeight="1" x14ac:dyDescent="0.25">
      <c r="B420" s="23">
        <v>5961</v>
      </c>
      <c r="C420" s="23" t="s">
        <v>392</v>
      </c>
      <c r="D420" s="28">
        <f>+[15]OGA!H392</f>
        <v>0</v>
      </c>
      <c r="E420" s="45"/>
    </row>
    <row r="421" spans="2:5" s="34" customFormat="1" ht="18" hidden="1" customHeight="1" x14ac:dyDescent="0.25">
      <c r="B421" s="23">
        <v>5971</v>
      </c>
      <c r="C421" s="23" t="s">
        <v>393</v>
      </c>
      <c r="D421" s="28">
        <f>+[15]OGA!H393</f>
        <v>0</v>
      </c>
      <c r="E421" s="45"/>
    </row>
    <row r="422" spans="2:5" s="34" customFormat="1" ht="18" hidden="1" customHeight="1" x14ac:dyDescent="0.25">
      <c r="B422" s="23">
        <v>5981</v>
      </c>
      <c r="C422" s="23" t="s">
        <v>394</v>
      </c>
      <c r="D422" s="28">
        <f>+[15]OGA!H394</f>
        <v>0</v>
      </c>
      <c r="E422" s="45"/>
    </row>
    <row r="423" spans="2:5" s="34" customFormat="1" ht="18" hidden="1" customHeight="1" x14ac:dyDescent="0.25">
      <c r="B423" s="23">
        <v>5991</v>
      </c>
      <c r="C423" s="23" t="s">
        <v>395</v>
      </c>
      <c r="D423" s="28">
        <f>+[15]OGA!H395</f>
        <v>0</v>
      </c>
      <c r="E423" s="45"/>
    </row>
    <row r="424" spans="2:5" s="34" customFormat="1" x14ac:dyDescent="0.25">
      <c r="B424" s="46"/>
      <c r="C424" s="23" t="s">
        <v>396</v>
      </c>
      <c r="D424" s="28">
        <f>SUM(D363:D423)</f>
        <v>29000</v>
      </c>
      <c r="E424" s="47"/>
    </row>
    <row r="425" spans="2:5" s="51" customFormat="1" ht="8.25" customHeight="1" thickBot="1" x14ac:dyDescent="0.3">
      <c r="B425" s="48"/>
      <c r="C425" s="49"/>
      <c r="D425" s="7">
        <f>+[15]OGA!$H$396-D424</f>
        <v>0</v>
      </c>
      <c r="E425" s="50"/>
    </row>
    <row r="426" spans="2:5" ht="17.25" hidden="1" customHeight="1" thickBot="1" x14ac:dyDescent="0.25">
      <c r="C426" s="52" t="s">
        <v>7</v>
      </c>
      <c r="D426" s="62" t="str">
        <f>+D2</f>
        <v>Presupuesto</v>
      </c>
    </row>
    <row r="427" spans="2:5" ht="34.5" hidden="1" customHeight="1" x14ac:dyDescent="0.25">
      <c r="C427" s="53" t="s">
        <v>397</v>
      </c>
      <c r="D427" s="54" t="s">
        <v>1</v>
      </c>
    </row>
    <row r="428" spans="2:5" ht="18.75" hidden="1" customHeight="1" thickBot="1" x14ac:dyDescent="0.3">
      <c r="B428" s="12">
        <v>6221</v>
      </c>
      <c r="C428" s="12" t="s">
        <v>398</v>
      </c>
      <c r="D428" s="9"/>
      <c r="E428" s="27"/>
    </row>
    <row r="429" spans="2:5" ht="18.75" hidden="1" customHeight="1" thickBot="1" x14ac:dyDescent="0.3">
      <c r="B429" s="10"/>
      <c r="C429" s="55"/>
      <c r="D429" s="56"/>
      <c r="E429" s="27"/>
    </row>
    <row r="430" spans="2:5" ht="18.75" thickBot="1" x14ac:dyDescent="0.3">
      <c r="C430" s="57" t="s">
        <v>399</v>
      </c>
      <c r="D430" s="58">
        <f>+D82+D150+D261+D359+D424+D428</f>
        <v>40363043.48292876</v>
      </c>
      <c r="E430" s="27"/>
    </row>
    <row r="431" spans="2:5" ht="18.75" thickBot="1" x14ac:dyDescent="0.3">
      <c r="D431" s="7">
        <f>+[15]OGA!$H$529</f>
        <v>40363043.48292876</v>
      </c>
    </row>
    <row r="432" spans="2:5" ht="18.75" thickBot="1" x14ac:dyDescent="0.3">
      <c r="D432" s="59">
        <f>+D430-D431</f>
        <v>0</v>
      </c>
    </row>
  </sheetData>
  <mergeCells count="1">
    <mergeCell ref="C4:C5"/>
  </mergeCells>
  <printOptions horizontalCentered="1"/>
  <pageMargins left="0" right="0" top="0.78740157480314965" bottom="0.27559055118110237" header="0.39370078740157483" footer="0.11811023622047245"/>
  <pageSetup scale="75" firstPageNumber="2" orientation="portrait" useFirstPageNumber="1" r:id="rId1"/>
  <headerFooter alignWithMargins="0">
    <oddHeader>&amp;C&amp;"Arial,Negrita"&amp;14INSTITUTO JALISCIENSE DE ASISTENCIA SOCIAL
COMPARATIVO PRESUPUESTAL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MIR</vt:lpstr>
      <vt:lpstr>CTE</vt:lpstr>
      <vt:lpstr>CCT</vt:lpstr>
      <vt:lpstr>ALKD</vt:lpstr>
      <vt:lpstr>UAPI</vt:lpstr>
      <vt:lpstr>SALAS</vt:lpstr>
      <vt:lpstr>IAP´s</vt:lpstr>
      <vt:lpstr>ALKD!Área_de_impresión</vt:lpstr>
      <vt:lpstr>CCT!Área_de_impresión</vt:lpstr>
      <vt:lpstr>CTE!Área_de_impresión</vt:lpstr>
      <vt:lpstr>IAP´s!Área_de_impresión</vt:lpstr>
      <vt:lpstr>SALAS!Área_de_impresión</vt:lpstr>
      <vt:lpstr>UAPI!Área_de_impresión</vt:lpstr>
      <vt:lpstr>ALKD!Títulos_a_imprimir</vt:lpstr>
      <vt:lpstr>CCT!Títulos_a_imprimir</vt:lpstr>
      <vt:lpstr>CTE!Títulos_a_imprimir</vt:lpstr>
      <vt:lpstr>IAP´s!Títulos_a_imprimir</vt:lpstr>
      <vt:lpstr>SALAS!Títulos_a_imprimir</vt:lpstr>
      <vt:lpstr>UAPI!Títulos_a_imprimir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Reyes Chavez</dc:creator>
  <cp:lastModifiedBy>Beatriz Adriana Hernandez Portillo</cp:lastModifiedBy>
  <dcterms:created xsi:type="dcterms:W3CDTF">2016-04-22T17:13:00Z</dcterms:created>
  <dcterms:modified xsi:type="dcterms:W3CDTF">2016-04-22T18:07:29Z</dcterms:modified>
</cp:coreProperties>
</file>