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I\Desktop\"/>
    </mc:Choice>
  </mc:AlternateContent>
  <bookViews>
    <workbookView xWindow="0" yWindow="0" windowWidth="20490" windowHeight="7155"/>
  </bookViews>
  <sheets>
    <sheet name="Plantilla plazas adm" sheetId="1" r:id="rId1"/>
    <sheet name="Plazas adm autorizadas" sheetId="2" r:id="rId2"/>
  </sheets>
  <definedNames>
    <definedName name="_xlnm._FilterDatabase" localSheetId="0" hidden="1">'Plantilla plazas adm'!$A$5:$AC$62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F6" i="1"/>
  <c r="G6" i="1"/>
  <c r="H6" i="1"/>
  <c r="AC6" i="1" s="1"/>
  <c r="I6" i="1"/>
  <c r="K6" i="1"/>
  <c r="F7" i="1"/>
  <c r="G7" i="1"/>
  <c r="H7" i="1"/>
  <c r="I7" i="1"/>
  <c r="K7" i="1"/>
  <c r="AC7" i="1"/>
  <c r="F8" i="1"/>
  <c r="G8" i="1"/>
  <c r="H8" i="1"/>
  <c r="I8" i="1"/>
  <c r="AC8" i="1" s="1"/>
  <c r="K8" i="1"/>
  <c r="M8" i="1"/>
  <c r="F9" i="1"/>
  <c r="G9" i="1"/>
  <c r="H9" i="1"/>
  <c r="I9" i="1"/>
  <c r="AC9" i="1" s="1"/>
  <c r="K9" i="1"/>
  <c r="M9" i="1"/>
  <c r="F10" i="1"/>
  <c r="G10" i="1"/>
  <c r="H10" i="1"/>
  <c r="I10" i="1"/>
  <c r="AC10" i="1" s="1"/>
  <c r="K10" i="1"/>
  <c r="M10" i="1"/>
  <c r="F11" i="1"/>
  <c r="G11" i="1"/>
  <c r="H11" i="1"/>
  <c r="I11" i="1"/>
  <c r="K11" i="1"/>
  <c r="M11" i="1"/>
  <c r="AC11" i="1"/>
  <c r="F12" i="1"/>
  <c r="G12" i="1"/>
  <c r="H12" i="1"/>
  <c r="I12" i="1"/>
  <c r="AC12" i="1" s="1"/>
  <c r="K12" i="1"/>
  <c r="M12" i="1"/>
  <c r="F13" i="1"/>
  <c r="G13" i="1"/>
  <c r="H13" i="1"/>
  <c r="I13" i="1"/>
  <c r="AC13" i="1" s="1"/>
  <c r="K13" i="1"/>
  <c r="M13" i="1"/>
  <c r="F14" i="1"/>
  <c r="G14" i="1"/>
  <c r="H14" i="1"/>
  <c r="I14" i="1"/>
  <c r="AC14" i="1" s="1"/>
  <c r="K14" i="1"/>
  <c r="M14" i="1"/>
  <c r="F15" i="1"/>
  <c r="G15" i="1"/>
  <c r="H15" i="1"/>
  <c r="I15" i="1"/>
  <c r="K15" i="1"/>
  <c r="M15" i="1"/>
  <c r="AC15" i="1"/>
  <c r="F16" i="1"/>
  <c r="G16" i="1"/>
  <c r="H16" i="1"/>
  <c r="I16" i="1"/>
  <c r="AC16" i="1" s="1"/>
  <c r="K16" i="1"/>
  <c r="M16" i="1"/>
  <c r="F17" i="1"/>
  <c r="G17" i="1"/>
  <c r="H17" i="1"/>
  <c r="I17" i="1"/>
  <c r="AC17" i="1" s="1"/>
  <c r="K17" i="1"/>
  <c r="M17" i="1"/>
  <c r="F18" i="1"/>
  <c r="G18" i="1"/>
  <c r="H18" i="1"/>
  <c r="I18" i="1"/>
  <c r="AC18" i="1" s="1"/>
  <c r="K18" i="1"/>
  <c r="M18" i="1"/>
  <c r="F19" i="1"/>
  <c r="G19" i="1"/>
  <c r="H19" i="1"/>
  <c r="I19" i="1"/>
  <c r="K19" i="1"/>
  <c r="M19" i="1"/>
  <c r="AC19" i="1"/>
  <c r="F20" i="1"/>
  <c r="G20" i="1"/>
  <c r="H20" i="1"/>
  <c r="I20" i="1"/>
  <c r="AC20" i="1" s="1"/>
  <c r="K20" i="1"/>
  <c r="M20" i="1"/>
  <c r="F21" i="1"/>
  <c r="G21" i="1"/>
  <c r="H21" i="1"/>
  <c r="I21" i="1"/>
  <c r="AC21" i="1" s="1"/>
  <c r="K21" i="1"/>
  <c r="M21" i="1"/>
  <c r="F22" i="1"/>
  <c r="G22" i="1"/>
  <c r="H22" i="1"/>
  <c r="I22" i="1"/>
  <c r="J22" i="1"/>
  <c r="K22" i="1"/>
  <c r="AC22" i="1" s="1"/>
  <c r="M22" i="1"/>
  <c r="R22" i="1"/>
  <c r="U22" i="1"/>
  <c r="V22" i="1"/>
  <c r="W22" i="1"/>
  <c r="X22" i="1"/>
  <c r="F23" i="1"/>
  <c r="G23" i="1"/>
  <c r="H23" i="1"/>
  <c r="I23" i="1"/>
  <c r="J23" i="1"/>
  <c r="K23" i="1"/>
  <c r="M23" i="1"/>
  <c r="R23" i="1"/>
  <c r="U23" i="1"/>
  <c r="V23" i="1"/>
  <c r="W23" i="1"/>
  <c r="X23" i="1"/>
  <c r="AC23" i="1"/>
  <c r="F24" i="1"/>
  <c r="G24" i="1"/>
  <c r="H24" i="1"/>
  <c r="AC24" i="1" s="1"/>
  <c r="I24" i="1"/>
  <c r="J24" i="1"/>
  <c r="K24" i="1"/>
  <c r="M24" i="1"/>
  <c r="R24" i="1"/>
  <c r="U24" i="1"/>
  <c r="V24" i="1"/>
  <c r="W24" i="1"/>
  <c r="X24" i="1"/>
  <c r="F25" i="1"/>
  <c r="G25" i="1"/>
  <c r="H25" i="1"/>
  <c r="AC25" i="1" s="1"/>
  <c r="I25" i="1"/>
  <c r="J25" i="1"/>
  <c r="K25" i="1"/>
  <c r="M25" i="1"/>
  <c r="R25" i="1"/>
  <c r="U25" i="1"/>
  <c r="V25" i="1"/>
  <c r="W25" i="1"/>
  <c r="X25" i="1"/>
  <c r="F26" i="1"/>
  <c r="G26" i="1"/>
  <c r="H26" i="1"/>
  <c r="I26" i="1"/>
  <c r="J26" i="1"/>
  <c r="K26" i="1"/>
  <c r="AC26" i="1" s="1"/>
  <c r="M26" i="1"/>
  <c r="R26" i="1"/>
  <c r="U26" i="1"/>
  <c r="V26" i="1"/>
  <c r="W26" i="1"/>
  <c r="X26" i="1"/>
  <c r="F27" i="1"/>
  <c r="G27" i="1"/>
  <c r="H27" i="1"/>
  <c r="I27" i="1"/>
  <c r="J27" i="1"/>
  <c r="K27" i="1"/>
  <c r="M27" i="1"/>
  <c r="R27" i="1"/>
  <c r="U27" i="1"/>
  <c r="V27" i="1"/>
  <c r="W27" i="1"/>
  <c r="X27" i="1"/>
  <c r="AC27" i="1"/>
  <c r="F28" i="1"/>
  <c r="G28" i="1"/>
  <c r="H28" i="1"/>
  <c r="AC28" i="1" s="1"/>
  <c r="I28" i="1"/>
  <c r="J28" i="1"/>
  <c r="K28" i="1"/>
  <c r="M28" i="1"/>
  <c r="R28" i="1"/>
  <c r="U28" i="1"/>
  <c r="V28" i="1"/>
  <c r="W28" i="1"/>
  <c r="X28" i="1"/>
  <c r="F29" i="1"/>
  <c r="G29" i="1"/>
  <c r="H29" i="1"/>
  <c r="AC29" i="1" s="1"/>
  <c r="I29" i="1"/>
  <c r="J29" i="1"/>
  <c r="K29" i="1"/>
  <c r="M29" i="1"/>
  <c r="R29" i="1"/>
  <c r="U29" i="1"/>
  <c r="V29" i="1"/>
  <c r="W29" i="1"/>
  <c r="X29" i="1"/>
  <c r="F30" i="1"/>
  <c r="G30" i="1"/>
  <c r="H30" i="1"/>
  <c r="I30" i="1"/>
  <c r="J30" i="1"/>
  <c r="K30" i="1"/>
  <c r="AC30" i="1" s="1"/>
  <c r="M30" i="1"/>
  <c r="R30" i="1"/>
  <c r="U30" i="1"/>
  <c r="V30" i="1"/>
  <c r="W30" i="1"/>
  <c r="X30" i="1"/>
  <c r="F31" i="1"/>
  <c r="G31" i="1"/>
  <c r="H31" i="1"/>
  <c r="I31" i="1"/>
  <c r="J31" i="1"/>
  <c r="K31" i="1"/>
  <c r="M31" i="1"/>
  <c r="R31" i="1"/>
  <c r="U31" i="1"/>
  <c r="V31" i="1"/>
  <c r="W31" i="1"/>
  <c r="X31" i="1"/>
  <c r="AC31" i="1"/>
  <c r="F32" i="1"/>
  <c r="G32" i="1"/>
  <c r="H32" i="1"/>
  <c r="AC32" i="1" s="1"/>
  <c r="I32" i="1"/>
  <c r="J32" i="1"/>
  <c r="K32" i="1"/>
  <c r="M32" i="1"/>
  <c r="R32" i="1"/>
  <c r="U32" i="1"/>
  <c r="V32" i="1"/>
  <c r="W32" i="1"/>
  <c r="X32" i="1"/>
  <c r="F33" i="1"/>
  <c r="G33" i="1"/>
  <c r="H33" i="1"/>
  <c r="AC33" i="1" s="1"/>
  <c r="I33" i="1"/>
  <c r="J33" i="1"/>
  <c r="K33" i="1"/>
  <c r="M33" i="1"/>
  <c r="R33" i="1"/>
  <c r="U33" i="1"/>
  <c r="V33" i="1"/>
  <c r="W33" i="1"/>
  <c r="X33" i="1"/>
  <c r="F34" i="1"/>
  <c r="G34" i="1"/>
  <c r="H34" i="1"/>
  <c r="I34" i="1"/>
  <c r="J34" i="1"/>
  <c r="K34" i="1"/>
  <c r="AC34" i="1" s="1"/>
  <c r="M34" i="1"/>
  <c r="R34" i="1"/>
  <c r="U34" i="1"/>
  <c r="V34" i="1"/>
  <c r="W34" i="1"/>
  <c r="X34" i="1"/>
  <c r="F35" i="1"/>
  <c r="G35" i="1"/>
  <c r="H35" i="1"/>
  <c r="I35" i="1"/>
  <c r="J35" i="1"/>
  <c r="K35" i="1"/>
  <c r="M35" i="1"/>
  <c r="R35" i="1"/>
  <c r="U35" i="1"/>
  <c r="V35" i="1"/>
  <c r="W35" i="1"/>
  <c r="X35" i="1"/>
  <c r="AC35" i="1"/>
  <c r="F36" i="1"/>
  <c r="G36" i="1"/>
  <c r="H36" i="1"/>
  <c r="AC36" i="1" s="1"/>
  <c r="I36" i="1"/>
  <c r="J36" i="1"/>
  <c r="K36" i="1"/>
  <c r="M36" i="1"/>
  <c r="R36" i="1"/>
  <c r="U36" i="1"/>
  <c r="V36" i="1"/>
  <c r="W36" i="1"/>
  <c r="X36" i="1"/>
  <c r="F37" i="1"/>
  <c r="G37" i="1"/>
  <c r="H37" i="1"/>
  <c r="AC37" i="1" s="1"/>
  <c r="I37" i="1"/>
  <c r="J37" i="1"/>
  <c r="K37" i="1"/>
  <c r="M37" i="1"/>
  <c r="R37" i="1"/>
  <c r="U37" i="1"/>
  <c r="V37" i="1"/>
  <c r="W37" i="1"/>
  <c r="X37" i="1"/>
  <c r="F38" i="1"/>
  <c r="G38" i="1"/>
  <c r="H38" i="1"/>
  <c r="I38" i="1"/>
  <c r="J38" i="1"/>
  <c r="K38" i="1"/>
  <c r="AC38" i="1" s="1"/>
  <c r="M38" i="1"/>
  <c r="R38" i="1"/>
  <c r="U38" i="1"/>
  <c r="V38" i="1"/>
  <c r="W38" i="1"/>
  <c r="X38" i="1"/>
  <c r="F39" i="1"/>
  <c r="G39" i="1"/>
  <c r="H39" i="1"/>
  <c r="I39" i="1"/>
  <c r="J39" i="1"/>
  <c r="K39" i="1"/>
  <c r="M39" i="1"/>
  <c r="R39" i="1"/>
  <c r="U39" i="1"/>
  <c r="V39" i="1"/>
  <c r="W39" i="1"/>
  <c r="X39" i="1"/>
  <c r="AC39" i="1"/>
  <c r="F40" i="1"/>
  <c r="G40" i="1"/>
  <c r="H40" i="1"/>
  <c r="AC40" i="1" s="1"/>
  <c r="I40" i="1"/>
  <c r="J40" i="1"/>
  <c r="K40" i="1"/>
  <c r="M40" i="1"/>
  <c r="R40" i="1"/>
  <c r="U40" i="1"/>
  <c r="V40" i="1"/>
  <c r="W40" i="1"/>
  <c r="X40" i="1"/>
  <c r="F41" i="1"/>
  <c r="G41" i="1"/>
  <c r="H41" i="1"/>
  <c r="AC41" i="1" s="1"/>
  <c r="I41" i="1"/>
  <c r="J41" i="1"/>
  <c r="K41" i="1"/>
  <c r="M41" i="1"/>
  <c r="R41" i="1"/>
  <c r="U41" i="1"/>
  <c r="V41" i="1"/>
  <c r="W41" i="1"/>
  <c r="X41" i="1"/>
  <c r="F42" i="1"/>
  <c r="G42" i="1"/>
  <c r="H42" i="1"/>
  <c r="I42" i="1"/>
  <c r="J42" i="1"/>
  <c r="K42" i="1"/>
  <c r="AC42" i="1" s="1"/>
  <c r="M42" i="1"/>
  <c r="R42" i="1"/>
  <c r="U42" i="1"/>
  <c r="V42" i="1"/>
  <c r="W42" i="1"/>
  <c r="X42" i="1"/>
  <c r="F43" i="1"/>
  <c r="G43" i="1"/>
  <c r="H43" i="1"/>
  <c r="I43" i="1"/>
  <c r="J43" i="1"/>
  <c r="K43" i="1"/>
  <c r="M43" i="1"/>
  <c r="R43" i="1"/>
  <c r="U43" i="1"/>
  <c r="V43" i="1"/>
  <c r="W43" i="1"/>
  <c r="X43" i="1"/>
  <c r="AC43" i="1"/>
  <c r="F44" i="1"/>
  <c r="G44" i="1"/>
  <c r="H44" i="1"/>
  <c r="AC44" i="1" s="1"/>
  <c r="I44" i="1"/>
  <c r="J44" i="1"/>
  <c r="K44" i="1"/>
  <c r="M44" i="1"/>
  <c r="R44" i="1"/>
  <c r="U44" i="1"/>
  <c r="V44" i="1"/>
  <c r="W44" i="1"/>
  <c r="X44" i="1"/>
  <c r="F45" i="1"/>
  <c r="G45" i="1"/>
  <c r="H45" i="1"/>
  <c r="AC45" i="1" s="1"/>
  <c r="I45" i="1"/>
  <c r="J45" i="1"/>
  <c r="K45" i="1"/>
  <c r="M45" i="1"/>
  <c r="R45" i="1"/>
  <c r="U45" i="1"/>
  <c r="V45" i="1"/>
  <c r="W45" i="1"/>
  <c r="X45" i="1"/>
  <c r="F46" i="1"/>
  <c r="G46" i="1"/>
  <c r="H46" i="1"/>
  <c r="I46" i="1"/>
  <c r="J46" i="1"/>
  <c r="K46" i="1"/>
  <c r="AC46" i="1" s="1"/>
  <c r="M46" i="1"/>
  <c r="R46" i="1"/>
  <c r="U46" i="1"/>
  <c r="V46" i="1"/>
  <c r="W46" i="1"/>
  <c r="X46" i="1"/>
  <c r="F47" i="1"/>
  <c r="G47" i="1"/>
  <c r="H47" i="1"/>
  <c r="I47" i="1"/>
  <c r="J47" i="1"/>
  <c r="K47" i="1"/>
  <c r="M47" i="1"/>
  <c r="R47" i="1"/>
  <c r="U47" i="1"/>
  <c r="V47" i="1"/>
  <c r="W47" i="1"/>
  <c r="X47" i="1"/>
  <c r="AC47" i="1"/>
  <c r="F48" i="1"/>
  <c r="G48" i="1"/>
  <c r="H48" i="1"/>
  <c r="AC48" i="1" s="1"/>
  <c r="I48" i="1"/>
  <c r="J48" i="1"/>
  <c r="K48" i="1"/>
  <c r="M48" i="1"/>
  <c r="R48" i="1"/>
  <c r="U48" i="1"/>
  <c r="V48" i="1"/>
  <c r="W48" i="1"/>
  <c r="X48" i="1"/>
  <c r="F49" i="1"/>
  <c r="G49" i="1"/>
  <c r="H49" i="1"/>
  <c r="AC49" i="1" s="1"/>
  <c r="I49" i="1"/>
  <c r="J49" i="1"/>
  <c r="K49" i="1"/>
  <c r="M49" i="1"/>
  <c r="R49" i="1"/>
  <c r="U49" i="1"/>
  <c r="V49" i="1"/>
  <c r="W49" i="1"/>
  <c r="X49" i="1"/>
  <c r="F50" i="1"/>
  <c r="G50" i="1"/>
  <c r="H50" i="1"/>
  <c r="I50" i="1"/>
  <c r="J50" i="1"/>
  <c r="K50" i="1"/>
  <c r="AC50" i="1" s="1"/>
  <c r="M50" i="1"/>
  <c r="R50" i="1"/>
  <c r="U50" i="1"/>
  <c r="V50" i="1"/>
  <c r="W50" i="1"/>
  <c r="X50" i="1"/>
  <c r="F51" i="1"/>
  <c r="G51" i="1"/>
  <c r="H51" i="1"/>
  <c r="I51" i="1"/>
  <c r="J51" i="1"/>
  <c r="K51" i="1"/>
  <c r="M51" i="1"/>
  <c r="R51" i="1"/>
  <c r="U51" i="1"/>
  <c r="V51" i="1"/>
  <c r="W51" i="1"/>
  <c r="X51" i="1"/>
  <c r="AC51" i="1"/>
  <c r="F52" i="1"/>
  <c r="G52" i="1"/>
  <c r="H52" i="1"/>
  <c r="AC52" i="1" s="1"/>
  <c r="I52" i="1"/>
  <c r="J52" i="1"/>
  <c r="K52" i="1"/>
  <c r="M52" i="1"/>
  <c r="R52" i="1"/>
  <c r="U52" i="1"/>
  <c r="V52" i="1"/>
  <c r="W52" i="1"/>
  <c r="X52" i="1"/>
  <c r="F53" i="1"/>
  <c r="G53" i="1"/>
  <c r="H53" i="1"/>
  <c r="AC53" i="1" s="1"/>
  <c r="I53" i="1"/>
  <c r="J53" i="1"/>
  <c r="K53" i="1"/>
  <c r="M53" i="1"/>
  <c r="R53" i="1"/>
  <c r="U53" i="1"/>
  <c r="V53" i="1"/>
  <c r="W53" i="1"/>
  <c r="X53" i="1"/>
  <c r="F54" i="1"/>
  <c r="G54" i="1"/>
  <c r="H54" i="1"/>
  <c r="I54" i="1"/>
  <c r="J54" i="1"/>
  <c r="K54" i="1"/>
  <c r="AC54" i="1" s="1"/>
  <c r="M54" i="1"/>
  <c r="R54" i="1"/>
  <c r="U54" i="1"/>
  <c r="V54" i="1"/>
  <c r="W54" i="1"/>
  <c r="X54" i="1"/>
  <c r="F55" i="1"/>
  <c r="G55" i="1"/>
  <c r="H55" i="1"/>
  <c r="I55" i="1"/>
  <c r="J55" i="1"/>
  <c r="K55" i="1"/>
  <c r="M55" i="1"/>
  <c r="R55" i="1"/>
  <c r="U55" i="1"/>
  <c r="V55" i="1"/>
  <c r="W55" i="1"/>
  <c r="X55" i="1"/>
  <c r="AC55" i="1"/>
  <c r="F56" i="1"/>
  <c r="G56" i="1"/>
  <c r="H56" i="1"/>
  <c r="AC56" i="1" s="1"/>
  <c r="I56" i="1"/>
  <c r="J56" i="1"/>
  <c r="K56" i="1"/>
  <c r="M56" i="1"/>
  <c r="R56" i="1"/>
  <c r="U56" i="1"/>
  <c r="V56" i="1"/>
  <c r="W56" i="1"/>
  <c r="X56" i="1"/>
  <c r="F57" i="1"/>
  <c r="G57" i="1"/>
  <c r="H57" i="1"/>
  <c r="AC57" i="1" s="1"/>
  <c r="I57" i="1"/>
  <c r="J57" i="1"/>
  <c r="K57" i="1"/>
  <c r="M57" i="1"/>
  <c r="R57" i="1"/>
  <c r="U57" i="1"/>
  <c r="V57" i="1"/>
  <c r="W57" i="1"/>
  <c r="X57" i="1"/>
  <c r="F58" i="1"/>
  <c r="G58" i="1"/>
  <c r="H58" i="1"/>
  <c r="I58" i="1"/>
  <c r="J58" i="1"/>
  <c r="K58" i="1"/>
  <c r="AC58" i="1" s="1"/>
  <c r="M58" i="1"/>
  <c r="R58" i="1"/>
  <c r="U58" i="1"/>
  <c r="V58" i="1"/>
  <c r="W58" i="1"/>
  <c r="X58" i="1"/>
  <c r="F59" i="1"/>
  <c r="G59" i="1"/>
  <c r="H59" i="1"/>
  <c r="I59" i="1"/>
  <c r="J59" i="1"/>
  <c r="K59" i="1"/>
  <c r="M59" i="1"/>
  <c r="R59" i="1"/>
  <c r="U59" i="1"/>
  <c r="V59" i="1"/>
  <c r="W59" i="1"/>
  <c r="X59" i="1"/>
  <c r="AC59" i="1"/>
  <c r="F60" i="1"/>
  <c r="G60" i="1"/>
  <c r="H60" i="1"/>
  <c r="AC60" i="1" s="1"/>
  <c r="I60" i="1"/>
  <c r="J60" i="1"/>
  <c r="K60" i="1"/>
  <c r="M60" i="1"/>
  <c r="R60" i="1"/>
  <c r="U60" i="1"/>
  <c r="V60" i="1"/>
  <c r="W60" i="1"/>
  <c r="X60" i="1"/>
  <c r="F61" i="1"/>
  <c r="G61" i="1"/>
  <c r="H61" i="1"/>
  <c r="AC61" i="1" s="1"/>
  <c r="I61" i="1"/>
  <c r="J61" i="1"/>
  <c r="K61" i="1"/>
  <c r="M61" i="1"/>
  <c r="R61" i="1"/>
  <c r="U61" i="1"/>
  <c r="V61" i="1"/>
  <c r="W61" i="1"/>
  <c r="X61" i="1"/>
  <c r="F62" i="1"/>
  <c r="G62" i="1"/>
  <c r="H62" i="1"/>
  <c r="I62" i="1"/>
  <c r="J62" i="1"/>
  <c r="K62" i="1"/>
  <c r="AC62" i="1" s="1"/>
  <c r="M62" i="1"/>
  <c r="R62" i="1"/>
  <c r="U62" i="1"/>
  <c r="V62" i="1"/>
  <c r="W62" i="1"/>
  <c r="X62" i="1"/>
</calcChain>
</file>

<file path=xl/sharedStrings.xml><?xml version="1.0" encoding="utf-8"?>
<sst xmlns="http://schemas.openxmlformats.org/spreadsheetml/2006/main" count="213" uniqueCount="77">
  <si>
    <t>III</t>
  </si>
  <si>
    <t>AUXILIAR DE SERVICIOS</t>
  </si>
  <si>
    <t>Base</t>
  </si>
  <si>
    <t>II</t>
  </si>
  <si>
    <t>VIGILANTE</t>
  </si>
  <si>
    <t>Confianza</t>
  </si>
  <si>
    <t>TAQUIMECANOGRAFA</t>
  </si>
  <si>
    <t>CHOFER</t>
  </si>
  <si>
    <t>ALMACENISTA</t>
  </si>
  <si>
    <t>OFICIAL DE MANTENIMIENTO</t>
  </si>
  <si>
    <t>OPERADOR DE EQUIPOES TIPO ESP.</t>
  </si>
  <si>
    <t>BIBLIOTECARIO</t>
  </si>
  <si>
    <t>ADMINISTRATIVO ESPECIALIZADO</t>
  </si>
  <si>
    <t>SECRETARIA DIRECTOR DE PLANTEL</t>
  </si>
  <si>
    <t>CAPTURISTA</t>
  </si>
  <si>
    <t>LABORATORISTA</t>
  </si>
  <si>
    <t>ENCARGADO DE ORDEN</t>
  </si>
  <si>
    <t>ENFERMERA</t>
  </si>
  <si>
    <t>SECRETARIA DIRECCION DE AREA</t>
  </si>
  <si>
    <t>TRABAJADOR SOCIAL</t>
  </si>
  <si>
    <t>SECRETARIA DE DIRECTOR GENERAL</t>
  </si>
  <si>
    <t>PROGRAMADOR</t>
  </si>
  <si>
    <t>ANALISTA ESPECIALIZADO</t>
  </si>
  <si>
    <t>TECNICO ESPECIALIZADO</t>
  </si>
  <si>
    <t>JEFE DE OFICINA</t>
  </si>
  <si>
    <t>INGENIERO EN SISTEMAS</t>
  </si>
  <si>
    <t>SUPERVISOR</t>
  </si>
  <si>
    <t>COORDINADOR DE TEC. ESPECIALIZADOS</t>
  </si>
  <si>
    <t>COORDINADOR DE PLANTEL</t>
  </si>
  <si>
    <t>JEFE DE DEPARTAMENTO</t>
  </si>
  <si>
    <t>SUBDIRECTOR DE PLANTEL "C"</t>
  </si>
  <si>
    <t>SUBDIRECTOR DE PLANTEL "B"</t>
  </si>
  <si>
    <t>DIRECTOR DE PLANTEL "C"</t>
  </si>
  <si>
    <t>DIRECTOR DE PLANTEL "B"</t>
  </si>
  <si>
    <t>DIRECTOR DE PLANTEL "A"</t>
  </si>
  <si>
    <t>SUBDIRECTOR DE AREA</t>
  </si>
  <si>
    <t>Sin derecho</t>
  </si>
  <si>
    <t>DIRECTOR DE AREA</t>
  </si>
  <si>
    <t>DIRECTOR GENERAL</t>
  </si>
  <si>
    <t>TOTAL
ANUAL</t>
  </si>
  <si>
    <t>PAGO
POR
DEFUNCION
(según contrato colectivo, personal de base)</t>
  </si>
  <si>
    <t>PAGO
POR
INVALIDEZ
(según contrato colectivo, personal de base)</t>
  </si>
  <si>
    <t>GRATIFICACION
POR
JUBILACION
(según contrato colectivo, personal de base)</t>
  </si>
  <si>
    <t>PAGO
POR
RENUNCIA
(según contrato colectivo, personal de base)</t>
  </si>
  <si>
    <t>DIAS
ECONOMICOS
ANUAL
(personal de base)</t>
  </si>
  <si>
    <t>PUNTUALIDAD
Y 
ASISTENCIA
ANUAL
(personal de base)</t>
  </si>
  <si>
    <t>AJUSTE
DIAS
CALENDARIO
ANUAL
(personal de base)</t>
  </si>
  <si>
    <t>DIAS 
DE DESCANSO
OBLIGATORIO
ANUAL
(personal de base)</t>
  </si>
  <si>
    <t xml:space="preserve">GUARDERIA
MENSUAL
(a peticion personal de base)
</t>
  </si>
  <si>
    <t>CANASTILLA
MATERNIDAD
(a peticion personal de base)</t>
  </si>
  <si>
    <t>DESPENSA
ANUAL</t>
  </si>
  <si>
    <t xml:space="preserve">AYUDA
LENTES
(a peticion del personal de base)
</t>
  </si>
  <si>
    <t>APARATOS
ORTOPEDICOS, AUDITIVOS
Y SILLAS
(a peticion del
personal de base)</t>
  </si>
  <si>
    <t>EFICIENCIA
EN EL
TRABAJO
MENSUAL
(personal de base)</t>
  </si>
  <si>
    <t>PRIMA
ANTIGÜEDAD
MENSUAL
(a partir del 5to. Año)</t>
  </si>
  <si>
    <t xml:space="preserve">ESTIMULO ADVO 
ANUAL </t>
  </si>
  <si>
    <t>AYUDA PARA DESPENSA
MENSUAL</t>
  </si>
  <si>
    <t>CUOTAS
AL SEDAR
PATRONAL
MENSUAL</t>
  </si>
  <si>
    <t>CUOTAS 
AL IMSS
PATRONAL
MENSUAL</t>
  </si>
  <si>
    <t>CUOTAS PARA
LA VIVIENDA
PATRONAL
MENSUA</t>
  </si>
  <si>
    <t xml:space="preserve">CUOTAS A
PENSIONES
PATRONAL
MENSUALES
</t>
  </si>
  <si>
    <t>AGUINALDO
ANUAL</t>
  </si>
  <si>
    <t>PRIMA
VACACIONAL
ANUAL</t>
  </si>
  <si>
    <t>SUELDO TABULAR
MENSUAL</t>
  </si>
  <si>
    <t>ZONA
ECONÓMICA</t>
  </si>
  <si>
    <t>NIVEL</t>
  </si>
  <si>
    <t>PUESTO</t>
  </si>
  <si>
    <t>CATEGORIA</t>
  </si>
  <si>
    <t>SUELDO Y PRESTACIONES MENSUALES</t>
  </si>
  <si>
    <t>PLAZAS ADMINISTRATIVAS VIGENTES AL 2014</t>
  </si>
  <si>
    <t>COLEGIO DE ESTUDIOS CIENTIFICOS Y TECNOLOGICOS DEL ESTADO DE JALISCO</t>
  </si>
  <si>
    <t>Total plazas</t>
  </si>
  <si>
    <t>Plazas base vacantes</t>
  </si>
  <si>
    <t>Plazas base ocupadas</t>
  </si>
  <si>
    <t>Plazas confianza vacantes</t>
  </si>
  <si>
    <t>Plazas confianza ocupadas</t>
  </si>
  <si>
    <t>Total plazas administrativas autorizadas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</si>
</sst>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indexed="9"/>
      <name val="Arial"/>
      <family val="2"/>
    </font>
    <font>
      <b/>
      <sz val="9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5" fillId="0" borderId="0"/>
    <xf numFmtId="0" fontId="1" fillId="0" borderId="0"/>
    <xf numFmtId="0" fontId="5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164" fontId="3" fillId="2" borderId="1" xfId="1" applyNumberFormat="1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vertical="center"/>
    </xf>
    <xf numFmtId="4" fontId="0" fillId="0" borderId="1" xfId="0" applyNumberFormat="1" applyBorder="1"/>
    <xf numFmtId="4" fontId="4" fillId="0" borderId="1" xfId="2" applyNumberFormat="1" applyFont="1" applyBorder="1"/>
    <xf numFmtId="4" fontId="4" fillId="0" borderId="1" xfId="1" applyNumberFormat="1" applyFont="1" applyFill="1" applyBorder="1" applyAlignment="1">
      <alignment vertical="center"/>
    </xf>
    <xf numFmtId="4" fontId="4" fillId="0" borderId="1" xfId="0" applyNumberFormat="1" applyFont="1" applyFill="1" applyBorder="1"/>
    <xf numFmtId="4" fontId="4" fillId="0" borderId="1" xfId="1" applyNumberFormat="1" applyFont="1" applyFill="1" applyBorder="1" applyAlignment="1">
      <alignment horizontal="right" vertical="center"/>
    </xf>
    <xf numFmtId="165" fontId="6" fillId="0" borderId="1" xfId="3" applyNumberFormat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4" applyFont="1" applyBorder="1" applyAlignment="1">
      <alignment horizontal="center" vertical="center"/>
    </xf>
    <xf numFmtId="0" fontId="4" fillId="0" borderId="1" xfId="4" applyFont="1" applyBorder="1" applyAlignment="1">
      <alignment vertical="center"/>
    </xf>
    <xf numFmtId="0" fontId="4" fillId="0" borderId="1" xfId="0" applyFont="1" applyFill="1" applyBorder="1"/>
    <xf numFmtId="164" fontId="4" fillId="0" borderId="1" xfId="1" applyNumberFormat="1" applyFont="1" applyFill="1" applyBorder="1" applyAlignment="1">
      <alignment horizontal="center" vertical="center"/>
    </xf>
    <xf numFmtId="0" fontId="7" fillId="0" borderId="0" xfId="0" applyFont="1"/>
    <xf numFmtId="4" fontId="8" fillId="3" borderId="3" xfId="1" applyNumberFormat="1" applyFont="1" applyFill="1" applyBorder="1" applyAlignment="1">
      <alignment horizontal="center" vertical="center" wrapText="1"/>
    </xf>
    <xf numFmtId="4" fontId="9" fillId="4" borderId="3" xfId="1" applyNumberFormat="1" applyFont="1" applyFill="1" applyBorder="1" applyAlignment="1">
      <alignment horizontal="center" vertical="center" wrapText="1"/>
    </xf>
    <xf numFmtId="4" fontId="9" fillId="4" borderId="4" xfId="1" applyNumberFormat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4" fontId="9" fillId="3" borderId="3" xfId="1" applyNumberFormat="1" applyFont="1" applyFill="1" applyBorder="1" applyAlignment="1">
      <alignment horizontal="center" vertical="center" wrapText="1"/>
    </xf>
    <xf numFmtId="4" fontId="9" fillId="3" borderId="4" xfId="1" applyNumberFormat="1" applyFont="1" applyFill="1" applyBorder="1" applyAlignment="1">
      <alignment horizontal="center" vertical="center" wrapText="1"/>
    </xf>
    <xf numFmtId="4" fontId="3" fillId="2" borderId="3" xfId="1" applyNumberFormat="1" applyFont="1" applyFill="1" applyBorder="1" applyAlignment="1">
      <alignment horizontal="center" vertical="center" wrapText="1"/>
    </xf>
    <xf numFmtId="0" fontId="8" fillId="3" borderId="3" xfId="1" applyNumberFormat="1" applyFont="1" applyFill="1" applyBorder="1" applyAlignment="1">
      <alignment horizontal="center" vertical="center" wrapText="1"/>
    </xf>
    <xf numFmtId="0" fontId="8" fillId="3" borderId="3" xfId="1" applyNumberFormat="1" applyFont="1" applyFill="1" applyBorder="1" applyAlignment="1">
      <alignment horizontal="center" vertical="center" textRotation="180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13" fillId="0" borderId="1" xfId="0" applyFont="1" applyBorder="1"/>
    <xf numFmtId="3" fontId="12" fillId="0" borderId="5" xfId="0" applyNumberFormat="1" applyFont="1" applyBorder="1" applyAlignment="1">
      <alignment horizontal="center"/>
    </xf>
    <xf numFmtId="0" fontId="13" fillId="0" borderId="5" xfId="0" applyFont="1" applyBorder="1"/>
    <xf numFmtId="3" fontId="12" fillId="0" borderId="6" xfId="0" applyNumberFormat="1" applyFont="1" applyBorder="1" applyAlignment="1">
      <alignment horizontal="center"/>
    </xf>
    <xf numFmtId="0" fontId="12" fillId="0" borderId="6" xfId="0" applyFont="1" applyBorder="1"/>
    <xf numFmtId="0" fontId="12" fillId="0" borderId="1" xfId="0" applyFont="1" applyBorder="1"/>
    <xf numFmtId="0" fontId="11" fillId="0" borderId="0" xfId="0" applyFont="1" applyAlignment="1"/>
  </cellXfs>
  <cellStyles count="5">
    <cellStyle name="Normal" xfId="0" builtinId="0"/>
    <cellStyle name="Normal 10 2" xfId="3"/>
    <cellStyle name="Normal 10 4" xfId="2"/>
    <cellStyle name="Normal 2" xfId="4"/>
    <cellStyle name="Normal_~988511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C62"/>
  <sheetViews>
    <sheetView tabSelected="1" workbookViewId="0">
      <pane ySplit="5" topLeftCell="A21" activePane="bottomLeft" state="frozen"/>
      <selection pane="bottomLeft" activeCell="B31" sqref="B31"/>
    </sheetView>
  </sheetViews>
  <sheetFormatPr baseColWidth="10" defaultRowHeight="15" x14ac:dyDescent="0.25"/>
  <cols>
    <col min="1" max="1" width="8.85546875" bestFit="1" customWidth="1"/>
    <col min="2" max="2" width="36.7109375" bestFit="1" customWidth="1"/>
    <col min="3" max="3" width="5.7109375" style="1" bestFit="1" customWidth="1"/>
    <col min="4" max="4" width="11" bestFit="1" customWidth="1"/>
    <col min="5" max="5" width="9.7109375" bestFit="1" customWidth="1"/>
    <col min="6" max="6" width="13.85546875" customWidth="1"/>
    <col min="7" max="7" width="10.5703125" bestFit="1" customWidth="1"/>
    <col min="8" max="8" width="12.5703125" customWidth="1"/>
    <col min="9" max="9" width="11.140625" customWidth="1"/>
    <col min="10" max="10" width="12" customWidth="1"/>
    <col min="11" max="11" width="11.5703125" customWidth="1"/>
    <col min="12" max="12" width="11" bestFit="1" customWidth="1"/>
    <col min="13" max="13" width="14.5703125" customWidth="1"/>
    <col min="14" max="14" width="15.42578125" customWidth="1"/>
    <col min="15" max="15" width="13.85546875" customWidth="1"/>
    <col min="16" max="16" width="15.7109375" customWidth="1"/>
    <col min="17" max="17" width="15.140625" customWidth="1"/>
    <col min="18" max="18" width="12.28515625" customWidth="1"/>
    <col min="19" max="19" width="18.42578125" customWidth="1"/>
    <col min="20" max="20" width="20" customWidth="1"/>
    <col min="21" max="21" width="18.28515625" customWidth="1"/>
    <col min="22" max="22" width="17.85546875" customWidth="1"/>
    <col min="23" max="23" width="18.28515625" customWidth="1"/>
    <col min="24" max="24" width="17.42578125" customWidth="1"/>
    <col min="25" max="25" width="15.28515625" customWidth="1"/>
    <col min="26" max="26" width="13.28515625" customWidth="1"/>
    <col min="27" max="27" width="10.5703125" bestFit="1" customWidth="1"/>
    <col min="28" max="28" width="12.28515625" customWidth="1"/>
    <col min="29" max="29" width="11.7109375" bestFit="1" customWidth="1"/>
  </cols>
  <sheetData>
    <row r="1" spans="1:29" ht="21" x14ac:dyDescent="0.35">
      <c r="A1" s="26" t="s">
        <v>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ht="21" x14ac:dyDescent="0.35">
      <c r="A2" s="26" t="s">
        <v>69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29" ht="18.75" x14ac:dyDescent="0.3">
      <c r="A3" s="25" t="s">
        <v>68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5" spans="1:29" s="15" customFormat="1" ht="108.75" thickBot="1" x14ac:dyDescent="0.25">
      <c r="A5" s="24" t="s">
        <v>67</v>
      </c>
      <c r="B5" s="23" t="s">
        <v>66</v>
      </c>
      <c r="C5" s="23" t="s">
        <v>65</v>
      </c>
      <c r="D5" s="23" t="s">
        <v>64</v>
      </c>
      <c r="E5" s="22" t="s">
        <v>63</v>
      </c>
      <c r="F5" s="21" t="s">
        <v>62</v>
      </c>
      <c r="G5" s="20" t="s">
        <v>61</v>
      </c>
      <c r="H5" s="19" t="s">
        <v>60</v>
      </c>
      <c r="I5" s="19" t="s">
        <v>59</v>
      </c>
      <c r="J5" s="19" t="s">
        <v>58</v>
      </c>
      <c r="K5" s="19" t="s">
        <v>57</v>
      </c>
      <c r="L5" s="19" t="s">
        <v>56</v>
      </c>
      <c r="M5" s="17" t="s">
        <v>55</v>
      </c>
      <c r="N5" s="18" t="s">
        <v>54</v>
      </c>
      <c r="O5" s="17" t="s">
        <v>53</v>
      </c>
      <c r="P5" s="17" t="s">
        <v>52</v>
      </c>
      <c r="Q5" s="18" t="s">
        <v>51</v>
      </c>
      <c r="R5" s="17" t="s">
        <v>50</v>
      </c>
      <c r="S5" s="17" t="s">
        <v>49</v>
      </c>
      <c r="T5" s="18" t="s">
        <v>48</v>
      </c>
      <c r="U5" s="17" t="s">
        <v>47</v>
      </c>
      <c r="V5" s="17" t="s">
        <v>46</v>
      </c>
      <c r="W5" s="17" t="s">
        <v>45</v>
      </c>
      <c r="X5" s="17" t="s">
        <v>44</v>
      </c>
      <c r="Y5" s="17" t="s">
        <v>43</v>
      </c>
      <c r="Z5" s="17" t="s">
        <v>42</v>
      </c>
      <c r="AA5" s="17" t="s">
        <v>41</v>
      </c>
      <c r="AB5" s="17" t="s">
        <v>40</v>
      </c>
      <c r="AC5" s="16" t="s">
        <v>39</v>
      </c>
    </row>
    <row r="6" spans="1:29" x14ac:dyDescent="0.25">
      <c r="A6" s="10" t="s">
        <v>5</v>
      </c>
      <c r="B6" s="12" t="s">
        <v>38</v>
      </c>
      <c r="C6" s="11"/>
      <c r="D6" s="10" t="s">
        <v>3</v>
      </c>
      <c r="E6" s="9">
        <v>73023.899999999994</v>
      </c>
      <c r="F6" s="4">
        <f>(E6+N6)/30*24</f>
        <v>58419.119999999995</v>
      </c>
      <c r="G6" s="6">
        <f>(E6+N6)/30*50</f>
        <v>121706.49999999999</v>
      </c>
      <c r="H6" s="8">
        <f>(E6*15%)</f>
        <v>10953.584999999999</v>
      </c>
      <c r="I6" s="3">
        <f>E6*3%</f>
        <v>2190.7169999999996</v>
      </c>
      <c r="J6" s="13">
        <v>1292.6300000000001</v>
      </c>
      <c r="K6" s="3">
        <f>E6*2%</f>
        <v>1460.4779999999998</v>
      </c>
      <c r="L6" s="3">
        <v>771</v>
      </c>
      <c r="M6" s="14" t="s">
        <v>36</v>
      </c>
      <c r="N6" s="4"/>
      <c r="O6" s="3"/>
      <c r="P6" s="6"/>
      <c r="Q6" s="5"/>
      <c r="R6" s="3">
        <v>8137</v>
      </c>
      <c r="S6" s="3"/>
      <c r="T6" s="4"/>
      <c r="U6" s="3"/>
      <c r="V6" s="3"/>
      <c r="W6" s="3"/>
      <c r="X6" s="3"/>
      <c r="Y6" s="3"/>
      <c r="Z6" s="3"/>
      <c r="AA6" s="3"/>
      <c r="AB6" s="3"/>
      <c r="AC6" s="2">
        <f>(E6+H6+I6+J6+K6+L6+N6+O6+P6+Q6+S6+T6)*12+(F6+G6+R6+U6+V6+W6+X6+Y6+Z6+AA6+AB6)</f>
        <v>1264570.3399999999</v>
      </c>
    </row>
    <row r="7" spans="1:29" x14ac:dyDescent="0.25">
      <c r="A7" s="10" t="s">
        <v>5</v>
      </c>
      <c r="B7" s="12" t="s">
        <v>37</v>
      </c>
      <c r="C7" s="11"/>
      <c r="D7" s="10" t="s">
        <v>3</v>
      </c>
      <c r="E7" s="9">
        <v>57159.29664</v>
      </c>
      <c r="F7" s="4">
        <f>(E7+N7)/30*24</f>
        <v>45727.437312000002</v>
      </c>
      <c r="G7" s="6">
        <f>(E7+N7)/30*50</f>
        <v>95265.494399999996</v>
      </c>
      <c r="H7" s="8">
        <f>(E7*15%)</f>
        <v>8573.894495999999</v>
      </c>
      <c r="I7" s="3">
        <f>E7*3%</f>
        <v>1714.7788991999998</v>
      </c>
      <c r="J7" s="13">
        <v>1292.6300000000001</v>
      </c>
      <c r="K7" s="3">
        <f>E7*2%</f>
        <v>1143.1859328</v>
      </c>
      <c r="L7" s="3">
        <v>771</v>
      </c>
      <c r="M7" s="14" t="s">
        <v>36</v>
      </c>
      <c r="N7" s="4"/>
      <c r="O7" s="3"/>
      <c r="P7" s="6"/>
      <c r="Q7" s="5"/>
      <c r="R7" s="3">
        <v>8137</v>
      </c>
      <c r="S7" s="3"/>
      <c r="T7" s="4"/>
      <c r="U7" s="3"/>
      <c r="V7" s="3"/>
      <c r="W7" s="3"/>
      <c r="X7" s="3"/>
      <c r="Y7" s="3"/>
      <c r="Z7" s="3"/>
      <c r="AA7" s="3"/>
      <c r="AB7" s="3"/>
      <c r="AC7" s="2">
        <f>(E7+H7+I7+J7+K7+L7+N7+O7+P7+Q7+S7+T7)*12+(F7+G7+R7+U7+V7+W7+X7+Y7+Z7+AA7+AB7)</f>
        <v>996987.36332799983</v>
      </c>
    </row>
    <row r="8" spans="1:29" x14ac:dyDescent="0.25">
      <c r="A8" s="10" t="s">
        <v>5</v>
      </c>
      <c r="B8" s="12" t="s">
        <v>35</v>
      </c>
      <c r="C8" s="11"/>
      <c r="D8" s="10" t="s">
        <v>3</v>
      </c>
      <c r="E8" s="9">
        <v>40589.636339999997</v>
      </c>
      <c r="F8" s="4">
        <f>(E8+N8)/30*24</f>
        <v>32471.709071999998</v>
      </c>
      <c r="G8" s="6">
        <f>(E8+N8)/30*50</f>
        <v>67649.393899999995</v>
      </c>
      <c r="H8" s="8">
        <f>(E8*15%)</f>
        <v>6088.4454509999996</v>
      </c>
      <c r="I8" s="3">
        <f>E8*3%</f>
        <v>1217.6890901999998</v>
      </c>
      <c r="J8" s="13">
        <v>1292.6300000000001</v>
      </c>
      <c r="K8" s="3">
        <f>E8*2%</f>
        <v>811.79272679999997</v>
      </c>
      <c r="L8" s="3">
        <v>771</v>
      </c>
      <c r="M8" s="3">
        <f>(E8/30)*15</f>
        <v>20294.818169999999</v>
      </c>
      <c r="N8" s="4"/>
      <c r="O8" s="3"/>
      <c r="P8" s="6"/>
      <c r="Q8" s="5"/>
      <c r="R8" s="3">
        <v>8137</v>
      </c>
      <c r="S8" s="3"/>
      <c r="T8" s="4"/>
      <c r="U8" s="3"/>
      <c r="V8" s="3"/>
      <c r="W8" s="3"/>
      <c r="X8" s="3"/>
      <c r="Y8" s="3"/>
      <c r="Z8" s="3"/>
      <c r="AA8" s="3"/>
      <c r="AB8" s="3"/>
      <c r="AC8" s="2">
        <f>(E8+H8+I8+J8+K8+L8+N8+O8+P8+Q8+S8+T8)*12+(F8+G8+M8+R8+U8+V8+W8+X8+Y8+Z8+AA8+AB8)</f>
        <v>737807.24443799991</v>
      </c>
    </row>
    <row r="9" spans="1:29" x14ac:dyDescent="0.25">
      <c r="A9" s="10" t="s">
        <v>5</v>
      </c>
      <c r="B9" s="12" t="s">
        <v>34</v>
      </c>
      <c r="C9" s="11"/>
      <c r="D9" s="10" t="s">
        <v>3</v>
      </c>
      <c r="E9" s="9">
        <v>29949.95</v>
      </c>
      <c r="F9" s="4">
        <f>(E9+N9)/30*24</f>
        <v>23959.96</v>
      </c>
      <c r="G9" s="6">
        <f>(E9+N9)/30*50</f>
        <v>49916.583333333336</v>
      </c>
      <c r="H9" s="8">
        <f>(E9*15%)</f>
        <v>4492.4925000000003</v>
      </c>
      <c r="I9" s="3">
        <f>E9*3%</f>
        <v>898.49850000000004</v>
      </c>
      <c r="J9" s="13">
        <v>1292.6300000000001</v>
      </c>
      <c r="K9" s="3">
        <f>E9*2%</f>
        <v>598.99900000000002</v>
      </c>
      <c r="L9" s="3">
        <v>771</v>
      </c>
      <c r="M9" s="3">
        <f>(E9/30)*15</f>
        <v>14974.975</v>
      </c>
      <c r="N9" s="4"/>
      <c r="O9" s="3"/>
      <c r="P9" s="6"/>
      <c r="Q9" s="5"/>
      <c r="R9" s="3">
        <v>8137</v>
      </c>
      <c r="S9" s="3"/>
      <c r="T9" s="4"/>
      <c r="U9" s="3"/>
      <c r="V9" s="3"/>
      <c r="W9" s="3"/>
      <c r="X9" s="3"/>
      <c r="Y9" s="3"/>
      <c r="Z9" s="3"/>
      <c r="AA9" s="3"/>
      <c r="AB9" s="3"/>
      <c r="AC9" s="2">
        <f>(E9+H9+I9+J9+K9+L9+N9+O9+P9+Q9+S9+T9)*12+(F9+G9+M9+R9+U9+V9+W9+X9+Y9+Z9+AA9+AB9)</f>
        <v>553031.3583333334</v>
      </c>
    </row>
    <row r="10" spans="1:29" x14ac:dyDescent="0.25">
      <c r="A10" s="10" t="s">
        <v>5</v>
      </c>
      <c r="B10" s="12" t="s">
        <v>33</v>
      </c>
      <c r="C10" s="11"/>
      <c r="D10" s="10" t="s">
        <v>3</v>
      </c>
      <c r="E10" s="9">
        <v>34442.5</v>
      </c>
      <c r="F10" s="4">
        <f>(E10+N10)/30*24</f>
        <v>27554</v>
      </c>
      <c r="G10" s="6">
        <f>(E10+N10)/30*50</f>
        <v>57404.166666666664</v>
      </c>
      <c r="H10" s="8">
        <f>(E10*15%)</f>
        <v>5166.375</v>
      </c>
      <c r="I10" s="3">
        <f>E10*3%</f>
        <v>1033.2749999999999</v>
      </c>
      <c r="J10" s="13">
        <v>1292.6300000000001</v>
      </c>
      <c r="K10" s="3">
        <f>E10*2%</f>
        <v>688.85</v>
      </c>
      <c r="L10" s="3">
        <v>771</v>
      </c>
      <c r="M10" s="3">
        <f>(E10/30)*15</f>
        <v>17221.25</v>
      </c>
      <c r="N10" s="4"/>
      <c r="O10" s="3"/>
      <c r="P10" s="6"/>
      <c r="Q10" s="5"/>
      <c r="R10" s="3">
        <v>8137</v>
      </c>
      <c r="S10" s="3"/>
      <c r="T10" s="4"/>
      <c r="U10" s="3"/>
      <c r="V10" s="3"/>
      <c r="W10" s="3"/>
      <c r="X10" s="3"/>
      <c r="Y10" s="3"/>
      <c r="Z10" s="3"/>
      <c r="AA10" s="3"/>
      <c r="AB10" s="3"/>
      <c r="AC10" s="2">
        <f>(E10+H10+I10+J10+K10+L10+N10+O10+P10+Q10+S10+T10)*12+(F10+G10+M10+R10+U10+V10+W10+X10+Y10+Z10+AA10+AB10)</f>
        <v>631051.97666666657</v>
      </c>
    </row>
    <row r="11" spans="1:29" x14ac:dyDescent="0.25">
      <c r="A11" s="10" t="s">
        <v>5</v>
      </c>
      <c r="B11" s="12" t="s">
        <v>32</v>
      </c>
      <c r="C11" s="11"/>
      <c r="D11" s="10" t="s">
        <v>3</v>
      </c>
      <c r="E11" s="9">
        <v>39608.85</v>
      </c>
      <c r="F11" s="4">
        <f>(E11+N11)/30*24</f>
        <v>31687.079999999994</v>
      </c>
      <c r="G11" s="6">
        <f>(E11+N11)/30*50</f>
        <v>66014.749999999985</v>
      </c>
      <c r="H11" s="8">
        <f>(E11*15%)</f>
        <v>5941.3274999999994</v>
      </c>
      <c r="I11" s="3">
        <f>E11*3%</f>
        <v>1188.2655</v>
      </c>
      <c r="J11" s="13">
        <v>1292.6300000000001</v>
      </c>
      <c r="K11" s="3">
        <f>E11*2%</f>
        <v>792.17700000000002</v>
      </c>
      <c r="L11" s="3">
        <v>771</v>
      </c>
      <c r="M11" s="3">
        <f>(E11/30)*15</f>
        <v>19804.424999999999</v>
      </c>
      <c r="N11" s="4"/>
      <c r="O11" s="3"/>
      <c r="P11" s="6"/>
      <c r="Q11" s="5"/>
      <c r="R11" s="3">
        <v>8137</v>
      </c>
      <c r="S11" s="3"/>
      <c r="T11" s="4"/>
      <c r="U11" s="3"/>
      <c r="V11" s="3"/>
      <c r="W11" s="3"/>
      <c r="X11" s="3"/>
      <c r="Y11" s="3"/>
      <c r="Z11" s="3"/>
      <c r="AA11" s="3"/>
      <c r="AB11" s="3"/>
      <c r="AC11" s="2">
        <f>(E11+H11+I11+J11+K11+L11+N11+O11+P11+Q11+S11+T11)*12+(F11+G11+M11+R11+U11+V11+W11+X11+Y11+Z11+AA11+AB11)</f>
        <v>720774.255</v>
      </c>
    </row>
    <row r="12" spans="1:29" x14ac:dyDescent="0.25">
      <c r="A12" s="10" t="s">
        <v>5</v>
      </c>
      <c r="B12" s="12" t="s">
        <v>34</v>
      </c>
      <c r="C12" s="11"/>
      <c r="D12" s="10" t="s">
        <v>0</v>
      </c>
      <c r="E12" s="9">
        <v>36386.550000000003</v>
      </c>
      <c r="F12" s="4">
        <f>(E12+N12)/30*24</f>
        <v>29109.239999999998</v>
      </c>
      <c r="G12" s="6">
        <f>(E12+N12)/30*50</f>
        <v>60644.25</v>
      </c>
      <c r="H12" s="8">
        <f>(E12*15%)</f>
        <v>5457.9825000000001</v>
      </c>
      <c r="I12" s="3">
        <f>E12*3%</f>
        <v>1091.5965000000001</v>
      </c>
      <c r="J12" s="13">
        <v>1292.6300000000001</v>
      </c>
      <c r="K12" s="3">
        <f>E12*2%</f>
        <v>727.73100000000011</v>
      </c>
      <c r="L12" s="3">
        <v>771</v>
      </c>
      <c r="M12" s="3">
        <f>(E12/30)*15</f>
        <v>18193.275000000001</v>
      </c>
      <c r="N12" s="4"/>
      <c r="O12" s="3"/>
      <c r="P12" s="6"/>
      <c r="Q12" s="5"/>
      <c r="R12" s="3">
        <v>8137</v>
      </c>
      <c r="S12" s="3"/>
      <c r="T12" s="4"/>
      <c r="U12" s="3"/>
      <c r="V12" s="3"/>
      <c r="W12" s="3"/>
      <c r="X12" s="3"/>
      <c r="Y12" s="3"/>
      <c r="Z12" s="3"/>
      <c r="AA12" s="3"/>
      <c r="AB12" s="3"/>
      <c r="AC12" s="2">
        <f>(E12+H12+I12+J12+K12+L12+N12+O12+P12+Q12+S12+T12)*12+(F12+G12+M12+R12+U12+V12+W12+X12+Y12+Z12+AA12+AB12)</f>
        <v>664813.64500000002</v>
      </c>
    </row>
    <row r="13" spans="1:29" x14ac:dyDescent="0.25">
      <c r="A13" s="10" t="s">
        <v>5</v>
      </c>
      <c r="B13" s="12" t="s">
        <v>33</v>
      </c>
      <c r="C13" s="11"/>
      <c r="D13" s="10" t="s">
        <v>0</v>
      </c>
      <c r="E13" s="9">
        <v>41844.5</v>
      </c>
      <c r="F13" s="4">
        <f>(E13+N13)/30*24</f>
        <v>33475.599999999999</v>
      </c>
      <c r="G13" s="6">
        <f>(E13+N13)/30*50</f>
        <v>69740.833333333328</v>
      </c>
      <c r="H13" s="8">
        <f>(E13*15%)</f>
        <v>6276.6750000000002</v>
      </c>
      <c r="I13" s="3">
        <f>E13*3%</f>
        <v>1255.335</v>
      </c>
      <c r="J13" s="13">
        <v>1292.6300000000001</v>
      </c>
      <c r="K13" s="3">
        <f>E13*2%</f>
        <v>836.89</v>
      </c>
      <c r="L13" s="3">
        <v>771</v>
      </c>
      <c r="M13" s="3">
        <f>(E13/30)*15</f>
        <v>20922.25</v>
      </c>
      <c r="N13" s="4"/>
      <c r="O13" s="3"/>
      <c r="P13" s="6"/>
      <c r="Q13" s="5"/>
      <c r="R13" s="3">
        <v>8137</v>
      </c>
      <c r="S13" s="3"/>
      <c r="T13" s="4"/>
      <c r="U13" s="3"/>
      <c r="V13" s="3"/>
      <c r="W13" s="3"/>
      <c r="X13" s="3"/>
      <c r="Y13" s="3"/>
      <c r="Z13" s="3"/>
      <c r="AA13" s="3"/>
      <c r="AB13" s="3"/>
      <c r="AC13" s="2">
        <f>(E13+H13+I13+J13+K13+L13+N13+O13+P13+Q13+S13+T13)*12+(F13+G13+M13+R13+U13+V13+W13+X13+Y13+Z13+AA13+AB13)</f>
        <v>759600.04333333333</v>
      </c>
    </row>
    <row r="14" spans="1:29" x14ac:dyDescent="0.25">
      <c r="A14" s="10" t="s">
        <v>5</v>
      </c>
      <c r="B14" s="12" t="s">
        <v>32</v>
      </c>
      <c r="C14" s="11"/>
      <c r="D14" s="10" t="s">
        <v>0</v>
      </c>
      <c r="E14" s="9">
        <v>48096.65</v>
      </c>
      <c r="F14" s="4">
        <f>(E14+N14)/30*24</f>
        <v>38477.320000000007</v>
      </c>
      <c r="G14" s="6">
        <f>(E14+N14)/30*50</f>
        <v>80161.083333333343</v>
      </c>
      <c r="H14" s="8">
        <f>(E14*15%)</f>
        <v>7214.4975000000004</v>
      </c>
      <c r="I14" s="3">
        <f>E14*3%</f>
        <v>1442.8995</v>
      </c>
      <c r="J14" s="13">
        <v>1292.6300000000001</v>
      </c>
      <c r="K14" s="3">
        <f>E14*2%</f>
        <v>961.93299999999999</v>
      </c>
      <c r="L14" s="3">
        <v>771</v>
      </c>
      <c r="M14" s="3">
        <f>(E14/30)*15</f>
        <v>24048.325000000001</v>
      </c>
      <c r="N14" s="4"/>
      <c r="O14" s="3"/>
      <c r="P14" s="6"/>
      <c r="Q14" s="5"/>
      <c r="R14" s="3">
        <v>8137</v>
      </c>
      <c r="S14" s="3"/>
      <c r="T14" s="4"/>
      <c r="U14" s="3"/>
      <c r="V14" s="3"/>
      <c r="W14" s="3"/>
      <c r="X14" s="3"/>
      <c r="Y14" s="3"/>
      <c r="Z14" s="3"/>
      <c r="AA14" s="3"/>
      <c r="AB14" s="3"/>
      <c r="AC14" s="2">
        <f>(E14+H14+I14+J14+K14+L14+N14+O14+P14+Q14+S14+T14)*12+(F14+G14+M14+R14+U14+V14+W14+X14+Y14+Z14+AA14+AB14)</f>
        <v>868179.04833333334</v>
      </c>
    </row>
    <row r="15" spans="1:29" x14ac:dyDescent="0.25">
      <c r="A15" s="10" t="s">
        <v>5</v>
      </c>
      <c r="B15" s="12" t="s">
        <v>31</v>
      </c>
      <c r="C15" s="11"/>
      <c r="D15" s="10" t="s">
        <v>3</v>
      </c>
      <c r="E15" s="9">
        <v>25317.35</v>
      </c>
      <c r="F15" s="4">
        <f>(E15+N15)/30*24</f>
        <v>20253.879999999997</v>
      </c>
      <c r="G15" s="6">
        <f>(E15+N15)/30*50</f>
        <v>42195.583333333328</v>
      </c>
      <c r="H15" s="8">
        <f>(E15*15%)</f>
        <v>3797.6024999999995</v>
      </c>
      <c r="I15" s="3">
        <f>E15*3%</f>
        <v>759.52049999999997</v>
      </c>
      <c r="J15" s="13">
        <v>1292.6300000000001</v>
      </c>
      <c r="K15" s="3">
        <f>E15*2%</f>
        <v>506.34699999999998</v>
      </c>
      <c r="L15" s="3">
        <v>771</v>
      </c>
      <c r="M15" s="3">
        <f>(E15/30)*15</f>
        <v>12658.674999999999</v>
      </c>
      <c r="N15" s="4"/>
      <c r="O15" s="3"/>
      <c r="P15" s="6"/>
      <c r="Q15" s="5"/>
      <c r="R15" s="3">
        <v>8137</v>
      </c>
      <c r="S15" s="3"/>
      <c r="T15" s="4"/>
      <c r="U15" s="3"/>
      <c r="V15" s="3"/>
      <c r="W15" s="3"/>
      <c r="X15" s="3"/>
      <c r="Y15" s="3"/>
      <c r="Z15" s="3"/>
      <c r="AA15" s="3"/>
      <c r="AB15" s="3"/>
      <c r="AC15" s="2">
        <f>(E15+H15+I15+J15+K15+L15+N15+O15+P15+Q15+S15+T15)*12+(F15+G15+M15+R15+U15+V15+W15+X15+Y15+Z15+AA15+AB15)</f>
        <v>472578.53833333333</v>
      </c>
    </row>
    <row r="16" spans="1:29" x14ac:dyDescent="0.25">
      <c r="A16" s="10" t="s">
        <v>5</v>
      </c>
      <c r="B16" s="12" t="s">
        <v>30</v>
      </c>
      <c r="C16" s="11"/>
      <c r="D16" s="10" t="s">
        <v>3</v>
      </c>
      <c r="E16" s="9">
        <v>29115</v>
      </c>
      <c r="F16" s="4">
        <f>(E16+N16)/30*24</f>
        <v>23292</v>
      </c>
      <c r="G16" s="6">
        <f>(E16+N16)/30*50</f>
        <v>48525</v>
      </c>
      <c r="H16" s="8">
        <f>(E16*15%)</f>
        <v>4367.25</v>
      </c>
      <c r="I16" s="3">
        <f>E16*3%</f>
        <v>873.44999999999993</v>
      </c>
      <c r="J16" s="13">
        <v>1292.6300000000001</v>
      </c>
      <c r="K16" s="3">
        <f>E16*2%</f>
        <v>582.30000000000007</v>
      </c>
      <c r="L16" s="3">
        <v>771</v>
      </c>
      <c r="M16" s="3">
        <f>(E16/30)*15</f>
        <v>14557.5</v>
      </c>
      <c r="N16" s="4"/>
      <c r="O16" s="3"/>
      <c r="P16" s="6"/>
      <c r="Q16" s="5"/>
      <c r="R16" s="3">
        <v>8137</v>
      </c>
      <c r="S16" s="3"/>
      <c r="T16" s="4"/>
      <c r="U16" s="3"/>
      <c r="V16" s="3"/>
      <c r="W16" s="3"/>
      <c r="X16" s="3"/>
      <c r="Y16" s="3"/>
      <c r="Z16" s="3"/>
      <c r="AA16" s="3"/>
      <c r="AB16" s="3"/>
      <c r="AC16" s="2">
        <f>(E16+H16+I16+J16+K16+L16+N16+O16+P16+Q16+S16+T16)*12+(F16+G16+M16+R16+U16+V16+W16+X16+Y16+Z16+AA16+AB16)</f>
        <v>538531.05999999994</v>
      </c>
    </row>
    <row r="17" spans="1:29" x14ac:dyDescent="0.25">
      <c r="A17" s="10" t="s">
        <v>5</v>
      </c>
      <c r="B17" s="12" t="s">
        <v>31</v>
      </c>
      <c r="C17" s="11"/>
      <c r="D17" s="10" t="s">
        <v>0</v>
      </c>
      <c r="E17" s="9">
        <v>30742.65</v>
      </c>
      <c r="F17" s="4">
        <f>(E17+N17)/30*24</f>
        <v>24594.120000000003</v>
      </c>
      <c r="G17" s="6">
        <f>(E17+N17)/30*50</f>
        <v>51237.750000000007</v>
      </c>
      <c r="H17" s="8">
        <f>(E17*15%)</f>
        <v>4611.3975</v>
      </c>
      <c r="I17" s="3">
        <f>E17*3%</f>
        <v>922.27949999999998</v>
      </c>
      <c r="J17" s="13">
        <v>1292.6300000000001</v>
      </c>
      <c r="K17" s="3">
        <f>E17*2%</f>
        <v>614.85300000000007</v>
      </c>
      <c r="L17" s="3">
        <v>771</v>
      </c>
      <c r="M17" s="3">
        <f>(E17/30)*15</f>
        <v>15371.325000000001</v>
      </c>
      <c r="N17" s="4"/>
      <c r="O17" s="3"/>
      <c r="P17" s="6"/>
      <c r="Q17" s="5"/>
      <c r="R17" s="3">
        <v>8137</v>
      </c>
      <c r="S17" s="3"/>
      <c r="T17" s="4"/>
      <c r="U17" s="3"/>
      <c r="V17" s="3"/>
      <c r="W17" s="3"/>
      <c r="X17" s="3"/>
      <c r="Y17" s="3"/>
      <c r="Z17" s="3"/>
      <c r="AA17" s="3"/>
      <c r="AB17" s="3"/>
      <c r="AC17" s="2">
        <f>(E17+H17+I17+J17+K17+L17+N17+O17+P17+Q17+S17+T17)*12+(F17+G17+M17+R17+U17+V17+W17+X17+Y17+Z17+AA17+AB17)</f>
        <v>566797.91500000004</v>
      </c>
    </row>
    <row r="18" spans="1:29" x14ac:dyDescent="0.25">
      <c r="A18" s="10" t="s">
        <v>5</v>
      </c>
      <c r="B18" s="12" t="s">
        <v>30</v>
      </c>
      <c r="C18" s="11"/>
      <c r="D18" s="10" t="s">
        <v>0</v>
      </c>
      <c r="E18" s="9">
        <v>35354.25</v>
      </c>
      <c r="F18" s="4">
        <f>(E18+N18)/30*24</f>
        <v>28283.399999999998</v>
      </c>
      <c r="G18" s="6">
        <f>(E18+N18)/30*50</f>
        <v>58923.749999999993</v>
      </c>
      <c r="H18" s="8">
        <f>(E18*15%)</f>
        <v>5303.1374999999998</v>
      </c>
      <c r="I18" s="3">
        <f>E18*3%</f>
        <v>1060.6275000000001</v>
      </c>
      <c r="J18" s="13">
        <v>1292.6300000000001</v>
      </c>
      <c r="K18" s="3">
        <f>E18*2%</f>
        <v>707.08500000000004</v>
      </c>
      <c r="L18" s="3">
        <v>771</v>
      </c>
      <c r="M18" s="3">
        <f>(E18/30)*15</f>
        <v>17677.125</v>
      </c>
      <c r="N18" s="4"/>
      <c r="O18" s="3"/>
      <c r="P18" s="6"/>
      <c r="Q18" s="5"/>
      <c r="R18" s="3">
        <v>8137</v>
      </c>
      <c r="S18" s="3"/>
      <c r="T18" s="4"/>
      <c r="U18" s="3"/>
      <c r="V18" s="3"/>
      <c r="W18" s="3"/>
      <c r="X18" s="3"/>
      <c r="Y18" s="3"/>
      <c r="Z18" s="3"/>
      <c r="AA18" s="3"/>
      <c r="AB18" s="3"/>
      <c r="AC18" s="2">
        <f>(E18+H18+I18+J18+K18+L18+N18+O18+P18+Q18+S18+T18)*12+(F18+G18+M18+R18+U18+V18+W18+X18+Y18+Z18+AA18+AB18)</f>
        <v>646886.03500000003</v>
      </c>
    </row>
    <row r="19" spans="1:29" x14ac:dyDescent="0.25">
      <c r="A19" s="10" t="s">
        <v>5</v>
      </c>
      <c r="B19" s="12" t="s">
        <v>29</v>
      </c>
      <c r="C19" s="11"/>
      <c r="D19" s="10" t="s">
        <v>3</v>
      </c>
      <c r="E19" s="9">
        <v>22771.200000000001</v>
      </c>
      <c r="F19" s="4">
        <f>(E19+N19)/30*24</f>
        <v>18216.960000000003</v>
      </c>
      <c r="G19" s="6">
        <f>(E19+N19)/30*50</f>
        <v>37952.000000000007</v>
      </c>
      <c r="H19" s="8">
        <f>(E19*15%)</f>
        <v>3415.68</v>
      </c>
      <c r="I19" s="3">
        <f>E19*3%</f>
        <v>683.13599999999997</v>
      </c>
      <c r="J19" s="13">
        <v>1292.6300000000001</v>
      </c>
      <c r="K19" s="3">
        <f>E19*2%</f>
        <v>455.42400000000004</v>
      </c>
      <c r="L19" s="3">
        <v>771</v>
      </c>
      <c r="M19" s="3">
        <f>(E19/30)*15</f>
        <v>11385.6</v>
      </c>
      <c r="N19" s="4"/>
      <c r="O19" s="3"/>
      <c r="P19" s="6"/>
      <c r="Q19" s="5"/>
      <c r="R19" s="3">
        <v>8137</v>
      </c>
      <c r="S19" s="3"/>
      <c r="T19" s="4"/>
      <c r="U19" s="3"/>
      <c r="V19" s="3"/>
      <c r="W19" s="3"/>
      <c r="X19" s="3"/>
      <c r="Y19" s="3"/>
      <c r="Z19" s="3"/>
      <c r="AA19" s="3"/>
      <c r="AB19" s="3"/>
      <c r="AC19" s="2">
        <f>(E19+H19+I19+J19+K19+L19+N19+O19+P19+Q19+S19+T19)*12+(F19+G19+M19+R19+U19+V19+W19+X19+Y19+Z19+AA19+AB19)</f>
        <v>428360.39999999997</v>
      </c>
    </row>
    <row r="20" spans="1:29" x14ac:dyDescent="0.25">
      <c r="A20" s="10" t="s">
        <v>5</v>
      </c>
      <c r="B20" s="12" t="s">
        <v>28</v>
      </c>
      <c r="C20" s="11"/>
      <c r="D20" s="10" t="s">
        <v>3</v>
      </c>
      <c r="E20" s="9">
        <v>24508.05</v>
      </c>
      <c r="F20" s="4">
        <f>(E20+N20)/30*24</f>
        <v>19606.439999999999</v>
      </c>
      <c r="G20" s="6">
        <f>(E20+N20)/30*50</f>
        <v>40846.75</v>
      </c>
      <c r="H20" s="8">
        <f>(E20*15%)</f>
        <v>3676.2075</v>
      </c>
      <c r="I20" s="3">
        <f>E20*3%</f>
        <v>735.24149999999997</v>
      </c>
      <c r="J20" s="13">
        <v>1292.6300000000001</v>
      </c>
      <c r="K20" s="3">
        <f>E20*2%</f>
        <v>490.161</v>
      </c>
      <c r="L20" s="3">
        <v>771</v>
      </c>
      <c r="M20" s="3">
        <f>(E20/30)*15</f>
        <v>12254.025</v>
      </c>
      <c r="N20" s="4"/>
      <c r="O20" s="3"/>
      <c r="P20" s="6"/>
      <c r="Q20" s="5"/>
      <c r="R20" s="3">
        <v>8137</v>
      </c>
      <c r="S20" s="3"/>
      <c r="T20" s="4"/>
      <c r="U20" s="3"/>
      <c r="V20" s="3"/>
      <c r="W20" s="3"/>
      <c r="X20" s="3"/>
      <c r="Y20" s="3"/>
      <c r="Z20" s="3"/>
      <c r="AA20" s="3"/>
      <c r="AB20" s="3"/>
      <c r="AC20" s="2">
        <f>(E20+H20+I20+J20+K20+L20+N20+O20+P20+Q20+S20+T20)*12+(F20+G20+M20+R20+U20+V20+W20+X20+Y20+Z20+AA20+AB20)</f>
        <v>458523.69499999995</v>
      </c>
    </row>
    <row r="21" spans="1:29" x14ac:dyDescent="0.25">
      <c r="A21" s="10" t="s">
        <v>5</v>
      </c>
      <c r="B21" s="12" t="s">
        <v>28</v>
      </c>
      <c r="C21" s="11"/>
      <c r="D21" s="10" t="s">
        <v>0</v>
      </c>
      <c r="E21" s="9">
        <v>29760.15</v>
      </c>
      <c r="F21" s="4">
        <f>(E21+N21)/30*24</f>
        <v>23808.12</v>
      </c>
      <c r="G21" s="6">
        <f>(E21+N21)/30*50</f>
        <v>49600.25</v>
      </c>
      <c r="H21" s="8">
        <f>(E21*15%)</f>
        <v>4464.0225</v>
      </c>
      <c r="I21" s="3">
        <f>E21*3%</f>
        <v>892.80449999999996</v>
      </c>
      <c r="J21" s="13">
        <v>1292.6300000000001</v>
      </c>
      <c r="K21" s="3">
        <f>E21*2%</f>
        <v>595.20300000000009</v>
      </c>
      <c r="L21" s="3">
        <v>771</v>
      </c>
      <c r="M21" s="3">
        <f>(E21/30)*15</f>
        <v>14880.075000000001</v>
      </c>
      <c r="N21" s="4"/>
      <c r="O21" s="3"/>
      <c r="P21" s="6"/>
      <c r="Q21" s="5"/>
      <c r="R21" s="3">
        <v>8137</v>
      </c>
      <c r="S21" s="3"/>
      <c r="T21" s="4"/>
      <c r="U21" s="3"/>
      <c r="V21" s="3"/>
      <c r="W21" s="3"/>
      <c r="X21" s="3"/>
      <c r="Y21" s="3"/>
      <c r="Z21" s="3"/>
      <c r="AA21" s="3"/>
      <c r="AB21" s="3"/>
      <c r="AC21" s="2">
        <f>(E21+H21+I21+J21+K21+L21+N21+O21+P21+Q21+S21+T21)*12+(F21+G21+M21+R21+U21+V21+W21+X21+Y21+Z21+AA21+AB21)</f>
        <v>549735.16499999992</v>
      </c>
    </row>
    <row r="22" spans="1:29" x14ac:dyDescent="0.25">
      <c r="A22" s="10" t="s">
        <v>2</v>
      </c>
      <c r="B22" s="12" t="s">
        <v>27</v>
      </c>
      <c r="C22" s="11">
        <v>16</v>
      </c>
      <c r="D22" s="10" t="s">
        <v>3</v>
      </c>
      <c r="E22" s="9">
        <v>9343.7000000000007</v>
      </c>
      <c r="F22" s="4">
        <f>(E22+N22)/30*24</f>
        <v>7474.9600000000009</v>
      </c>
      <c r="G22" s="6">
        <f>(E22+N22)/30*50</f>
        <v>15572.833333333336</v>
      </c>
      <c r="H22" s="8">
        <f>(E22*15%)</f>
        <v>1401.5550000000001</v>
      </c>
      <c r="I22" s="3">
        <f>E22*3%</f>
        <v>280.31100000000004</v>
      </c>
      <c r="J22" s="7">
        <f>(E22+N22)*6%</f>
        <v>560.62200000000007</v>
      </c>
      <c r="K22" s="3">
        <f>E22*2%</f>
        <v>186.87400000000002</v>
      </c>
      <c r="L22" s="3">
        <v>771</v>
      </c>
      <c r="M22" s="3">
        <f>(E22/30)*15</f>
        <v>4671.8500000000004</v>
      </c>
      <c r="N22" s="4"/>
      <c r="O22" s="3">
        <v>376.65</v>
      </c>
      <c r="P22" s="6"/>
      <c r="Q22" s="5"/>
      <c r="R22" s="3">
        <f>(E22/30)*15</f>
        <v>4671.8500000000004</v>
      </c>
      <c r="S22" s="3"/>
      <c r="T22" s="4"/>
      <c r="U22" s="3">
        <f>(E22+N22)/30*3</f>
        <v>934.37000000000012</v>
      </c>
      <c r="V22" s="3">
        <f>(E22+N22)/30*5</f>
        <v>1557.2833333333335</v>
      </c>
      <c r="W22" s="3">
        <f>(E22+N22)/30*15</f>
        <v>4671.8500000000004</v>
      </c>
      <c r="X22" s="3">
        <f>(E22+N22)/30*12</f>
        <v>3737.4800000000005</v>
      </c>
      <c r="Y22" s="3"/>
      <c r="Z22" s="3"/>
      <c r="AA22" s="3"/>
      <c r="AB22" s="3"/>
      <c r="AC22" s="2">
        <f>(E22+H22+I22+J22+K22+L22+N22+O22+P22+Q22+S22+T22)*12+(F22+G22+M22+R22+U22+V22+W22+X22+Y22+Z22+AA22+AB22)</f>
        <v>198341.02066666668</v>
      </c>
    </row>
    <row r="23" spans="1:29" x14ac:dyDescent="0.25">
      <c r="A23" s="10" t="s">
        <v>5</v>
      </c>
      <c r="B23" s="12" t="s">
        <v>26</v>
      </c>
      <c r="C23" s="11">
        <v>16</v>
      </c>
      <c r="D23" s="10" t="s">
        <v>3</v>
      </c>
      <c r="E23" s="9">
        <v>9343.7000000000007</v>
      </c>
      <c r="F23" s="4">
        <f>(E23+N23)/30*24</f>
        <v>7474.9600000000009</v>
      </c>
      <c r="G23" s="6">
        <f>(E23+N23)/30*50</f>
        <v>15572.833333333336</v>
      </c>
      <c r="H23" s="8">
        <f>(E23*15%)</f>
        <v>1401.5550000000001</v>
      </c>
      <c r="I23" s="3">
        <f>E23*3%</f>
        <v>280.31100000000004</v>
      </c>
      <c r="J23" s="7">
        <f>(E23+N23)*6%</f>
        <v>560.62200000000007</v>
      </c>
      <c r="K23" s="3">
        <f>E23*2%</f>
        <v>186.87400000000002</v>
      </c>
      <c r="L23" s="3">
        <v>771</v>
      </c>
      <c r="M23" s="3">
        <f>(E23/30)*15</f>
        <v>4671.8500000000004</v>
      </c>
      <c r="N23" s="4"/>
      <c r="O23" s="3">
        <v>376.65</v>
      </c>
      <c r="P23" s="6"/>
      <c r="Q23" s="5"/>
      <c r="R23" s="3">
        <f>(E23/30)*15</f>
        <v>4671.8500000000004</v>
      </c>
      <c r="S23" s="3"/>
      <c r="T23" s="4"/>
      <c r="U23" s="3">
        <f>(E23+N23)/30*3</f>
        <v>934.37000000000012</v>
      </c>
      <c r="V23" s="3">
        <f>(E23+N23)/30*5</f>
        <v>1557.2833333333335</v>
      </c>
      <c r="W23" s="3">
        <f>(E23+N23)/30*15</f>
        <v>4671.8500000000004</v>
      </c>
      <c r="X23" s="3">
        <f>(E23+N23)/30*12</f>
        <v>3737.4800000000005</v>
      </c>
      <c r="Y23" s="3"/>
      <c r="Z23" s="3"/>
      <c r="AA23" s="3"/>
      <c r="AB23" s="3"/>
      <c r="AC23" s="2">
        <f>(E23+H23+I23+J23+K23+L23+N23+O23+P23+Q23+S23+T23)*12+(F23+G23+M23+R23+U23+V23+W23+X23+Y23+Z23+AA23+AB23)</f>
        <v>198341.02066666668</v>
      </c>
    </row>
    <row r="24" spans="1:29" x14ac:dyDescent="0.25">
      <c r="A24" s="10" t="s">
        <v>5</v>
      </c>
      <c r="B24" s="12" t="s">
        <v>25</v>
      </c>
      <c r="C24" s="11">
        <v>16</v>
      </c>
      <c r="D24" s="10" t="s">
        <v>3</v>
      </c>
      <c r="E24" s="9">
        <v>9343.7000000000007</v>
      </c>
      <c r="F24" s="4">
        <f>(E24+N24)/30*24</f>
        <v>7474.9600000000009</v>
      </c>
      <c r="G24" s="6">
        <f>(E24+N24)/30*50</f>
        <v>15572.833333333336</v>
      </c>
      <c r="H24" s="8">
        <f>(E24*15%)</f>
        <v>1401.5550000000001</v>
      </c>
      <c r="I24" s="3">
        <f>E24*3%</f>
        <v>280.31100000000004</v>
      </c>
      <c r="J24" s="7">
        <f>(E24+N24)*6%</f>
        <v>560.62200000000007</v>
      </c>
      <c r="K24" s="3">
        <f>E24*2%</f>
        <v>186.87400000000002</v>
      </c>
      <c r="L24" s="3">
        <v>771</v>
      </c>
      <c r="M24" s="3">
        <f>(E24/30)*15</f>
        <v>4671.8500000000004</v>
      </c>
      <c r="N24" s="4"/>
      <c r="O24" s="3">
        <v>376.65</v>
      </c>
      <c r="P24" s="6"/>
      <c r="Q24" s="5"/>
      <c r="R24" s="3">
        <f>(E24/30)*15</f>
        <v>4671.8500000000004</v>
      </c>
      <c r="S24" s="3"/>
      <c r="T24" s="4"/>
      <c r="U24" s="3">
        <f>(E24+N24)/30*3</f>
        <v>934.37000000000012</v>
      </c>
      <c r="V24" s="3">
        <f>(E24+N24)/30*5</f>
        <v>1557.2833333333335</v>
      </c>
      <c r="W24" s="3">
        <f>(E24+N24)/30*15</f>
        <v>4671.8500000000004</v>
      </c>
      <c r="X24" s="3">
        <f>(E24+N24)/30*12</f>
        <v>3737.4800000000005</v>
      </c>
      <c r="Y24" s="3"/>
      <c r="Z24" s="3"/>
      <c r="AA24" s="3"/>
      <c r="AB24" s="3"/>
      <c r="AC24" s="2">
        <f>(E24+H24+I24+J24+K24+L24+N24+O24+P24+Q24+S24+T24)*12+(F24+G24+M24+R24+U24+V24+W24+X24+Y24+Z24+AA24+AB24)</f>
        <v>198341.02066666668</v>
      </c>
    </row>
    <row r="25" spans="1:29" x14ac:dyDescent="0.25">
      <c r="A25" s="10" t="s">
        <v>5</v>
      </c>
      <c r="B25" s="12" t="s">
        <v>24</v>
      </c>
      <c r="C25" s="11">
        <v>14</v>
      </c>
      <c r="D25" s="10" t="s">
        <v>3</v>
      </c>
      <c r="E25" s="9">
        <v>8137</v>
      </c>
      <c r="F25" s="4">
        <f>(E25+N25)/30*24</f>
        <v>6509.6</v>
      </c>
      <c r="G25" s="6">
        <f>(E25+N25)/30*50</f>
        <v>13561.666666666668</v>
      </c>
      <c r="H25" s="8">
        <f>(E25*15%)</f>
        <v>1220.55</v>
      </c>
      <c r="I25" s="3">
        <f>E25*3%</f>
        <v>244.10999999999999</v>
      </c>
      <c r="J25" s="7">
        <f>(E25+N25)*6%</f>
        <v>488.21999999999997</v>
      </c>
      <c r="K25" s="3">
        <f>E25*2%</f>
        <v>162.74</v>
      </c>
      <c r="L25" s="3">
        <v>771</v>
      </c>
      <c r="M25" s="3">
        <f>(E25/30)*15</f>
        <v>4068.5</v>
      </c>
      <c r="N25" s="4"/>
      <c r="O25" s="3">
        <v>376.65</v>
      </c>
      <c r="P25" s="6"/>
      <c r="Q25" s="5"/>
      <c r="R25" s="3">
        <f>(E25/30)*15</f>
        <v>4068.5</v>
      </c>
      <c r="S25" s="3"/>
      <c r="T25" s="4"/>
      <c r="U25" s="3">
        <f>(E25+N25)/30*3</f>
        <v>813.7</v>
      </c>
      <c r="V25" s="3">
        <f>(E25+N25)/30*5</f>
        <v>1356.1666666666667</v>
      </c>
      <c r="W25" s="3">
        <f>(E25+N25)/30*15</f>
        <v>4068.5</v>
      </c>
      <c r="X25" s="3">
        <f>(E25+N25)/30*12</f>
        <v>3254.8</v>
      </c>
      <c r="Y25" s="3"/>
      <c r="Z25" s="3"/>
      <c r="AA25" s="3"/>
      <c r="AB25" s="3"/>
      <c r="AC25" s="2">
        <f>(E25+H25+I25+J25+K25+L25+N25+O25+P25+Q25+S25+T25)*12+(F25+G25+M25+R25+U25+V25+W25+X25+Y25+Z25+AA25+AB25)</f>
        <v>174504.67333333334</v>
      </c>
    </row>
    <row r="26" spans="1:29" x14ac:dyDescent="0.25">
      <c r="A26" s="10" t="s">
        <v>5</v>
      </c>
      <c r="B26" s="12" t="s">
        <v>24</v>
      </c>
      <c r="C26" s="11">
        <v>14</v>
      </c>
      <c r="D26" s="10" t="s">
        <v>0</v>
      </c>
      <c r="E26" s="9">
        <v>9844.5499999999993</v>
      </c>
      <c r="F26" s="4">
        <f>(E26+N26)/30*24</f>
        <v>7875.6399999999994</v>
      </c>
      <c r="G26" s="6">
        <f>(E26+N26)/30*50</f>
        <v>16407.583333333332</v>
      </c>
      <c r="H26" s="8">
        <f>(E26*15%)</f>
        <v>1476.6824999999999</v>
      </c>
      <c r="I26" s="3">
        <f>E26*3%</f>
        <v>295.33649999999994</v>
      </c>
      <c r="J26" s="7">
        <f>(E26+N26)*6%</f>
        <v>590.67299999999989</v>
      </c>
      <c r="K26" s="3">
        <f>E26*2%</f>
        <v>196.89099999999999</v>
      </c>
      <c r="L26" s="3">
        <v>771</v>
      </c>
      <c r="M26" s="3">
        <f>(E26/30)*15</f>
        <v>4922.2749999999996</v>
      </c>
      <c r="N26" s="4"/>
      <c r="O26" s="3">
        <v>108.16</v>
      </c>
      <c r="P26" s="6"/>
      <c r="Q26" s="5"/>
      <c r="R26" s="3">
        <f>(E26/30)*15</f>
        <v>4922.2749999999996</v>
      </c>
      <c r="S26" s="3"/>
      <c r="T26" s="4"/>
      <c r="U26" s="3">
        <f>(E26+N26)/30*3</f>
        <v>984.45499999999993</v>
      </c>
      <c r="V26" s="3">
        <f>(E26+N26)/30*5</f>
        <v>1640.7583333333332</v>
      </c>
      <c r="W26" s="3">
        <f>(E26+N26)/30*15</f>
        <v>4922.2749999999996</v>
      </c>
      <c r="X26" s="3">
        <f>(E26+N26)/30*12</f>
        <v>3937.8199999999997</v>
      </c>
      <c r="Y26" s="3"/>
      <c r="Z26" s="3"/>
      <c r="AA26" s="3"/>
      <c r="AB26" s="3"/>
      <c r="AC26" s="2">
        <f>(E26+H26+I26+J26+K26+L26+N26+O26+P26+Q26+S26+T26)*12+(F26+G26+M26+R26+U26+V26+W26+X26+Y26+Z26+AA26+AB26)</f>
        <v>205012.59766666664</v>
      </c>
    </row>
    <row r="27" spans="1:29" x14ac:dyDescent="0.25">
      <c r="A27" s="10" t="s">
        <v>2</v>
      </c>
      <c r="B27" s="12" t="s">
        <v>23</v>
      </c>
      <c r="C27" s="11">
        <v>14</v>
      </c>
      <c r="D27" s="10" t="s">
        <v>3</v>
      </c>
      <c r="E27" s="9">
        <v>8137</v>
      </c>
      <c r="F27" s="4">
        <f>(E27+N27)/30*24</f>
        <v>6509.6</v>
      </c>
      <c r="G27" s="6">
        <f>(E27+N27)/30*50</f>
        <v>13561.666666666668</v>
      </c>
      <c r="H27" s="8">
        <f>(E27*15%)</f>
        <v>1220.55</v>
      </c>
      <c r="I27" s="3">
        <f>E27*3%</f>
        <v>244.10999999999999</v>
      </c>
      <c r="J27" s="7">
        <f>(E27+N27)*6%</f>
        <v>488.21999999999997</v>
      </c>
      <c r="K27" s="3">
        <f>E27*2%</f>
        <v>162.74</v>
      </c>
      <c r="L27" s="3">
        <v>771</v>
      </c>
      <c r="M27" s="3">
        <f>(E27/30)*15</f>
        <v>4068.5</v>
      </c>
      <c r="N27" s="4"/>
      <c r="O27" s="3">
        <v>376.65</v>
      </c>
      <c r="P27" s="6"/>
      <c r="Q27" s="5"/>
      <c r="R27" s="3">
        <f>(E27/30)*15</f>
        <v>4068.5</v>
      </c>
      <c r="S27" s="3"/>
      <c r="T27" s="4"/>
      <c r="U27" s="3">
        <f>(E27+N27)/30*3</f>
        <v>813.7</v>
      </c>
      <c r="V27" s="3">
        <f>(E27+N27)/30*5</f>
        <v>1356.1666666666667</v>
      </c>
      <c r="W27" s="3">
        <f>(E27+N27)/30*15</f>
        <v>4068.5</v>
      </c>
      <c r="X27" s="3">
        <f>(E27+N27)/30*12</f>
        <v>3254.8</v>
      </c>
      <c r="Y27" s="3"/>
      <c r="Z27" s="3"/>
      <c r="AA27" s="3"/>
      <c r="AB27" s="3"/>
      <c r="AC27" s="2">
        <f>(E27+H27+I27+J27+K27+L27+N27+O27+P27+Q27+S27+T27)*12+(F27+G27+M27+R27+U27+V27+W27+X27+Y27+Z27+AA27+AB27)</f>
        <v>174504.67333333334</v>
      </c>
    </row>
    <row r="28" spans="1:29" x14ac:dyDescent="0.25">
      <c r="A28" s="10" t="s">
        <v>2</v>
      </c>
      <c r="B28" s="12" t="s">
        <v>22</v>
      </c>
      <c r="C28" s="11">
        <v>13</v>
      </c>
      <c r="D28" s="10" t="s">
        <v>3</v>
      </c>
      <c r="E28" s="9">
        <v>7581.9</v>
      </c>
      <c r="F28" s="4">
        <f>(E28+N28)/30*24</f>
        <v>6065.5199999999995</v>
      </c>
      <c r="G28" s="6">
        <f>(E28+N28)/30*50</f>
        <v>12636.5</v>
      </c>
      <c r="H28" s="8">
        <f>(E28*15%)</f>
        <v>1137.2849999999999</v>
      </c>
      <c r="I28" s="3">
        <f>E28*3%</f>
        <v>227.45699999999999</v>
      </c>
      <c r="J28" s="7">
        <f>(E28+N28)*6%</f>
        <v>454.91399999999999</v>
      </c>
      <c r="K28" s="3">
        <f>E28*2%</f>
        <v>151.63800000000001</v>
      </c>
      <c r="L28" s="3">
        <v>771</v>
      </c>
      <c r="M28" s="3">
        <f>(E28/30)*15</f>
        <v>3790.95</v>
      </c>
      <c r="N28" s="4"/>
      <c r="O28" s="3">
        <v>376.65</v>
      </c>
      <c r="P28" s="6"/>
      <c r="Q28" s="5"/>
      <c r="R28" s="3">
        <f>(E28/30)*15</f>
        <v>3790.95</v>
      </c>
      <c r="S28" s="3"/>
      <c r="T28" s="4"/>
      <c r="U28" s="3">
        <f>(E28+N28)/30*3</f>
        <v>758.18999999999994</v>
      </c>
      <c r="V28" s="3">
        <f>(E28+N28)/30*5</f>
        <v>1263.6499999999999</v>
      </c>
      <c r="W28" s="3">
        <f>(E28+N28)/30*15</f>
        <v>3790.95</v>
      </c>
      <c r="X28" s="3">
        <f>(E28+N28)/30*12</f>
        <v>3032.7599999999998</v>
      </c>
      <c r="Y28" s="3"/>
      <c r="Z28" s="3"/>
      <c r="AA28" s="3"/>
      <c r="AB28" s="3"/>
      <c r="AC28" s="2">
        <f>(E28+H28+I28+J28+K28+L28+N28+O28+P28+Q28+S28+T28)*12+(F28+G28+M28+R28+U28+V28+W28+X28+Y28+Z28+AA28+AB28)</f>
        <v>163539.598</v>
      </c>
    </row>
    <row r="29" spans="1:29" x14ac:dyDescent="0.25">
      <c r="A29" s="10" t="s">
        <v>2</v>
      </c>
      <c r="B29" s="12" t="s">
        <v>22</v>
      </c>
      <c r="C29" s="11">
        <v>13</v>
      </c>
      <c r="D29" s="10" t="s">
        <v>0</v>
      </c>
      <c r="E29" s="9">
        <v>9172.5499999999993</v>
      </c>
      <c r="F29" s="4">
        <f>(E29+N29)/30*24</f>
        <v>7338.04</v>
      </c>
      <c r="G29" s="6">
        <f>(E29+N29)/30*50</f>
        <v>15287.583333333334</v>
      </c>
      <c r="H29" s="8">
        <f>(E29*15%)</f>
        <v>1375.8824999999999</v>
      </c>
      <c r="I29" s="3">
        <f>E29*3%</f>
        <v>275.17649999999998</v>
      </c>
      <c r="J29" s="7">
        <f>(E29+N29)*6%</f>
        <v>550.35299999999995</v>
      </c>
      <c r="K29" s="3">
        <f>E29*2%</f>
        <v>183.45099999999999</v>
      </c>
      <c r="L29" s="3">
        <v>771</v>
      </c>
      <c r="M29" s="3">
        <f>(E29/30)*15</f>
        <v>4586.2749999999996</v>
      </c>
      <c r="N29" s="4"/>
      <c r="O29" s="3">
        <v>108.16</v>
      </c>
      <c r="P29" s="6"/>
      <c r="Q29" s="5"/>
      <c r="R29" s="3">
        <f>(E29/30)*15</f>
        <v>4586.2749999999996</v>
      </c>
      <c r="S29" s="3"/>
      <c r="T29" s="4"/>
      <c r="U29" s="3">
        <f>(E29+N29)/30*3</f>
        <v>917.255</v>
      </c>
      <c r="V29" s="3">
        <f>(E29+N29)/30*5</f>
        <v>1528.7583333333332</v>
      </c>
      <c r="W29" s="3">
        <f>(E29+N29)/30*15</f>
        <v>4586.2749999999996</v>
      </c>
      <c r="X29" s="3">
        <f>(E29+N29)/30*12</f>
        <v>3669.02</v>
      </c>
      <c r="Y29" s="3"/>
      <c r="Z29" s="3"/>
      <c r="AA29" s="3"/>
      <c r="AB29" s="3"/>
      <c r="AC29" s="2">
        <f>(E29+H29+I29+J29+K29+L29+N29+O29+P29+Q29+S29+T29)*12+(F29+G29+M29+R29+U29+V29+W29+X29+Y29+Z29+AA29+AB29)</f>
        <v>191738.35766666662</v>
      </c>
    </row>
    <row r="30" spans="1:29" x14ac:dyDescent="0.25">
      <c r="A30" s="10" t="s">
        <v>2</v>
      </c>
      <c r="B30" s="12" t="s">
        <v>21</v>
      </c>
      <c r="C30" s="11">
        <v>13</v>
      </c>
      <c r="D30" s="10" t="s">
        <v>3</v>
      </c>
      <c r="E30" s="9">
        <v>7581.9</v>
      </c>
      <c r="F30" s="4">
        <f>(E30+N30)/30*24</f>
        <v>6065.5199999999995</v>
      </c>
      <c r="G30" s="6">
        <f>(E30+N30)/30*50</f>
        <v>12636.5</v>
      </c>
      <c r="H30" s="8">
        <f>(E30*15%)</f>
        <v>1137.2849999999999</v>
      </c>
      <c r="I30" s="3">
        <f>E30*3%</f>
        <v>227.45699999999999</v>
      </c>
      <c r="J30" s="7">
        <f>(E30+N30)*6%</f>
        <v>454.91399999999999</v>
      </c>
      <c r="K30" s="3">
        <f>E30*2%</f>
        <v>151.63800000000001</v>
      </c>
      <c r="L30" s="3">
        <v>771</v>
      </c>
      <c r="M30" s="3">
        <f>(E30/30)*15</f>
        <v>3790.95</v>
      </c>
      <c r="N30" s="4"/>
      <c r="O30" s="3">
        <v>376.65</v>
      </c>
      <c r="P30" s="6"/>
      <c r="Q30" s="5"/>
      <c r="R30" s="3">
        <f>(E30/30)*15</f>
        <v>3790.95</v>
      </c>
      <c r="S30" s="3"/>
      <c r="T30" s="4"/>
      <c r="U30" s="3">
        <f>(E30+N30)/30*3</f>
        <v>758.18999999999994</v>
      </c>
      <c r="V30" s="3">
        <f>(E30+N30)/30*5</f>
        <v>1263.6499999999999</v>
      </c>
      <c r="W30" s="3">
        <f>(E30+N30)/30*15</f>
        <v>3790.95</v>
      </c>
      <c r="X30" s="3">
        <f>(E30+N30)/30*12</f>
        <v>3032.7599999999998</v>
      </c>
      <c r="Y30" s="3"/>
      <c r="Z30" s="3"/>
      <c r="AA30" s="3"/>
      <c r="AB30" s="3"/>
      <c r="AC30" s="2">
        <f>(E30+H30+I30+J30+K30+L30+N30+O30+P30+Q30+S30+T30)*12+(F30+G30+M30+R30+U30+V30+W30+X30+Y30+Z30+AA30+AB30)</f>
        <v>163539.598</v>
      </c>
    </row>
    <row r="31" spans="1:29" x14ac:dyDescent="0.25">
      <c r="A31" s="10" t="s">
        <v>2</v>
      </c>
      <c r="B31" s="12" t="s">
        <v>21</v>
      </c>
      <c r="C31" s="11">
        <v>13</v>
      </c>
      <c r="D31" s="10" t="s">
        <v>0</v>
      </c>
      <c r="E31" s="9">
        <v>9172.5499999999993</v>
      </c>
      <c r="F31" s="4">
        <f>(E31+N31)/30*24</f>
        <v>7338.04</v>
      </c>
      <c r="G31" s="6">
        <f>(E31+N31)/30*50</f>
        <v>15287.583333333334</v>
      </c>
      <c r="H31" s="8">
        <f>(E31*15%)</f>
        <v>1375.8824999999999</v>
      </c>
      <c r="I31" s="3">
        <f>E31*3%</f>
        <v>275.17649999999998</v>
      </c>
      <c r="J31" s="7">
        <f>(E31+N31)*6%</f>
        <v>550.35299999999995</v>
      </c>
      <c r="K31" s="3">
        <f>E31*2%</f>
        <v>183.45099999999999</v>
      </c>
      <c r="L31" s="3">
        <v>771</v>
      </c>
      <c r="M31" s="3">
        <f>(E31/30)*15</f>
        <v>4586.2749999999996</v>
      </c>
      <c r="N31" s="4"/>
      <c r="O31" s="3">
        <v>108.16</v>
      </c>
      <c r="P31" s="6"/>
      <c r="Q31" s="5"/>
      <c r="R31" s="3">
        <f>(E31/30)*15</f>
        <v>4586.2749999999996</v>
      </c>
      <c r="S31" s="3"/>
      <c r="T31" s="4"/>
      <c r="U31" s="3">
        <f>(E31+N31)/30*3</f>
        <v>917.255</v>
      </c>
      <c r="V31" s="3">
        <f>(E31+N31)/30*5</f>
        <v>1528.7583333333332</v>
      </c>
      <c r="W31" s="3">
        <f>(E31+N31)/30*15</f>
        <v>4586.2749999999996</v>
      </c>
      <c r="X31" s="3">
        <f>(E31+N31)/30*12</f>
        <v>3669.02</v>
      </c>
      <c r="Y31" s="3"/>
      <c r="Z31" s="3"/>
      <c r="AA31" s="3"/>
      <c r="AB31" s="3"/>
      <c r="AC31" s="2">
        <f>(E31+H31+I31+J31+K31+L31+N31+O31+P31+Q31+S31+T31)*12+(F31+G31+M31+R31+U31+V31+W31+X31+Y31+Z31+AA31+AB31)</f>
        <v>191738.35766666662</v>
      </c>
    </row>
    <row r="32" spans="1:29" x14ac:dyDescent="0.25">
      <c r="A32" s="10" t="s">
        <v>5</v>
      </c>
      <c r="B32" s="12" t="s">
        <v>20</v>
      </c>
      <c r="C32" s="11">
        <v>13</v>
      </c>
      <c r="D32" s="10" t="s">
        <v>3</v>
      </c>
      <c r="E32" s="9">
        <v>7581.9</v>
      </c>
      <c r="F32" s="4">
        <f>(E32+N32)/30*24</f>
        <v>6065.5199999999995</v>
      </c>
      <c r="G32" s="6">
        <f>(E32+N32)/30*50</f>
        <v>12636.5</v>
      </c>
      <c r="H32" s="8">
        <f>(E32*15%)</f>
        <v>1137.2849999999999</v>
      </c>
      <c r="I32" s="3">
        <f>E32*3%</f>
        <v>227.45699999999999</v>
      </c>
      <c r="J32" s="7">
        <f>(E32+N32)*6%</f>
        <v>454.91399999999999</v>
      </c>
      <c r="K32" s="3">
        <f>E32*2%</f>
        <v>151.63800000000001</v>
      </c>
      <c r="L32" s="3">
        <v>771</v>
      </c>
      <c r="M32" s="3">
        <f>(E32/30)*15</f>
        <v>3790.95</v>
      </c>
      <c r="N32" s="4"/>
      <c r="O32" s="3">
        <v>376.65</v>
      </c>
      <c r="P32" s="6"/>
      <c r="Q32" s="5"/>
      <c r="R32" s="3">
        <f>(E32/30)*15</f>
        <v>3790.95</v>
      </c>
      <c r="S32" s="3"/>
      <c r="T32" s="4"/>
      <c r="U32" s="3">
        <f>(E32+N32)/30*3</f>
        <v>758.18999999999994</v>
      </c>
      <c r="V32" s="3">
        <f>(E32+N32)/30*5</f>
        <v>1263.6499999999999</v>
      </c>
      <c r="W32" s="3">
        <f>(E32+N32)/30*15</f>
        <v>3790.95</v>
      </c>
      <c r="X32" s="3">
        <f>(E32+N32)/30*12</f>
        <v>3032.7599999999998</v>
      </c>
      <c r="Y32" s="3"/>
      <c r="Z32" s="3"/>
      <c r="AA32" s="3"/>
      <c r="AB32" s="3"/>
      <c r="AC32" s="2">
        <f>(E32+H32+I32+J32+K32+L32+N32+O32+P32+Q32+S32+T32)*12+(F32+G32+M32+R32+U32+V32+W32+X32+Y32+Z32+AA32+AB32)</f>
        <v>163539.598</v>
      </c>
    </row>
    <row r="33" spans="1:29" x14ac:dyDescent="0.25">
      <c r="A33" s="10" t="s">
        <v>2</v>
      </c>
      <c r="B33" s="12" t="s">
        <v>19</v>
      </c>
      <c r="C33" s="11">
        <v>10</v>
      </c>
      <c r="D33" s="10" t="s">
        <v>3</v>
      </c>
      <c r="E33" s="9">
        <v>6501.8</v>
      </c>
      <c r="F33" s="4">
        <f>(E33+N33)/30*24</f>
        <v>5201.4399999999996</v>
      </c>
      <c r="G33" s="6">
        <f>(E33+N33)/30*50</f>
        <v>10836.333333333332</v>
      </c>
      <c r="H33" s="8">
        <f>(E33*15%)</f>
        <v>975.27</v>
      </c>
      <c r="I33" s="3">
        <f>E33*3%</f>
        <v>195.054</v>
      </c>
      <c r="J33" s="7">
        <f>(E33+N33)*6%</f>
        <v>390.108</v>
      </c>
      <c r="K33" s="3">
        <f>E33*2%</f>
        <v>130.036</v>
      </c>
      <c r="L33" s="3">
        <v>771</v>
      </c>
      <c r="M33" s="3">
        <f>(E33/30)*15</f>
        <v>3250.9</v>
      </c>
      <c r="N33" s="4"/>
      <c r="O33" s="3">
        <v>376.65</v>
      </c>
      <c r="P33" s="6"/>
      <c r="Q33" s="5"/>
      <c r="R33" s="3">
        <f>(E33/30)*15</f>
        <v>3250.9</v>
      </c>
      <c r="S33" s="3"/>
      <c r="T33" s="4"/>
      <c r="U33" s="3">
        <f>(E33+N33)/30*3</f>
        <v>650.17999999999995</v>
      </c>
      <c r="V33" s="3">
        <f>(E33+N33)/30*5</f>
        <v>1083.6333333333332</v>
      </c>
      <c r="W33" s="3">
        <f>(E33+N33)/30*15</f>
        <v>3250.9</v>
      </c>
      <c r="X33" s="3">
        <f>(E33+N33)/30*12</f>
        <v>2600.7199999999998</v>
      </c>
      <c r="Y33" s="3"/>
      <c r="Z33" s="3"/>
      <c r="AA33" s="3"/>
      <c r="AB33" s="3"/>
      <c r="AC33" s="2">
        <f>(E33+H33+I33+J33+K33+L33+N33+O33+P33+Q33+S33+T33)*12+(F33+G33+M33+R33+U33+V33+W33+X33+Y33+Z33+AA33+AB33)</f>
        <v>142204.02266666666</v>
      </c>
    </row>
    <row r="34" spans="1:29" x14ac:dyDescent="0.25">
      <c r="A34" s="10" t="s">
        <v>2</v>
      </c>
      <c r="B34" s="12" t="s">
        <v>19</v>
      </c>
      <c r="C34" s="11">
        <v>10</v>
      </c>
      <c r="D34" s="10" t="s">
        <v>0</v>
      </c>
      <c r="E34" s="9">
        <v>7866.8</v>
      </c>
      <c r="F34" s="4">
        <f>(E34+N34)/30*24</f>
        <v>6293.4400000000005</v>
      </c>
      <c r="G34" s="6">
        <f>(E34+N34)/30*50</f>
        <v>13111.333333333334</v>
      </c>
      <c r="H34" s="8">
        <f>(E34*15%)</f>
        <v>1180.02</v>
      </c>
      <c r="I34" s="3">
        <f>E34*3%</f>
        <v>236.00399999999999</v>
      </c>
      <c r="J34" s="7">
        <f>(E34+N34)*6%</f>
        <v>472.00799999999998</v>
      </c>
      <c r="K34" s="3">
        <f>E34*2%</f>
        <v>157.33600000000001</v>
      </c>
      <c r="L34" s="3">
        <v>771</v>
      </c>
      <c r="M34" s="3">
        <f>(E34/30)*15</f>
        <v>3933.4000000000005</v>
      </c>
      <c r="N34" s="4"/>
      <c r="O34" s="3">
        <v>108.16</v>
      </c>
      <c r="P34" s="6"/>
      <c r="Q34" s="5"/>
      <c r="R34" s="3">
        <f>(E34/30)*15</f>
        <v>3933.4000000000005</v>
      </c>
      <c r="S34" s="3"/>
      <c r="T34" s="4"/>
      <c r="U34" s="3">
        <f>(E34+N34)/30*3</f>
        <v>786.68000000000006</v>
      </c>
      <c r="V34" s="3">
        <f>(E34+N34)/30*5</f>
        <v>1311.1333333333334</v>
      </c>
      <c r="W34" s="3">
        <f>(E34+N34)/30*15</f>
        <v>3933.4000000000005</v>
      </c>
      <c r="X34" s="3">
        <f>(E34+N34)/30*12</f>
        <v>3146.7200000000003</v>
      </c>
      <c r="Y34" s="3"/>
      <c r="Z34" s="3"/>
      <c r="AA34" s="3"/>
      <c r="AB34" s="3"/>
      <c r="AC34" s="2">
        <f>(E34+H34+I34+J34+K34+L34+N34+O34+P34+Q34+S34+T34)*12+(F34+G34+M34+R34+U34+V34+W34+X34+Y34+Z34+AA34+AB34)</f>
        <v>165945.44266666667</v>
      </c>
    </row>
    <row r="35" spans="1:29" x14ac:dyDescent="0.25">
      <c r="A35" s="10" t="s">
        <v>5</v>
      </c>
      <c r="B35" s="12" t="s">
        <v>18</v>
      </c>
      <c r="C35" s="11">
        <v>10</v>
      </c>
      <c r="D35" s="10" t="s">
        <v>3</v>
      </c>
      <c r="E35" s="9">
        <v>6501.8</v>
      </c>
      <c r="F35" s="4">
        <f>(E35+N35)/30*24</f>
        <v>5201.4399999999996</v>
      </c>
      <c r="G35" s="6">
        <f>(E35+N35)/30*50</f>
        <v>10836.333333333332</v>
      </c>
      <c r="H35" s="8">
        <f>(E35*15%)</f>
        <v>975.27</v>
      </c>
      <c r="I35" s="3">
        <f>E35*3%</f>
        <v>195.054</v>
      </c>
      <c r="J35" s="7">
        <f>(E35+N35)*6%</f>
        <v>390.108</v>
      </c>
      <c r="K35" s="3">
        <f>E35*2%</f>
        <v>130.036</v>
      </c>
      <c r="L35" s="3">
        <v>771</v>
      </c>
      <c r="M35" s="3">
        <f>(E35/30)*15</f>
        <v>3250.9</v>
      </c>
      <c r="N35" s="4"/>
      <c r="O35" s="3">
        <v>376.65</v>
      </c>
      <c r="P35" s="6"/>
      <c r="Q35" s="5"/>
      <c r="R35" s="3">
        <f>(E35/30)*15</f>
        <v>3250.9</v>
      </c>
      <c r="S35" s="3"/>
      <c r="T35" s="4"/>
      <c r="U35" s="3">
        <f>(E35+N35)/30*3</f>
        <v>650.17999999999995</v>
      </c>
      <c r="V35" s="3">
        <f>(E35+N35)/30*5</f>
        <v>1083.6333333333332</v>
      </c>
      <c r="W35" s="3">
        <f>(E35+N35)/30*15</f>
        <v>3250.9</v>
      </c>
      <c r="X35" s="3">
        <f>(E35+N35)/30*12</f>
        <v>2600.7199999999998</v>
      </c>
      <c r="Y35" s="3"/>
      <c r="Z35" s="3"/>
      <c r="AA35" s="3"/>
      <c r="AB35" s="3"/>
      <c r="AC35" s="2">
        <f>(E35+H35+I35+J35+K35+L35+N35+O35+P35+Q35+S35+T35)*12+(F35+G35+M35+R35+U35+V35+W35+X35+Y35+Z35+AA35+AB35)</f>
        <v>142204.02266666666</v>
      </c>
    </row>
    <row r="36" spans="1:29" x14ac:dyDescent="0.25">
      <c r="A36" s="10" t="s">
        <v>2</v>
      </c>
      <c r="B36" s="12" t="s">
        <v>17</v>
      </c>
      <c r="C36" s="11">
        <v>9</v>
      </c>
      <c r="D36" s="10" t="s">
        <v>3</v>
      </c>
      <c r="E36" s="9">
        <v>6187.25</v>
      </c>
      <c r="F36" s="4">
        <f>(E36+N36)/30*24</f>
        <v>4949.8</v>
      </c>
      <c r="G36" s="6">
        <f>(E36+N36)/30*50</f>
        <v>10312.083333333334</v>
      </c>
      <c r="H36" s="8">
        <f>(E36*15%)</f>
        <v>928.08749999999998</v>
      </c>
      <c r="I36" s="3">
        <f>E36*3%</f>
        <v>185.61750000000001</v>
      </c>
      <c r="J36" s="7">
        <f>(E36+N36)*6%</f>
        <v>371.23500000000001</v>
      </c>
      <c r="K36" s="3">
        <f>E36*2%</f>
        <v>123.745</v>
      </c>
      <c r="L36" s="3">
        <v>771</v>
      </c>
      <c r="M36" s="3">
        <f>(E36/30)*15</f>
        <v>3093.625</v>
      </c>
      <c r="N36" s="4"/>
      <c r="O36" s="3">
        <v>376.65</v>
      </c>
      <c r="P36" s="6"/>
      <c r="Q36" s="5"/>
      <c r="R36" s="3">
        <f>(E36/30)*15</f>
        <v>3093.625</v>
      </c>
      <c r="S36" s="3"/>
      <c r="T36" s="4"/>
      <c r="U36" s="3">
        <f>(E36+N36)/30*3</f>
        <v>618.72500000000002</v>
      </c>
      <c r="V36" s="3">
        <f>(E36+N36)/30*5</f>
        <v>1031.2083333333335</v>
      </c>
      <c r="W36" s="3">
        <f>(E36+N36)/30*15</f>
        <v>3093.625</v>
      </c>
      <c r="X36" s="3">
        <f>(E36+N36)/30*12</f>
        <v>2474.9</v>
      </c>
      <c r="Y36" s="3"/>
      <c r="Z36" s="3"/>
      <c r="AA36" s="3"/>
      <c r="AB36" s="3"/>
      <c r="AC36" s="2">
        <f>(E36+H36+I36+J36+K36+L36+N36+O36+P36+Q36+S36+T36)*12+(F36+G36+M36+R36+U36+V36+W36+X36+Y36+Z36+AA36+AB36)</f>
        <v>135990.61166666666</v>
      </c>
    </row>
    <row r="37" spans="1:29" x14ac:dyDescent="0.25">
      <c r="A37" s="10" t="s">
        <v>2</v>
      </c>
      <c r="B37" s="12" t="s">
        <v>17</v>
      </c>
      <c r="C37" s="11">
        <v>9</v>
      </c>
      <c r="D37" s="10" t="s">
        <v>0</v>
      </c>
      <c r="E37" s="9">
        <v>7486.05</v>
      </c>
      <c r="F37" s="4">
        <f>(E37+N37)/30*24</f>
        <v>5988.84</v>
      </c>
      <c r="G37" s="6">
        <f>(E37+N37)/30*50</f>
        <v>12476.75</v>
      </c>
      <c r="H37" s="8">
        <f>(E37*15%)</f>
        <v>1122.9075</v>
      </c>
      <c r="I37" s="3">
        <f>E37*3%</f>
        <v>224.58150000000001</v>
      </c>
      <c r="J37" s="7">
        <f>(E37+N37)*6%</f>
        <v>449.16300000000001</v>
      </c>
      <c r="K37" s="3">
        <f>E37*2%</f>
        <v>149.721</v>
      </c>
      <c r="L37" s="3">
        <v>771</v>
      </c>
      <c r="M37" s="3">
        <f>(E37/30)*15</f>
        <v>3743.0250000000001</v>
      </c>
      <c r="N37" s="4"/>
      <c r="O37" s="3">
        <v>108.16</v>
      </c>
      <c r="P37" s="6"/>
      <c r="Q37" s="5"/>
      <c r="R37" s="3">
        <f>(E37/30)*15</f>
        <v>3743.0250000000001</v>
      </c>
      <c r="S37" s="3"/>
      <c r="T37" s="4"/>
      <c r="U37" s="3">
        <f>(E37+N37)/30*3</f>
        <v>748.60500000000002</v>
      </c>
      <c r="V37" s="3">
        <f>(E37+N37)/30*5</f>
        <v>1247.675</v>
      </c>
      <c r="W37" s="3">
        <f>(E37+N37)/30*15</f>
        <v>3743.0250000000001</v>
      </c>
      <c r="X37" s="3">
        <f>(E37+N37)/30*12</f>
        <v>2994.42</v>
      </c>
      <c r="Y37" s="3"/>
      <c r="Z37" s="3"/>
      <c r="AA37" s="3"/>
      <c r="AB37" s="3"/>
      <c r="AC37" s="2">
        <f>(E37+H37+I37+J37+K37+L37+N37+O37+P37+Q37+S37+T37)*12+(F37+G37+M37+R37+U37+V37+W37+X37+Y37+Z37+AA37+AB37)</f>
        <v>158424.36100000003</v>
      </c>
    </row>
    <row r="38" spans="1:29" x14ac:dyDescent="0.25">
      <c r="A38" s="10" t="s">
        <v>2</v>
      </c>
      <c r="B38" s="12" t="s">
        <v>16</v>
      </c>
      <c r="C38" s="11">
        <v>8</v>
      </c>
      <c r="D38" s="10" t="s">
        <v>3</v>
      </c>
      <c r="E38" s="9">
        <v>5892.25</v>
      </c>
      <c r="F38" s="4">
        <f>(E38+N38)/30*24</f>
        <v>4713.8</v>
      </c>
      <c r="G38" s="6">
        <f>(E38+N38)/30*50</f>
        <v>9820.4166666666661</v>
      </c>
      <c r="H38" s="8">
        <f>(E38*15%)</f>
        <v>883.83749999999998</v>
      </c>
      <c r="I38" s="3">
        <f>E38*3%</f>
        <v>176.76749999999998</v>
      </c>
      <c r="J38" s="7">
        <f>(E38+N38)*6%</f>
        <v>353.53499999999997</v>
      </c>
      <c r="K38" s="3">
        <f>E38*2%</f>
        <v>117.845</v>
      </c>
      <c r="L38" s="3">
        <v>771</v>
      </c>
      <c r="M38" s="3">
        <f>(E38/30)*15</f>
        <v>2946.125</v>
      </c>
      <c r="N38" s="4"/>
      <c r="O38" s="3">
        <v>376.65</v>
      </c>
      <c r="P38" s="6"/>
      <c r="Q38" s="5"/>
      <c r="R38" s="3">
        <f>(E38/30)*15</f>
        <v>2946.125</v>
      </c>
      <c r="S38" s="3"/>
      <c r="T38" s="4"/>
      <c r="U38" s="3">
        <f>(E38+N38)/30*3</f>
        <v>589.22500000000002</v>
      </c>
      <c r="V38" s="3">
        <f>(E38+N38)/30*5</f>
        <v>982.04166666666663</v>
      </c>
      <c r="W38" s="3">
        <f>(E38+N38)/30*15</f>
        <v>2946.125</v>
      </c>
      <c r="X38" s="3">
        <f>(E38+N38)/30*12</f>
        <v>2356.9</v>
      </c>
      <c r="Y38" s="3"/>
      <c r="Z38" s="3"/>
      <c r="AA38" s="3"/>
      <c r="AB38" s="3"/>
      <c r="AC38" s="2">
        <f>(E38+H38+I38+J38+K38+L38+N38+O38+P38+Q38+S38+T38)*12+(F38+G38+M38+R38+U38+V38+W38+X38+Y38+Z38+AA38+AB38)</f>
        <v>130163.37833333333</v>
      </c>
    </row>
    <row r="39" spans="1:29" x14ac:dyDescent="0.25">
      <c r="A39" s="10" t="s">
        <v>2</v>
      </c>
      <c r="B39" s="12" t="s">
        <v>16</v>
      </c>
      <c r="C39" s="11">
        <v>8</v>
      </c>
      <c r="D39" s="10" t="s">
        <v>0</v>
      </c>
      <c r="E39" s="9">
        <v>7129.65</v>
      </c>
      <c r="F39" s="4">
        <f>(E39+N39)/30*24</f>
        <v>5703.72</v>
      </c>
      <c r="G39" s="6">
        <f>(E39+N39)/30*50</f>
        <v>11882.75</v>
      </c>
      <c r="H39" s="8">
        <f>(E39*15%)</f>
        <v>1069.4475</v>
      </c>
      <c r="I39" s="3">
        <f>E39*3%</f>
        <v>213.88949999999997</v>
      </c>
      <c r="J39" s="7">
        <f>(E39+N39)*6%</f>
        <v>427.77899999999994</v>
      </c>
      <c r="K39" s="3">
        <f>E39*2%</f>
        <v>142.59299999999999</v>
      </c>
      <c r="L39" s="3">
        <v>771</v>
      </c>
      <c r="M39" s="3">
        <f>(E39/30)*15</f>
        <v>3564.8249999999998</v>
      </c>
      <c r="N39" s="4"/>
      <c r="O39" s="3">
        <v>108.16</v>
      </c>
      <c r="P39" s="6"/>
      <c r="Q39" s="5"/>
      <c r="R39" s="3">
        <f>(E39/30)*15</f>
        <v>3564.8249999999998</v>
      </c>
      <c r="S39" s="3"/>
      <c r="T39" s="4"/>
      <c r="U39" s="3">
        <f>(E39+N39)/30*3</f>
        <v>712.96500000000003</v>
      </c>
      <c r="V39" s="3">
        <f>(E39+N39)/30*5</f>
        <v>1188.2750000000001</v>
      </c>
      <c r="W39" s="3">
        <f>(E39+N39)/30*15</f>
        <v>3564.8249999999998</v>
      </c>
      <c r="X39" s="3">
        <f>(E39+N39)/30*12</f>
        <v>2851.86</v>
      </c>
      <c r="Y39" s="3"/>
      <c r="Z39" s="3"/>
      <c r="AA39" s="3"/>
      <c r="AB39" s="3"/>
      <c r="AC39" s="2">
        <f>(E39+H39+I39+J39+K39+L39+N39+O39+P39+Q39+S39+T39)*12+(F39+G39+M39+R39+U39+V39+W39+X39+Y39+Z39+AA39+AB39)</f>
        <v>151384.27300000002</v>
      </c>
    </row>
    <row r="40" spans="1:29" x14ac:dyDescent="0.25">
      <c r="A40" s="10" t="s">
        <v>2</v>
      </c>
      <c r="B40" s="12" t="s">
        <v>15</v>
      </c>
      <c r="C40" s="11">
        <v>8</v>
      </c>
      <c r="D40" s="10" t="s">
        <v>3</v>
      </c>
      <c r="E40" s="9">
        <v>5892.25</v>
      </c>
      <c r="F40" s="4">
        <f>(E40+N40)/30*24</f>
        <v>4713.8</v>
      </c>
      <c r="G40" s="6">
        <f>(E40+N40)/30*50</f>
        <v>9820.4166666666661</v>
      </c>
      <c r="H40" s="8">
        <f>(E40*15%)</f>
        <v>883.83749999999998</v>
      </c>
      <c r="I40" s="3">
        <f>E40*3%</f>
        <v>176.76749999999998</v>
      </c>
      <c r="J40" s="7">
        <f>(E40+N40)*6%</f>
        <v>353.53499999999997</v>
      </c>
      <c r="K40" s="3">
        <f>E40*2%</f>
        <v>117.845</v>
      </c>
      <c r="L40" s="3">
        <v>771</v>
      </c>
      <c r="M40" s="3">
        <f>(E40/30)*15</f>
        <v>2946.125</v>
      </c>
      <c r="N40" s="4"/>
      <c r="O40" s="3">
        <v>376.65</v>
      </c>
      <c r="P40" s="6"/>
      <c r="Q40" s="5"/>
      <c r="R40" s="3">
        <f>(E40/30)*15</f>
        <v>2946.125</v>
      </c>
      <c r="S40" s="3"/>
      <c r="T40" s="4"/>
      <c r="U40" s="3">
        <f>(E40+N40)/30*3</f>
        <v>589.22500000000002</v>
      </c>
      <c r="V40" s="3">
        <f>(E40+N40)/30*5</f>
        <v>982.04166666666663</v>
      </c>
      <c r="W40" s="3">
        <f>(E40+N40)/30*15</f>
        <v>2946.125</v>
      </c>
      <c r="X40" s="3">
        <f>(E40+N40)/30*12</f>
        <v>2356.9</v>
      </c>
      <c r="Y40" s="3"/>
      <c r="Z40" s="3"/>
      <c r="AA40" s="3"/>
      <c r="AB40" s="3"/>
      <c r="AC40" s="2">
        <f>(E40+H40+I40+J40+K40+L40+N40+O40+P40+Q40+S40+T40)*12+(F40+G40+M40+R40+U40+V40+W40+X40+Y40+Z40+AA40+AB40)</f>
        <v>130163.37833333333</v>
      </c>
    </row>
    <row r="41" spans="1:29" x14ac:dyDescent="0.25">
      <c r="A41" s="10" t="s">
        <v>2</v>
      </c>
      <c r="B41" s="12" t="s">
        <v>15</v>
      </c>
      <c r="C41" s="11">
        <v>8</v>
      </c>
      <c r="D41" s="10" t="s">
        <v>0</v>
      </c>
      <c r="E41" s="9">
        <v>7129.65</v>
      </c>
      <c r="F41" s="4">
        <f>(E41+N41)/30*24</f>
        <v>5703.72</v>
      </c>
      <c r="G41" s="6">
        <f>(E41+N41)/30*50</f>
        <v>11882.75</v>
      </c>
      <c r="H41" s="8">
        <f>(E41*15%)</f>
        <v>1069.4475</v>
      </c>
      <c r="I41" s="3">
        <f>E41*3%</f>
        <v>213.88949999999997</v>
      </c>
      <c r="J41" s="7">
        <f>(E41+N41)*6%</f>
        <v>427.77899999999994</v>
      </c>
      <c r="K41" s="3">
        <f>E41*2%</f>
        <v>142.59299999999999</v>
      </c>
      <c r="L41" s="3">
        <v>771</v>
      </c>
      <c r="M41" s="3">
        <f>(E41/30)*15</f>
        <v>3564.8249999999998</v>
      </c>
      <c r="N41" s="4"/>
      <c r="O41" s="3">
        <v>108.16</v>
      </c>
      <c r="P41" s="6"/>
      <c r="Q41" s="5"/>
      <c r="R41" s="3">
        <f>(E41/30)*15</f>
        <v>3564.8249999999998</v>
      </c>
      <c r="S41" s="3"/>
      <c r="T41" s="4"/>
      <c r="U41" s="3">
        <f>(E41+N41)/30*3</f>
        <v>712.96500000000003</v>
      </c>
      <c r="V41" s="3">
        <f>(E41+N41)/30*5</f>
        <v>1188.2750000000001</v>
      </c>
      <c r="W41" s="3">
        <f>(E41+N41)/30*15</f>
        <v>3564.8249999999998</v>
      </c>
      <c r="X41" s="3">
        <f>(E41+N41)/30*12</f>
        <v>2851.86</v>
      </c>
      <c r="Y41" s="3"/>
      <c r="Z41" s="3"/>
      <c r="AA41" s="3"/>
      <c r="AB41" s="3"/>
      <c r="AC41" s="2">
        <f>(E41+H41+I41+J41+K41+L41+N41+O41+P41+Q41+S41+T41)*12+(F41+G41+M41+R41+U41+V41+W41+X41+Y41+Z41+AA41+AB41)</f>
        <v>151384.27300000002</v>
      </c>
    </row>
    <row r="42" spans="1:29" x14ac:dyDescent="0.25">
      <c r="A42" s="10" t="s">
        <v>2</v>
      </c>
      <c r="B42" s="12" t="s">
        <v>14</v>
      </c>
      <c r="C42" s="11">
        <v>8</v>
      </c>
      <c r="D42" s="10" t="s">
        <v>3</v>
      </c>
      <c r="E42" s="9">
        <v>5892.25</v>
      </c>
      <c r="F42" s="4">
        <f>(E42+N42)/30*24</f>
        <v>4713.8</v>
      </c>
      <c r="G42" s="6">
        <f>(E42+N42)/30*50</f>
        <v>9820.4166666666661</v>
      </c>
      <c r="H42" s="8">
        <f>(E42*15%)</f>
        <v>883.83749999999998</v>
      </c>
      <c r="I42" s="3">
        <f>E42*3%</f>
        <v>176.76749999999998</v>
      </c>
      <c r="J42" s="7">
        <f>(E42+N42)*6%</f>
        <v>353.53499999999997</v>
      </c>
      <c r="K42" s="3">
        <f>E42*2%</f>
        <v>117.845</v>
      </c>
      <c r="L42" s="3">
        <v>771</v>
      </c>
      <c r="M42" s="3">
        <f>(E42/30)*15</f>
        <v>2946.125</v>
      </c>
      <c r="N42" s="4"/>
      <c r="O42" s="3">
        <v>376.65</v>
      </c>
      <c r="P42" s="6"/>
      <c r="Q42" s="5"/>
      <c r="R42" s="3">
        <f>(E42/30)*15</f>
        <v>2946.125</v>
      </c>
      <c r="S42" s="3"/>
      <c r="T42" s="4"/>
      <c r="U42" s="3">
        <f>(E42+N42)/30*3</f>
        <v>589.22500000000002</v>
      </c>
      <c r="V42" s="3">
        <f>(E42+N42)/30*5</f>
        <v>982.04166666666663</v>
      </c>
      <c r="W42" s="3">
        <f>(E42+N42)/30*15</f>
        <v>2946.125</v>
      </c>
      <c r="X42" s="3">
        <f>(E42+N42)/30*12</f>
        <v>2356.9</v>
      </c>
      <c r="Y42" s="3"/>
      <c r="Z42" s="3"/>
      <c r="AA42" s="3"/>
      <c r="AB42" s="3"/>
      <c r="AC42" s="2">
        <f>(E42+H42+I42+J42+K42+L42+N42+O42+P42+Q42+S42+T42)*12+(F42+G42+M42+R42+U42+V42+W42+X42+Y42+Z42+AA42+AB42)</f>
        <v>130163.37833333333</v>
      </c>
    </row>
    <row r="43" spans="1:29" x14ac:dyDescent="0.25">
      <c r="A43" s="10" t="s">
        <v>2</v>
      </c>
      <c r="B43" s="12" t="s">
        <v>14</v>
      </c>
      <c r="C43" s="11">
        <v>8</v>
      </c>
      <c r="D43" s="10" t="s">
        <v>0</v>
      </c>
      <c r="E43" s="9">
        <v>7129.65</v>
      </c>
      <c r="F43" s="4">
        <f>(E43+N43)/30*24</f>
        <v>5703.72</v>
      </c>
      <c r="G43" s="6">
        <f>(E43+N43)/30*50</f>
        <v>11882.75</v>
      </c>
      <c r="H43" s="8">
        <f>(E43*15%)</f>
        <v>1069.4475</v>
      </c>
      <c r="I43" s="3">
        <f>E43*3%</f>
        <v>213.88949999999997</v>
      </c>
      <c r="J43" s="7">
        <f>(E43+N43)*6%</f>
        <v>427.77899999999994</v>
      </c>
      <c r="K43" s="3">
        <f>E43*2%</f>
        <v>142.59299999999999</v>
      </c>
      <c r="L43" s="3">
        <v>771</v>
      </c>
      <c r="M43" s="3">
        <f>(E43/30)*15</f>
        <v>3564.8249999999998</v>
      </c>
      <c r="N43" s="4"/>
      <c r="O43" s="3">
        <v>108.16</v>
      </c>
      <c r="P43" s="6"/>
      <c r="Q43" s="5"/>
      <c r="R43" s="3">
        <f>(E43/30)*15</f>
        <v>3564.8249999999998</v>
      </c>
      <c r="S43" s="3"/>
      <c r="T43" s="4"/>
      <c r="U43" s="3">
        <f>(E43+N43)/30*3</f>
        <v>712.96500000000003</v>
      </c>
      <c r="V43" s="3">
        <f>(E43+N43)/30*5</f>
        <v>1188.2750000000001</v>
      </c>
      <c r="W43" s="3">
        <f>(E43+N43)/30*15</f>
        <v>3564.8249999999998</v>
      </c>
      <c r="X43" s="3">
        <f>(E43+N43)/30*12</f>
        <v>2851.86</v>
      </c>
      <c r="Y43" s="3"/>
      <c r="Z43" s="3"/>
      <c r="AA43" s="3"/>
      <c r="AB43" s="3"/>
      <c r="AC43" s="2">
        <f>(E43+H43+I43+J43+K43+L43+N43+O43+P43+Q43+S43+T43)*12+(F43+G43+M43+R43+U43+V43+W43+X43+Y43+Z43+AA43+AB43)</f>
        <v>151384.27300000002</v>
      </c>
    </row>
    <row r="44" spans="1:29" x14ac:dyDescent="0.25">
      <c r="A44" s="10" t="s">
        <v>5</v>
      </c>
      <c r="B44" s="12" t="s">
        <v>13</v>
      </c>
      <c r="C44" s="11">
        <v>8</v>
      </c>
      <c r="D44" s="10" t="s">
        <v>3</v>
      </c>
      <c r="E44" s="9">
        <v>5892.25</v>
      </c>
      <c r="F44" s="4">
        <f>(E44+N44)/30*24</f>
        <v>4713.8</v>
      </c>
      <c r="G44" s="6">
        <f>(E44+N44)/30*50</f>
        <v>9820.4166666666661</v>
      </c>
      <c r="H44" s="8">
        <f>(E44*15%)</f>
        <v>883.83749999999998</v>
      </c>
      <c r="I44" s="3">
        <f>E44*3%</f>
        <v>176.76749999999998</v>
      </c>
      <c r="J44" s="7">
        <f>(E44+N44)*6%</f>
        <v>353.53499999999997</v>
      </c>
      <c r="K44" s="3">
        <f>E44*2%</f>
        <v>117.845</v>
      </c>
      <c r="L44" s="3">
        <v>771</v>
      </c>
      <c r="M44" s="3">
        <f>(E44/30)*15</f>
        <v>2946.125</v>
      </c>
      <c r="N44" s="4"/>
      <c r="O44" s="3">
        <v>376.65</v>
      </c>
      <c r="P44" s="6"/>
      <c r="Q44" s="5"/>
      <c r="R44" s="3">
        <f>(E44/30)*15</f>
        <v>2946.125</v>
      </c>
      <c r="S44" s="3"/>
      <c r="T44" s="4"/>
      <c r="U44" s="3">
        <f>(E44+N44)/30*3</f>
        <v>589.22500000000002</v>
      </c>
      <c r="V44" s="3">
        <f>(E44+N44)/30*5</f>
        <v>982.04166666666663</v>
      </c>
      <c r="W44" s="3">
        <f>(E44+N44)/30*15</f>
        <v>2946.125</v>
      </c>
      <c r="X44" s="3">
        <f>(E44+N44)/30*12</f>
        <v>2356.9</v>
      </c>
      <c r="Y44" s="3"/>
      <c r="Z44" s="3"/>
      <c r="AA44" s="3"/>
      <c r="AB44" s="3"/>
      <c r="AC44" s="2">
        <f>(E44+H44+I44+J44+K44+L44+N44+O44+P44+Q44+S44+T44)*12+(F44+G44+M44+R44+U44+V44+W44+X44+Y44+Z44+AA44+AB44)</f>
        <v>130163.37833333333</v>
      </c>
    </row>
    <row r="45" spans="1:29" x14ac:dyDescent="0.25">
      <c r="A45" s="10" t="s">
        <v>5</v>
      </c>
      <c r="B45" s="12" t="s">
        <v>13</v>
      </c>
      <c r="C45" s="11">
        <v>8</v>
      </c>
      <c r="D45" s="10" t="s">
        <v>0</v>
      </c>
      <c r="E45" s="9">
        <v>7129.65</v>
      </c>
      <c r="F45" s="4">
        <f>(E45+N45)/30*24</f>
        <v>5703.72</v>
      </c>
      <c r="G45" s="6">
        <f>(E45+N45)/30*50</f>
        <v>11882.75</v>
      </c>
      <c r="H45" s="8">
        <f>(E45*15%)</f>
        <v>1069.4475</v>
      </c>
      <c r="I45" s="3">
        <f>E45*3%</f>
        <v>213.88949999999997</v>
      </c>
      <c r="J45" s="7">
        <f>(E45+N45)*6%</f>
        <v>427.77899999999994</v>
      </c>
      <c r="K45" s="3">
        <f>E45*2%</f>
        <v>142.59299999999999</v>
      </c>
      <c r="L45" s="3">
        <v>771</v>
      </c>
      <c r="M45" s="3">
        <f>(E45/30)*15</f>
        <v>3564.8249999999998</v>
      </c>
      <c r="N45" s="4"/>
      <c r="O45" s="3">
        <v>108.16</v>
      </c>
      <c r="P45" s="6"/>
      <c r="Q45" s="5"/>
      <c r="R45" s="3">
        <f>(E45/30)*15</f>
        <v>3564.8249999999998</v>
      </c>
      <c r="S45" s="3"/>
      <c r="T45" s="4"/>
      <c r="U45" s="3">
        <f>(E45+N45)/30*3</f>
        <v>712.96500000000003</v>
      </c>
      <c r="V45" s="3">
        <f>(E45+N45)/30*5</f>
        <v>1188.2750000000001</v>
      </c>
      <c r="W45" s="3">
        <f>(E45+N45)/30*15</f>
        <v>3564.8249999999998</v>
      </c>
      <c r="X45" s="3">
        <f>(E45+N45)/30*12</f>
        <v>2851.86</v>
      </c>
      <c r="Y45" s="3"/>
      <c r="Z45" s="3"/>
      <c r="AA45" s="3"/>
      <c r="AB45" s="3"/>
      <c r="AC45" s="2">
        <f>(E45+H45+I45+J45+K45+L45+N45+O45+P45+Q45+S45+T45)*12+(F45+G45+M45+R45+U45+V45+W45+X45+Y45+Z45+AA45+AB45)</f>
        <v>151384.27300000002</v>
      </c>
    </row>
    <row r="46" spans="1:29" x14ac:dyDescent="0.25">
      <c r="A46" s="10" t="s">
        <v>2</v>
      </c>
      <c r="B46" s="12" t="s">
        <v>12</v>
      </c>
      <c r="C46" s="11">
        <v>7</v>
      </c>
      <c r="D46" s="10" t="s">
        <v>3</v>
      </c>
      <c r="E46" s="9">
        <v>5602.25</v>
      </c>
      <c r="F46" s="4">
        <f>(E46+N46)/30*24</f>
        <v>4481.8</v>
      </c>
      <c r="G46" s="6">
        <f>(E46+N46)/30*50</f>
        <v>9337.0833333333339</v>
      </c>
      <c r="H46" s="8">
        <f>(E46*15%)</f>
        <v>840.33749999999998</v>
      </c>
      <c r="I46" s="3">
        <f>E46*3%</f>
        <v>168.0675</v>
      </c>
      <c r="J46" s="7">
        <f>(E46+N46)*6%</f>
        <v>336.13499999999999</v>
      </c>
      <c r="K46" s="3">
        <f>E46*2%</f>
        <v>112.045</v>
      </c>
      <c r="L46" s="3">
        <v>771</v>
      </c>
      <c r="M46" s="3">
        <f>(E46/30)*15</f>
        <v>2801.125</v>
      </c>
      <c r="N46" s="4"/>
      <c r="O46" s="3">
        <v>376.65</v>
      </c>
      <c r="P46" s="6"/>
      <c r="Q46" s="5"/>
      <c r="R46" s="3">
        <f>(E46/30)*15</f>
        <v>2801.125</v>
      </c>
      <c r="S46" s="3"/>
      <c r="T46" s="4"/>
      <c r="U46" s="3">
        <f>(E46+N46)/30*3</f>
        <v>560.22500000000002</v>
      </c>
      <c r="V46" s="3">
        <f>(E46+N46)/30*5</f>
        <v>933.70833333333337</v>
      </c>
      <c r="W46" s="3">
        <f>(E46+N46)/30*15</f>
        <v>2801.125</v>
      </c>
      <c r="X46" s="3">
        <f>(E46+N46)/30*12</f>
        <v>2240.9</v>
      </c>
      <c r="Y46" s="3"/>
      <c r="Z46" s="3"/>
      <c r="AA46" s="3"/>
      <c r="AB46" s="3"/>
      <c r="AC46" s="2">
        <f>(E46+H46+I46+J46+K46+L46+N46+O46+P46+Q46+S46+T46)*12+(F46+G46+M46+R46+U46+V46+W46+X46+Y46+Z46+AA46+AB46)</f>
        <v>124434.91166666668</v>
      </c>
    </row>
    <row r="47" spans="1:29" x14ac:dyDescent="0.25">
      <c r="A47" s="10" t="s">
        <v>2</v>
      </c>
      <c r="B47" s="12" t="s">
        <v>12</v>
      </c>
      <c r="C47" s="11">
        <v>7</v>
      </c>
      <c r="D47" s="10" t="s">
        <v>0</v>
      </c>
      <c r="E47" s="9">
        <v>6778.85</v>
      </c>
      <c r="F47" s="4">
        <f>(E47+N47)/30*24</f>
        <v>5423.08</v>
      </c>
      <c r="G47" s="6">
        <f>(E47+N47)/30*50</f>
        <v>11298.083333333334</v>
      </c>
      <c r="H47" s="8">
        <f>(E47*15%)</f>
        <v>1016.8275</v>
      </c>
      <c r="I47" s="3">
        <f>E47*3%</f>
        <v>203.3655</v>
      </c>
      <c r="J47" s="7">
        <f>(E47+N47)*6%</f>
        <v>406.73099999999999</v>
      </c>
      <c r="K47" s="3">
        <f>E47*2%</f>
        <v>135.577</v>
      </c>
      <c r="L47" s="3">
        <v>771</v>
      </c>
      <c r="M47" s="3">
        <f>(E47/30)*15</f>
        <v>3389.4250000000002</v>
      </c>
      <c r="N47" s="4"/>
      <c r="O47" s="3">
        <v>108.16</v>
      </c>
      <c r="P47" s="6"/>
      <c r="Q47" s="5"/>
      <c r="R47" s="3">
        <f>(E47/30)*15</f>
        <v>3389.4250000000002</v>
      </c>
      <c r="S47" s="3"/>
      <c r="T47" s="4"/>
      <c r="U47" s="3">
        <f>(E47+N47)/30*3</f>
        <v>677.88499999999999</v>
      </c>
      <c r="V47" s="3">
        <f>(E47+N47)/30*5</f>
        <v>1129.8083333333334</v>
      </c>
      <c r="W47" s="3">
        <f>(E47+N47)/30*15</f>
        <v>3389.4250000000002</v>
      </c>
      <c r="X47" s="3">
        <f>(E47+N47)/30*12</f>
        <v>2711.54</v>
      </c>
      <c r="Y47" s="3"/>
      <c r="Z47" s="3"/>
      <c r="AA47" s="3"/>
      <c r="AB47" s="3"/>
      <c r="AC47" s="2">
        <f>(E47+H47+I47+J47+K47+L47+N47+O47+P47+Q47+S47+T47)*12+(F47+G47+M47+R47+U47+V47+W47+X47+Y47+Z47+AA47+AB47)</f>
        <v>144454.80366666667</v>
      </c>
    </row>
    <row r="48" spans="1:29" x14ac:dyDescent="0.25">
      <c r="A48" s="10" t="s">
        <v>2</v>
      </c>
      <c r="B48" s="12" t="s">
        <v>11</v>
      </c>
      <c r="C48" s="11">
        <v>6</v>
      </c>
      <c r="D48" s="10" t="s">
        <v>3</v>
      </c>
      <c r="E48" s="9">
        <v>5313.75</v>
      </c>
      <c r="F48" s="4">
        <f>(E48+N48)/30*24</f>
        <v>4251</v>
      </c>
      <c r="G48" s="6">
        <f>(E48+N48)/30*50</f>
        <v>8856.25</v>
      </c>
      <c r="H48" s="8">
        <f>(E48*15%)</f>
        <v>797.0625</v>
      </c>
      <c r="I48" s="3">
        <f>E48*3%</f>
        <v>159.41249999999999</v>
      </c>
      <c r="J48" s="7">
        <f>(E48+N48)*6%</f>
        <v>318.82499999999999</v>
      </c>
      <c r="K48" s="3">
        <f>E48*2%</f>
        <v>106.27500000000001</v>
      </c>
      <c r="L48" s="3">
        <v>771</v>
      </c>
      <c r="M48" s="3">
        <f>(E48/30)*15</f>
        <v>2656.875</v>
      </c>
      <c r="N48" s="4"/>
      <c r="O48" s="3">
        <v>376.65</v>
      </c>
      <c r="P48" s="6"/>
      <c r="Q48" s="5"/>
      <c r="R48" s="3">
        <f>(E48/30)*15</f>
        <v>2656.875</v>
      </c>
      <c r="S48" s="3"/>
      <c r="T48" s="4"/>
      <c r="U48" s="3">
        <f>(E48+N48)/30*3</f>
        <v>531.375</v>
      </c>
      <c r="V48" s="3">
        <f>(E48+N48)/30*5</f>
        <v>885.625</v>
      </c>
      <c r="W48" s="3">
        <f>(E48+N48)/30*15</f>
        <v>2656.875</v>
      </c>
      <c r="X48" s="3">
        <f>(E48+N48)/30*12</f>
        <v>2125.5</v>
      </c>
      <c r="Y48" s="3"/>
      <c r="Z48" s="3"/>
      <c r="AA48" s="3"/>
      <c r="AB48" s="3"/>
      <c r="AC48" s="2">
        <f>(E48+H48+I48+J48+K48+L48+N48+O48+P48+Q48+S48+T48)*12+(F48+G48+M48+R48+U48+V48+W48+X48+Y48+Z48+AA48+AB48)</f>
        <v>118736.075</v>
      </c>
    </row>
    <row r="49" spans="1:29" x14ac:dyDescent="0.25">
      <c r="A49" s="10" t="s">
        <v>2</v>
      </c>
      <c r="B49" s="12" t="s">
        <v>11</v>
      </c>
      <c r="C49" s="11">
        <v>6</v>
      </c>
      <c r="D49" s="10" t="s">
        <v>0</v>
      </c>
      <c r="E49" s="9">
        <v>6428.95</v>
      </c>
      <c r="F49" s="4">
        <f>(E49+N49)/30*24</f>
        <v>5143.16</v>
      </c>
      <c r="G49" s="6">
        <f>(E49+N49)/30*50</f>
        <v>10714.916666666666</v>
      </c>
      <c r="H49" s="8">
        <f>(E49*15%)</f>
        <v>964.34249999999997</v>
      </c>
      <c r="I49" s="3">
        <f>E49*3%</f>
        <v>192.86849999999998</v>
      </c>
      <c r="J49" s="7">
        <f>(E49+N49)*6%</f>
        <v>385.73699999999997</v>
      </c>
      <c r="K49" s="3">
        <f>E49*2%</f>
        <v>128.57900000000001</v>
      </c>
      <c r="L49" s="3">
        <v>771</v>
      </c>
      <c r="M49" s="3">
        <f>(E49/30)*15</f>
        <v>3214.4749999999999</v>
      </c>
      <c r="N49" s="4"/>
      <c r="O49" s="3">
        <v>108.16</v>
      </c>
      <c r="P49" s="6"/>
      <c r="Q49" s="5"/>
      <c r="R49" s="3">
        <f>(E49/30)*15</f>
        <v>3214.4749999999999</v>
      </c>
      <c r="S49" s="3"/>
      <c r="T49" s="4"/>
      <c r="U49" s="3">
        <f>(E49+N49)/30*3</f>
        <v>642.89499999999998</v>
      </c>
      <c r="V49" s="3">
        <f>(E49+N49)/30*5</f>
        <v>1071.4916666666666</v>
      </c>
      <c r="W49" s="3">
        <f>(E49+N49)/30*15</f>
        <v>3214.4749999999999</v>
      </c>
      <c r="X49" s="3">
        <f>(E49+N49)/30*12</f>
        <v>2571.58</v>
      </c>
      <c r="Y49" s="3"/>
      <c r="Z49" s="3"/>
      <c r="AA49" s="3"/>
      <c r="AB49" s="3"/>
      <c r="AC49" s="2">
        <f>(E49+H49+I49+J49+K49+L49+N49+O49+P49+Q49+S49+T49)*12+(F49+G49+M49+R49+U49+V49+W49+X49+Y49+Z49+AA49+AB49)</f>
        <v>137543.11233333332</v>
      </c>
    </row>
    <row r="50" spans="1:29" x14ac:dyDescent="0.25">
      <c r="A50" s="10" t="s">
        <v>2</v>
      </c>
      <c r="B50" s="12" t="s">
        <v>10</v>
      </c>
      <c r="C50" s="11">
        <v>6</v>
      </c>
      <c r="D50" s="10" t="s">
        <v>3</v>
      </c>
      <c r="E50" s="9">
        <v>5313.75</v>
      </c>
      <c r="F50" s="4">
        <f>(E50+N50)/30*24</f>
        <v>4251</v>
      </c>
      <c r="G50" s="6">
        <f>(E50+N50)/30*50</f>
        <v>8856.25</v>
      </c>
      <c r="H50" s="8">
        <f>(E50*15%)</f>
        <v>797.0625</v>
      </c>
      <c r="I50" s="3">
        <f>E50*3%</f>
        <v>159.41249999999999</v>
      </c>
      <c r="J50" s="7">
        <f>(E50+N50)*6%</f>
        <v>318.82499999999999</v>
      </c>
      <c r="K50" s="3">
        <f>E50*2%</f>
        <v>106.27500000000001</v>
      </c>
      <c r="L50" s="3">
        <v>771</v>
      </c>
      <c r="M50" s="3">
        <f>(E50/30)*15</f>
        <v>2656.875</v>
      </c>
      <c r="N50" s="4"/>
      <c r="O50" s="3">
        <v>376.65</v>
      </c>
      <c r="P50" s="6"/>
      <c r="Q50" s="5"/>
      <c r="R50" s="3">
        <f>(E50/30)*15</f>
        <v>2656.875</v>
      </c>
      <c r="S50" s="3"/>
      <c r="T50" s="4"/>
      <c r="U50" s="3">
        <f>(E50+N50)/30*3</f>
        <v>531.375</v>
      </c>
      <c r="V50" s="3">
        <f>(E50+N50)/30*5</f>
        <v>885.625</v>
      </c>
      <c r="W50" s="3">
        <f>(E50+N50)/30*15</f>
        <v>2656.875</v>
      </c>
      <c r="X50" s="3">
        <f>(E50+N50)/30*12</f>
        <v>2125.5</v>
      </c>
      <c r="Y50" s="3"/>
      <c r="Z50" s="3"/>
      <c r="AA50" s="3"/>
      <c r="AB50" s="3"/>
      <c r="AC50" s="2">
        <f>(E50+H50+I50+J50+K50+L50+N50+O50+P50+Q50+S50+T50)*12+(F50+G50+M50+R50+U50+V50+W50+X50+Y50+Z50+AA50+AB50)</f>
        <v>118736.075</v>
      </c>
    </row>
    <row r="51" spans="1:29" x14ac:dyDescent="0.25">
      <c r="A51" s="10" t="s">
        <v>2</v>
      </c>
      <c r="B51" s="12" t="s">
        <v>9</v>
      </c>
      <c r="C51" s="11">
        <v>4</v>
      </c>
      <c r="D51" s="10" t="s">
        <v>3</v>
      </c>
      <c r="E51" s="9">
        <v>4817.8999999999996</v>
      </c>
      <c r="F51" s="4">
        <f>(E51+N51)/30*24</f>
        <v>3854.3199999999997</v>
      </c>
      <c r="G51" s="6">
        <f>(E51+N51)/30*50</f>
        <v>8029.833333333333</v>
      </c>
      <c r="H51" s="8">
        <f>(E51*15%)</f>
        <v>722.68499999999995</v>
      </c>
      <c r="I51" s="3">
        <f>E51*3%</f>
        <v>144.53699999999998</v>
      </c>
      <c r="J51" s="7">
        <f>(E51+N51)*6%</f>
        <v>289.07399999999996</v>
      </c>
      <c r="K51" s="3">
        <f>E51*2%</f>
        <v>96.35799999999999</v>
      </c>
      <c r="L51" s="3">
        <v>771</v>
      </c>
      <c r="M51" s="3">
        <f>(E51/30)*15</f>
        <v>2408.9499999999998</v>
      </c>
      <c r="N51" s="4"/>
      <c r="O51" s="3">
        <v>376.65</v>
      </c>
      <c r="P51" s="6"/>
      <c r="Q51" s="5"/>
      <c r="R51" s="3">
        <f>(E51/30)*15</f>
        <v>2408.9499999999998</v>
      </c>
      <c r="S51" s="3"/>
      <c r="T51" s="4"/>
      <c r="U51" s="3">
        <f>(E51+N51)/30*3</f>
        <v>481.78999999999996</v>
      </c>
      <c r="V51" s="3">
        <f>(E51+N51)/30*5</f>
        <v>802.98333333333335</v>
      </c>
      <c r="W51" s="3">
        <f>(E51+N51)/30*15</f>
        <v>2408.9499999999998</v>
      </c>
      <c r="X51" s="3">
        <f>(E51+N51)/30*12</f>
        <v>1927.1599999999999</v>
      </c>
      <c r="Y51" s="3"/>
      <c r="Z51" s="3"/>
      <c r="AA51" s="3"/>
      <c r="AB51" s="3"/>
      <c r="AC51" s="2">
        <f>(E51+H51+I51+J51+K51+L51+N51+O51+P51+Q51+S51+T51)*12+(F51+G51+M51+R51+U51+V51+W51+X51+Y51+Z51+AA51+AB51)</f>
        <v>108941.38466666665</v>
      </c>
    </row>
    <row r="52" spans="1:29" x14ac:dyDescent="0.25">
      <c r="A52" s="10" t="s">
        <v>2</v>
      </c>
      <c r="B52" s="12" t="s">
        <v>9</v>
      </c>
      <c r="C52" s="11">
        <v>4</v>
      </c>
      <c r="D52" s="10" t="s">
        <v>0</v>
      </c>
      <c r="E52" s="9">
        <v>5829.25</v>
      </c>
      <c r="F52" s="4">
        <f>(E52+N52)/30*24</f>
        <v>4663.3999999999996</v>
      </c>
      <c r="G52" s="6">
        <f>(E52+N52)/30*50</f>
        <v>9715.4166666666661</v>
      </c>
      <c r="H52" s="8">
        <f>(E52*15%)</f>
        <v>874.38749999999993</v>
      </c>
      <c r="I52" s="3">
        <f>E52*3%</f>
        <v>174.8775</v>
      </c>
      <c r="J52" s="7">
        <f>(E52+N52)*6%</f>
        <v>349.755</v>
      </c>
      <c r="K52" s="3">
        <f>E52*2%</f>
        <v>116.58500000000001</v>
      </c>
      <c r="L52" s="3">
        <v>771</v>
      </c>
      <c r="M52" s="3">
        <f>(E52/30)*15</f>
        <v>2914.625</v>
      </c>
      <c r="N52" s="4"/>
      <c r="O52" s="3">
        <v>108.16</v>
      </c>
      <c r="P52" s="6"/>
      <c r="Q52" s="5"/>
      <c r="R52" s="3">
        <f>(E52/30)*15</f>
        <v>2914.625</v>
      </c>
      <c r="S52" s="3"/>
      <c r="T52" s="4"/>
      <c r="U52" s="3">
        <f>(E52+N52)/30*3</f>
        <v>582.92499999999995</v>
      </c>
      <c r="V52" s="3">
        <f>(E52+N52)/30*5</f>
        <v>971.54166666666674</v>
      </c>
      <c r="W52" s="3">
        <f>(E52+N52)/30*15</f>
        <v>2914.625</v>
      </c>
      <c r="X52" s="3">
        <f>(E52+N52)/30*12</f>
        <v>2331.6999999999998</v>
      </c>
      <c r="Y52" s="3"/>
      <c r="Z52" s="3"/>
      <c r="AA52" s="3"/>
      <c r="AB52" s="3"/>
      <c r="AC52" s="2">
        <f>(E52+H52+I52+J52+K52+L52+N52+O52+P52+Q52+S52+T52)*12+(F52+G52+M52+R52+U52+V52+W52+X52+Y52+Z52+AA52+AB52)</f>
        <v>125697.03833333333</v>
      </c>
    </row>
    <row r="53" spans="1:29" x14ac:dyDescent="0.25">
      <c r="A53" s="10" t="s">
        <v>2</v>
      </c>
      <c r="B53" s="12" t="s">
        <v>8</v>
      </c>
      <c r="C53" s="11">
        <v>4</v>
      </c>
      <c r="D53" s="10" t="s">
        <v>3</v>
      </c>
      <c r="E53" s="9">
        <v>4817.8999999999996</v>
      </c>
      <c r="F53" s="4">
        <f>(E53+N53)/30*24</f>
        <v>3854.3199999999997</v>
      </c>
      <c r="G53" s="6">
        <f>(E53+N53)/30*50</f>
        <v>8029.833333333333</v>
      </c>
      <c r="H53" s="8">
        <f>(E53*15%)</f>
        <v>722.68499999999995</v>
      </c>
      <c r="I53" s="3">
        <f>E53*3%</f>
        <v>144.53699999999998</v>
      </c>
      <c r="J53" s="7">
        <f>(E53+N53)*6%</f>
        <v>289.07399999999996</v>
      </c>
      <c r="K53" s="3">
        <f>E53*2%</f>
        <v>96.35799999999999</v>
      </c>
      <c r="L53" s="3">
        <v>771</v>
      </c>
      <c r="M53" s="3">
        <f>(E53/30)*15</f>
        <v>2408.9499999999998</v>
      </c>
      <c r="N53" s="4"/>
      <c r="O53" s="3">
        <v>376.65</v>
      </c>
      <c r="P53" s="6"/>
      <c r="Q53" s="5"/>
      <c r="R53" s="3">
        <f>(E53/30)*15</f>
        <v>2408.9499999999998</v>
      </c>
      <c r="S53" s="3"/>
      <c r="T53" s="4"/>
      <c r="U53" s="3">
        <f>(E53+N53)/30*3</f>
        <v>481.78999999999996</v>
      </c>
      <c r="V53" s="3">
        <f>(E53+N53)/30*5</f>
        <v>802.98333333333335</v>
      </c>
      <c r="W53" s="3">
        <f>(E53+N53)/30*15</f>
        <v>2408.9499999999998</v>
      </c>
      <c r="X53" s="3">
        <f>(E53+N53)/30*12</f>
        <v>1927.1599999999999</v>
      </c>
      <c r="Y53" s="3"/>
      <c r="Z53" s="3"/>
      <c r="AA53" s="3"/>
      <c r="AB53" s="3"/>
      <c r="AC53" s="2">
        <f>(E53+H53+I53+J53+K53+L53+N53+O53+P53+Q53+S53+T53)*12+(F53+G53+M53+R53+U53+V53+W53+X53+Y53+Z53+AA53+AB53)</f>
        <v>108941.38466666665</v>
      </c>
    </row>
    <row r="54" spans="1:29" x14ac:dyDescent="0.25">
      <c r="A54" s="10" t="s">
        <v>2</v>
      </c>
      <c r="B54" s="12" t="s">
        <v>8</v>
      </c>
      <c r="C54" s="11">
        <v>4</v>
      </c>
      <c r="D54" s="10" t="s">
        <v>0</v>
      </c>
      <c r="E54" s="9">
        <v>5829.25</v>
      </c>
      <c r="F54" s="4">
        <f>(E54+N54)/30*24</f>
        <v>4663.3999999999996</v>
      </c>
      <c r="G54" s="6">
        <f>(E54+N54)/30*50</f>
        <v>9715.4166666666661</v>
      </c>
      <c r="H54" s="8">
        <f>(E54*15%)</f>
        <v>874.38749999999993</v>
      </c>
      <c r="I54" s="3">
        <f>E54*3%</f>
        <v>174.8775</v>
      </c>
      <c r="J54" s="7">
        <f>(E54+N54)*6%</f>
        <v>349.755</v>
      </c>
      <c r="K54" s="3">
        <f>E54*2%</f>
        <v>116.58500000000001</v>
      </c>
      <c r="L54" s="3">
        <v>771</v>
      </c>
      <c r="M54" s="3">
        <f>(E54/30)*15</f>
        <v>2914.625</v>
      </c>
      <c r="N54" s="4"/>
      <c r="O54" s="3">
        <v>108.16</v>
      </c>
      <c r="P54" s="6"/>
      <c r="Q54" s="5"/>
      <c r="R54" s="3">
        <f>(E54/30)*15</f>
        <v>2914.625</v>
      </c>
      <c r="S54" s="3"/>
      <c r="T54" s="4"/>
      <c r="U54" s="3">
        <f>(E54+N54)/30*3</f>
        <v>582.92499999999995</v>
      </c>
      <c r="V54" s="3">
        <f>(E54+N54)/30*5</f>
        <v>971.54166666666674</v>
      </c>
      <c r="W54" s="3">
        <f>(E54+N54)/30*15</f>
        <v>2914.625</v>
      </c>
      <c r="X54" s="3">
        <f>(E54+N54)/30*12</f>
        <v>2331.6999999999998</v>
      </c>
      <c r="Y54" s="3"/>
      <c r="Z54" s="3"/>
      <c r="AA54" s="3"/>
      <c r="AB54" s="3"/>
      <c r="AC54" s="2">
        <f>(E54+H54+I54+J54+K54+L54+N54+O54+P54+Q54+S54+T54)*12+(F54+G54+M54+R54+U54+V54+W54+X54+Y54+Z54+AA54+AB54)</f>
        <v>125697.03833333333</v>
      </c>
    </row>
    <row r="55" spans="1:29" x14ac:dyDescent="0.25">
      <c r="A55" s="10" t="s">
        <v>2</v>
      </c>
      <c r="B55" s="12" t="s">
        <v>7</v>
      </c>
      <c r="C55" s="11">
        <v>4</v>
      </c>
      <c r="D55" s="10" t="s">
        <v>3</v>
      </c>
      <c r="E55" s="9">
        <v>4817.8999999999996</v>
      </c>
      <c r="F55" s="4">
        <f>(E55+N55)/30*24</f>
        <v>3854.3199999999997</v>
      </c>
      <c r="G55" s="6">
        <f>(E55+N55)/30*50</f>
        <v>8029.833333333333</v>
      </c>
      <c r="H55" s="8">
        <f>(E55*15%)</f>
        <v>722.68499999999995</v>
      </c>
      <c r="I55" s="3">
        <f>E55*3%</f>
        <v>144.53699999999998</v>
      </c>
      <c r="J55" s="7">
        <f>(E55+N55)*6%</f>
        <v>289.07399999999996</v>
      </c>
      <c r="K55" s="3">
        <f>E55*2%</f>
        <v>96.35799999999999</v>
      </c>
      <c r="L55" s="3">
        <v>771</v>
      </c>
      <c r="M55" s="3">
        <f>(E55/30)*15</f>
        <v>2408.9499999999998</v>
      </c>
      <c r="N55" s="4"/>
      <c r="O55" s="3">
        <v>376.65</v>
      </c>
      <c r="P55" s="6"/>
      <c r="Q55" s="5"/>
      <c r="R55" s="3">
        <f>(E55/30)*15</f>
        <v>2408.9499999999998</v>
      </c>
      <c r="S55" s="3"/>
      <c r="T55" s="4"/>
      <c r="U55" s="3">
        <f>(E55+N55)/30*3</f>
        <v>481.78999999999996</v>
      </c>
      <c r="V55" s="3">
        <f>(E55+N55)/30*5</f>
        <v>802.98333333333335</v>
      </c>
      <c r="W55" s="3">
        <f>(E55+N55)/30*15</f>
        <v>2408.9499999999998</v>
      </c>
      <c r="X55" s="3">
        <f>(E55+N55)/30*12</f>
        <v>1927.1599999999999</v>
      </c>
      <c r="Y55" s="3"/>
      <c r="Z55" s="3"/>
      <c r="AA55" s="3"/>
      <c r="AB55" s="3"/>
      <c r="AC55" s="2">
        <f>(E55+H55+I55+J55+K55+L55+N55+O55+P55+Q55+S55+T55)*12+(F55+G55+M55+R55+U55+V55+W55+X55+Y55+Z55+AA55+AB55)</f>
        <v>108941.38466666665</v>
      </c>
    </row>
    <row r="56" spans="1:29" x14ac:dyDescent="0.25">
      <c r="A56" s="10" t="s">
        <v>2</v>
      </c>
      <c r="B56" s="12" t="s">
        <v>7</v>
      </c>
      <c r="C56" s="11">
        <v>4</v>
      </c>
      <c r="D56" s="10" t="s">
        <v>0</v>
      </c>
      <c r="E56" s="9">
        <v>5829.25</v>
      </c>
      <c r="F56" s="4">
        <f>(E56+N56)/30*24</f>
        <v>4663.3999999999996</v>
      </c>
      <c r="G56" s="6">
        <f>(E56+N56)/30*50</f>
        <v>9715.4166666666661</v>
      </c>
      <c r="H56" s="8">
        <f>(E56*15%)</f>
        <v>874.38749999999993</v>
      </c>
      <c r="I56" s="3">
        <f>E56*3%</f>
        <v>174.8775</v>
      </c>
      <c r="J56" s="7">
        <f>(E56+N56)*6%</f>
        <v>349.755</v>
      </c>
      <c r="K56" s="3">
        <f>E56*2%</f>
        <v>116.58500000000001</v>
      </c>
      <c r="L56" s="3">
        <v>771</v>
      </c>
      <c r="M56" s="3">
        <f>(E56/30)*15</f>
        <v>2914.625</v>
      </c>
      <c r="N56" s="4"/>
      <c r="O56" s="3">
        <v>108.16</v>
      </c>
      <c r="P56" s="6"/>
      <c r="Q56" s="5"/>
      <c r="R56" s="3">
        <f>(E56/30)*15</f>
        <v>2914.625</v>
      </c>
      <c r="S56" s="3"/>
      <c r="T56" s="4"/>
      <c r="U56" s="3">
        <f>(E56+N56)/30*3</f>
        <v>582.92499999999995</v>
      </c>
      <c r="V56" s="3">
        <f>(E56+N56)/30*5</f>
        <v>971.54166666666674</v>
      </c>
      <c r="W56" s="3">
        <f>(E56+N56)/30*15</f>
        <v>2914.625</v>
      </c>
      <c r="X56" s="3">
        <f>(E56+N56)/30*12</f>
        <v>2331.6999999999998</v>
      </c>
      <c r="Y56" s="3"/>
      <c r="Z56" s="3"/>
      <c r="AA56" s="3"/>
      <c r="AB56" s="3"/>
      <c r="AC56" s="2">
        <f>(E56+H56+I56+J56+K56+L56+N56+O56+P56+Q56+S56+T56)*12+(F56+G56+M56+R56+U56+V56+W56+X56+Y56+Z56+AA56+AB56)</f>
        <v>125697.03833333333</v>
      </c>
    </row>
    <row r="57" spans="1:29" x14ac:dyDescent="0.25">
      <c r="A57" s="10" t="s">
        <v>2</v>
      </c>
      <c r="B57" s="12" t="s">
        <v>6</v>
      </c>
      <c r="C57" s="11">
        <v>4</v>
      </c>
      <c r="D57" s="10" t="s">
        <v>3</v>
      </c>
      <c r="E57" s="9">
        <v>4817.8999999999996</v>
      </c>
      <c r="F57" s="4">
        <f>(E57+N57)/30*24</f>
        <v>3854.3199999999997</v>
      </c>
      <c r="G57" s="6">
        <f>(E57+N57)/30*50</f>
        <v>8029.833333333333</v>
      </c>
      <c r="H57" s="8">
        <f>(E57*15%)</f>
        <v>722.68499999999995</v>
      </c>
      <c r="I57" s="3">
        <f>E57*3%</f>
        <v>144.53699999999998</v>
      </c>
      <c r="J57" s="7">
        <f>(E57+N57)*6%</f>
        <v>289.07399999999996</v>
      </c>
      <c r="K57" s="3">
        <f>E57*2%</f>
        <v>96.35799999999999</v>
      </c>
      <c r="L57" s="3">
        <v>771</v>
      </c>
      <c r="M57" s="3">
        <f>(E57/30)*15</f>
        <v>2408.9499999999998</v>
      </c>
      <c r="N57" s="4"/>
      <c r="O57" s="3">
        <v>376.65</v>
      </c>
      <c r="P57" s="6"/>
      <c r="Q57" s="5"/>
      <c r="R57" s="3">
        <f>(E57/30)*15</f>
        <v>2408.9499999999998</v>
      </c>
      <c r="S57" s="3"/>
      <c r="T57" s="4"/>
      <c r="U57" s="3">
        <f>(E57+N57)/30*3</f>
        <v>481.78999999999996</v>
      </c>
      <c r="V57" s="3">
        <f>(E57+N57)/30*5</f>
        <v>802.98333333333335</v>
      </c>
      <c r="W57" s="3">
        <f>(E57+N57)/30*15</f>
        <v>2408.9499999999998</v>
      </c>
      <c r="X57" s="3">
        <f>(E57+N57)/30*12</f>
        <v>1927.1599999999999</v>
      </c>
      <c r="Y57" s="3"/>
      <c r="Z57" s="3"/>
      <c r="AA57" s="3"/>
      <c r="AB57" s="3"/>
      <c r="AC57" s="2">
        <f>(E57+H57+I57+J57+K57+L57+N57+O57+P57+Q57+S57+T57)*12+(F57+G57+M57+R57+U57+V57+W57+X57+Y57+Z57+AA57+AB57)</f>
        <v>108941.38466666665</v>
      </c>
    </row>
    <row r="58" spans="1:29" x14ac:dyDescent="0.25">
      <c r="A58" s="10" t="s">
        <v>2</v>
      </c>
      <c r="B58" s="12" t="s">
        <v>6</v>
      </c>
      <c r="C58" s="11">
        <v>4</v>
      </c>
      <c r="D58" s="10" t="s">
        <v>0</v>
      </c>
      <c r="E58" s="9">
        <v>5829.25</v>
      </c>
      <c r="F58" s="4">
        <f>(E58+N58)/30*24</f>
        <v>4663.3999999999996</v>
      </c>
      <c r="G58" s="6">
        <f>(E58+N58)/30*50</f>
        <v>9715.4166666666661</v>
      </c>
      <c r="H58" s="8">
        <f>(E58*15%)</f>
        <v>874.38749999999993</v>
      </c>
      <c r="I58" s="3">
        <f>E58*3%</f>
        <v>174.8775</v>
      </c>
      <c r="J58" s="7">
        <f>(E58+N58)*6%</f>
        <v>349.755</v>
      </c>
      <c r="K58" s="3">
        <f>E58*2%</f>
        <v>116.58500000000001</v>
      </c>
      <c r="L58" s="3">
        <v>771</v>
      </c>
      <c r="M58" s="3">
        <f>(E58/30)*15</f>
        <v>2914.625</v>
      </c>
      <c r="N58" s="4"/>
      <c r="O58" s="3">
        <v>108.16</v>
      </c>
      <c r="P58" s="6"/>
      <c r="Q58" s="5"/>
      <c r="R58" s="3">
        <f>(E58/30)*15</f>
        <v>2914.625</v>
      </c>
      <c r="S58" s="3"/>
      <c r="T58" s="4"/>
      <c r="U58" s="3">
        <f>(E58+N58)/30*3</f>
        <v>582.92499999999995</v>
      </c>
      <c r="V58" s="3">
        <f>(E58+N58)/30*5</f>
        <v>971.54166666666674</v>
      </c>
      <c r="W58" s="3">
        <f>(E58+N58)/30*15</f>
        <v>2914.625</v>
      </c>
      <c r="X58" s="3">
        <f>(E58+N58)/30*12</f>
        <v>2331.6999999999998</v>
      </c>
      <c r="Y58" s="3"/>
      <c r="Z58" s="3"/>
      <c r="AA58" s="3"/>
      <c r="AB58" s="3"/>
      <c r="AC58" s="2">
        <f>(E58+H58+I58+J58+K58+L58+N58+O58+P58+Q58+S58+T58)*12+(F58+G58+M58+R58+U58+V58+W58+X58+Y58+Z58+AA58+AB58)</f>
        <v>125697.03833333333</v>
      </c>
    </row>
    <row r="59" spans="1:29" x14ac:dyDescent="0.25">
      <c r="A59" s="10" t="s">
        <v>5</v>
      </c>
      <c r="B59" s="12" t="s">
        <v>4</v>
      </c>
      <c r="C59" s="11">
        <v>4</v>
      </c>
      <c r="D59" s="10" t="s">
        <v>3</v>
      </c>
      <c r="E59" s="9">
        <v>4817.8999999999996</v>
      </c>
      <c r="F59" s="4">
        <f>(E59+N59)/30*24</f>
        <v>3854.3199999999997</v>
      </c>
      <c r="G59" s="6">
        <f>(E59+N59)/30*50</f>
        <v>8029.833333333333</v>
      </c>
      <c r="H59" s="8">
        <f>(E59*15%)</f>
        <v>722.68499999999995</v>
      </c>
      <c r="I59" s="3">
        <f>E59*3%</f>
        <v>144.53699999999998</v>
      </c>
      <c r="J59" s="7">
        <f>(E59+N59)*6%</f>
        <v>289.07399999999996</v>
      </c>
      <c r="K59" s="3">
        <f>E59*2%</f>
        <v>96.35799999999999</v>
      </c>
      <c r="L59" s="3">
        <v>771</v>
      </c>
      <c r="M59" s="3">
        <f>(E59/30)*15</f>
        <v>2408.9499999999998</v>
      </c>
      <c r="N59" s="4"/>
      <c r="O59" s="3">
        <v>376.65</v>
      </c>
      <c r="P59" s="6"/>
      <c r="Q59" s="5"/>
      <c r="R59" s="3">
        <f>(E59/30)*15</f>
        <v>2408.9499999999998</v>
      </c>
      <c r="S59" s="3"/>
      <c r="T59" s="4"/>
      <c r="U59" s="3">
        <f>(E59+N59)/30*3</f>
        <v>481.78999999999996</v>
      </c>
      <c r="V59" s="3">
        <f>(E59+N59)/30*5</f>
        <v>802.98333333333335</v>
      </c>
      <c r="W59" s="3">
        <f>(E59+N59)/30*15</f>
        <v>2408.9499999999998</v>
      </c>
      <c r="X59" s="3">
        <f>(E59+N59)/30*12</f>
        <v>1927.1599999999999</v>
      </c>
      <c r="Y59" s="3"/>
      <c r="Z59" s="3"/>
      <c r="AA59" s="3"/>
      <c r="AB59" s="3"/>
      <c r="AC59" s="2">
        <f>(E59+H59+I59+J59+K59+L59+N59+O59+P59+Q59+S59+T59)*12+(F59+G59+M59+R59+U59+V59+W59+X59+Y59+Z59+AA59+AB59)</f>
        <v>108941.38466666665</v>
      </c>
    </row>
    <row r="60" spans="1:29" x14ac:dyDescent="0.25">
      <c r="A60" s="10" t="s">
        <v>5</v>
      </c>
      <c r="B60" s="12" t="s">
        <v>4</v>
      </c>
      <c r="C60" s="11">
        <v>4</v>
      </c>
      <c r="D60" s="10" t="s">
        <v>0</v>
      </c>
      <c r="E60" s="9">
        <v>5829.25</v>
      </c>
      <c r="F60" s="4">
        <f>(E60+N60)/30*24</f>
        <v>4663.3999999999996</v>
      </c>
      <c r="G60" s="6">
        <f>(E60+N60)/30*50</f>
        <v>9715.4166666666661</v>
      </c>
      <c r="H60" s="8">
        <f>(E60*15%)</f>
        <v>874.38749999999993</v>
      </c>
      <c r="I60" s="3">
        <f>E60*3%</f>
        <v>174.8775</v>
      </c>
      <c r="J60" s="7">
        <f>(E60+N60)*6%</f>
        <v>349.755</v>
      </c>
      <c r="K60" s="3">
        <f>E60*2%</f>
        <v>116.58500000000001</v>
      </c>
      <c r="L60" s="3">
        <v>771</v>
      </c>
      <c r="M60" s="3">
        <f>(E60/30)*15</f>
        <v>2914.625</v>
      </c>
      <c r="N60" s="4"/>
      <c r="O60" s="3">
        <v>108.16</v>
      </c>
      <c r="P60" s="6"/>
      <c r="Q60" s="5"/>
      <c r="R60" s="3">
        <f>(E60/30)*15</f>
        <v>2914.625</v>
      </c>
      <c r="S60" s="3"/>
      <c r="T60" s="4"/>
      <c r="U60" s="3">
        <f>(E60+N60)/30*3</f>
        <v>582.92499999999995</v>
      </c>
      <c r="V60" s="3">
        <f>(E60+N60)/30*5</f>
        <v>971.54166666666674</v>
      </c>
      <c r="W60" s="3">
        <f>(E60+N60)/30*15</f>
        <v>2914.625</v>
      </c>
      <c r="X60" s="3">
        <f>(E60+N60)/30*12</f>
        <v>2331.6999999999998</v>
      </c>
      <c r="Y60" s="3"/>
      <c r="Z60" s="3"/>
      <c r="AA60" s="3"/>
      <c r="AB60" s="3"/>
      <c r="AC60" s="2">
        <f>(E60+H60+I60+J60+K60+L60+N60+O60+P60+Q60+S60+T60)*12+(F60+G60+M60+R60+U60+V60+W60+X60+Y60+Z60+AA60+AB60)</f>
        <v>125697.03833333333</v>
      </c>
    </row>
    <row r="61" spans="1:29" x14ac:dyDescent="0.25">
      <c r="A61" s="10" t="s">
        <v>2</v>
      </c>
      <c r="B61" s="12" t="s">
        <v>1</v>
      </c>
      <c r="C61" s="11">
        <v>3</v>
      </c>
      <c r="D61" s="10" t="s">
        <v>3</v>
      </c>
      <c r="E61" s="9">
        <v>4607.75</v>
      </c>
      <c r="F61" s="4">
        <f>(E61+N61)/30*24</f>
        <v>3686.2</v>
      </c>
      <c r="G61" s="6">
        <f>(E61+N61)/30*50</f>
        <v>7679.583333333333</v>
      </c>
      <c r="H61" s="8">
        <f>(E61*15%)</f>
        <v>691.16250000000002</v>
      </c>
      <c r="I61" s="3">
        <f>E61*3%</f>
        <v>138.23249999999999</v>
      </c>
      <c r="J61" s="7">
        <f>(E61+N61)*6%</f>
        <v>276.46499999999997</v>
      </c>
      <c r="K61" s="3">
        <f>E61*2%</f>
        <v>92.155000000000001</v>
      </c>
      <c r="L61" s="3">
        <v>771</v>
      </c>
      <c r="M61" s="3">
        <f>(E61/30)*15</f>
        <v>2303.875</v>
      </c>
      <c r="N61" s="4"/>
      <c r="O61" s="3">
        <v>376.65</v>
      </c>
      <c r="P61" s="6"/>
      <c r="Q61" s="5"/>
      <c r="R61" s="3">
        <f>(E61/30)*15</f>
        <v>2303.875</v>
      </c>
      <c r="S61" s="3"/>
      <c r="T61" s="4"/>
      <c r="U61" s="3">
        <f>(E61+N61)/30*3</f>
        <v>460.77499999999998</v>
      </c>
      <c r="V61" s="3">
        <f>(E61+N61)/30*5</f>
        <v>767.95833333333337</v>
      </c>
      <c r="W61" s="3">
        <f>(E61+N61)/30*15</f>
        <v>2303.875</v>
      </c>
      <c r="X61" s="3">
        <f>(E61+N61)/30*12</f>
        <v>1843.1</v>
      </c>
      <c r="Y61" s="3"/>
      <c r="Z61" s="3"/>
      <c r="AA61" s="3"/>
      <c r="AB61" s="3"/>
      <c r="AC61" s="2">
        <f>(E61+H61+I61+J61+K61+L61+N61+O61+P61+Q61+S61+T61)*12+(F61+G61+M61+R61+U61+V61+W61+X61+Y61+Z61+AA61+AB61)</f>
        <v>104790.22166666666</v>
      </c>
    </row>
    <row r="62" spans="1:29" x14ac:dyDescent="0.25">
      <c r="A62" s="10" t="s">
        <v>2</v>
      </c>
      <c r="B62" s="12" t="s">
        <v>1</v>
      </c>
      <c r="C62" s="11">
        <v>3</v>
      </c>
      <c r="D62" s="10" t="s">
        <v>0</v>
      </c>
      <c r="E62" s="9">
        <v>5574.9</v>
      </c>
      <c r="F62" s="4">
        <f>(E62+N62)/30*24</f>
        <v>4459.92</v>
      </c>
      <c r="G62" s="6">
        <f>(E62+N62)/30*50</f>
        <v>9291.5</v>
      </c>
      <c r="H62" s="8">
        <f>(E62*15%)</f>
        <v>836.2349999999999</v>
      </c>
      <c r="I62" s="3">
        <f>E62*3%</f>
        <v>167.24699999999999</v>
      </c>
      <c r="J62" s="7">
        <f>(E62+N62)*6%</f>
        <v>334.49399999999997</v>
      </c>
      <c r="K62" s="3">
        <f>E62*2%</f>
        <v>111.49799999999999</v>
      </c>
      <c r="L62" s="3">
        <v>771</v>
      </c>
      <c r="M62" s="3">
        <f>(E62/30)*15</f>
        <v>2787.45</v>
      </c>
      <c r="N62" s="4"/>
      <c r="O62" s="3">
        <v>108.16</v>
      </c>
      <c r="P62" s="6"/>
      <c r="Q62" s="5"/>
      <c r="R62" s="3">
        <f>(E62/30)*15</f>
        <v>2787.45</v>
      </c>
      <c r="S62" s="3"/>
      <c r="T62" s="4"/>
      <c r="U62" s="3">
        <f>(E62+N62)/30*3</f>
        <v>557.49</v>
      </c>
      <c r="V62" s="3">
        <f>(E62+N62)/30*5</f>
        <v>929.14999999999986</v>
      </c>
      <c r="W62" s="3">
        <f>(E62+N62)/30*15</f>
        <v>2787.45</v>
      </c>
      <c r="X62" s="3">
        <f>(E62+N62)/30*12</f>
        <v>2229.96</v>
      </c>
      <c r="Y62" s="3"/>
      <c r="Z62" s="3"/>
      <c r="AA62" s="3"/>
      <c r="AB62" s="3"/>
      <c r="AC62" s="2">
        <f>(E62+H62+I62+J62+K62+L62+N62+O62+P62+Q62+S62+T62)*12+(F62+G62+M62+R62+U62+V62+W62+X62+Y62+Z62+AA62+AB62)</f>
        <v>120672.77799999999</v>
      </c>
    </row>
  </sheetData>
  <mergeCells count="3">
    <mergeCell ref="A1:AC1"/>
    <mergeCell ref="A2:AC2"/>
    <mergeCell ref="A3:AC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B12"/>
  <sheetViews>
    <sheetView workbookViewId="0">
      <selection activeCell="A2" sqref="A2:B2"/>
    </sheetView>
  </sheetViews>
  <sheetFormatPr baseColWidth="10" defaultRowHeight="15" x14ac:dyDescent="0.25"/>
  <cols>
    <col min="1" max="1" width="50.140625" customWidth="1"/>
    <col min="2" max="2" width="38" customWidth="1"/>
  </cols>
  <sheetData>
    <row r="1" spans="1:28" ht="21" x14ac:dyDescent="0.35">
      <c r="A1" s="25" t="s">
        <v>70</v>
      </c>
      <c r="B1" s="2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ht="21" x14ac:dyDescent="0.35">
      <c r="A2" s="25" t="s">
        <v>69</v>
      </c>
      <c r="B2" s="2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5" spans="1:28" ht="15.75" x14ac:dyDescent="0.25">
      <c r="A5" s="35" t="s">
        <v>76</v>
      </c>
      <c r="B5" s="27">
        <v>1316</v>
      </c>
    </row>
    <row r="6" spans="1:28" ht="15.75" x14ac:dyDescent="0.25">
      <c r="A6" s="34"/>
      <c r="B6" s="33"/>
    </row>
    <row r="7" spans="1:28" ht="15.75" x14ac:dyDescent="0.25">
      <c r="A7" s="32"/>
      <c r="B7" s="31"/>
    </row>
    <row r="8" spans="1:28" ht="15.75" x14ac:dyDescent="0.25">
      <c r="A8" s="30" t="s">
        <v>75</v>
      </c>
      <c r="B8" s="29">
        <v>309</v>
      </c>
    </row>
    <row r="9" spans="1:28" ht="15.75" x14ac:dyDescent="0.25">
      <c r="A9" s="30" t="s">
        <v>74</v>
      </c>
      <c r="B9" s="29">
        <v>90</v>
      </c>
    </row>
    <row r="10" spans="1:28" ht="15.75" x14ac:dyDescent="0.25">
      <c r="A10" s="30" t="s">
        <v>73</v>
      </c>
      <c r="B10" s="29">
        <v>441</v>
      </c>
    </row>
    <row r="11" spans="1:28" ht="15.75" x14ac:dyDescent="0.25">
      <c r="A11" s="30" t="s">
        <v>72</v>
      </c>
      <c r="B11" s="29">
        <v>476</v>
      </c>
    </row>
    <row r="12" spans="1:28" ht="15.75" x14ac:dyDescent="0.25">
      <c r="A12" s="28" t="s">
        <v>71</v>
      </c>
      <c r="B12" s="27">
        <f>SUM(B8:B11)</f>
        <v>1316</v>
      </c>
    </row>
  </sheetData>
  <mergeCells count="2">
    <mergeCell ref="A1:B1"/>
    <mergeCell ref="A2:B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plazas adm</vt:lpstr>
      <vt:lpstr>Plazas adm autorizadas</vt:lpstr>
    </vt:vector>
  </TitlesOfParts>
  <Company>PERSONAL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dcterms:created xsi:type="dcterms:W3CDTF">2016-07-19T21:38:35Z</dcterms:created>
  <dcterms:modified xsi:type="dcterms:W3CDTF">2016-07-19T21:40:05Z</dcterms:modified>
</cp:coreProperties>
</file>