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-DELL\Desktop\Carga Estatal\V Informacion Financiera Patrimonial y Administrativa\Ve\"/>
    </mc:Choice>
  </mc:AlternateContent>
  <bookViews>
    <workbookView xWindow="360" yWindow="360" windowWidth="14952" windowHeight="8196"/>
  </bookViews>
  <sheets>
    <sheet name="Hoja1" sheetId="1" r:id="rId1"/>
    <sheet name="Hoja2" sheetId="2" r:id="rId2"/>
    <sheet name="Hoja3" sheetId="3" r:id="rId3"/>
  </sheets>
  <externalReferences>
    <externalReference r:id="rId4"/>
  </externalReferences>
  <calcPr calcId="152511"/>
</workbook>
</file>

<file path=xl/calcChain.xml><?xml version="1.0" encoding="utf-8"?>
<calcChain xmlns="http://schemas.openxmlformats.org/spreadsheetml/2006/main">
  <c r="U33" i="1" l="1"/>
  <c r="X33" i="1" s="1"/>
  <c r="W33" i="1"/>
  <c r="Z33" i="1"/>
  <c r="AA33" i="1"/>
  <c r="Y33" i="1" l="1"/>
  <c r="AC33" i="1"/>
  <c r="W116" i="1"/>
  <c r="U114" i="1"/>
  <c r="AC114" i="1" s="1"/>
  <c r="U113" i="1"/>
  <c r="Y113" i="1" s="1"/>
  <c r="U112" i="1"/>
  <c r="Y112" i="1" s="1"/>
  <c r="U111" i="1"/>
  <c r="X111" i="1" s="1"/>
  <c r="U110" i="1"/>
  <c r="Y110" i="1" s="1"/>
  <c r="U109" i="1"/>
  <c r="X109" i="1" s="1"/>
  <c r="U108" i="1"/>
  <c r="AC108" i="1" s="1"/>
  <c r="U107" i="1"/>
  <c r="Z107" i="1" s="1"/>
  <c r="U106" i="1"/>
  <c r="Z106" i="1" s="1"/>
  <c r="U105" i="1"/>
  <c r="X105" i="1" s="1"/>
  <c r="U104" i="1"/>
  <c r="W104" i="1" s="1"/>
  <c r="U103" i="1"/>
  <c r="U102" i="1"/>
  <c r="Z102" i="1" s="1"/>
  <c r="U101" i="1"/>
  <c r="Z101" i="1" s="1"/>
  <c r="U100" i="1"/>
  <c r="Y100" i="1" s="1"/>
  <c r="U99" i="1"/>
  <c r="Y99" i="1" s="1"/>
  <c r="U98" i="1"/>
  <c r="AC98" i="1" s="1"/>
  <c r="U97" i="1"/>
  <c r="Z97" i="1" s="1"/>
  <c r="U96" i="1"/>
  <c r="W96" i="1" s="1"/>
  <c r="U95" i="1"/>
  <c r="U94" i="1"/>
  <c r="Z94" i="1" s="1"/>
  <c r="U93" i="1"/>
  <c r="AC93" i="1" s="1"/>
  <c r="U92" i="1"/>
  <c r="U91" i="1"/>
  <c r="AC91" i="1" s="1"/>
  <c r="U90" i="1"/>
  <c r="AC90" i="1" s="1"/>
  <c r="U89" i="1"/>
  <c r="X89" i="1" s="1"/>
  <c r="U88" i="1"/>
  <c r="W88" i="1" s="1"/>
  <c r="U87" i="1"/>
  <c r="Z87" i="1" s="1"/>
  <c r="U86" i="1"/>
  <c r="Z86" i="1" s="1"/>
  <c r="U85" i="1"/>
  <c r="Y85" i="1" s="1"/>
  <c r="U84" i="1"/>
  <c r="X84" i="1" s="1"/>
  <c r="U83" i="1"/>
  <c r="Y83" i="1" s="1"/>
  <c r="U82" i="1"/>
  <c r="AC82" i="1" s="1"/>
  <c r="U81" i="1"/>
  <c r="X81" i="1" s="1"/>
  <c r="U80" i="1"/>
  <c r="X80" i="1" s="1"/>
  <c r="U79" i="1"/>
  <c r="U78" i="1"/>
  <c r="X78" i="1" s="1"/>
  <c r="U77" i="1"/>
  <c r="U76" i="1"/>
  <c r="AA76" i="1" s="1"/>
  <c r="U75" i="1"/>
  <c r="U74" i="1"/>
  <c r="AA74" i="1" s="1"/>
  <c r="U73" i="1"/>
  <c r="AC73" i="1" s="1"/>
  <c r="U72" i="1"/>
  <c r="Z72" i="1" s="1"/>
  <c r="U71" i="1"/>
  <c r="U70" i="1"/>
  <c r="AC70" i="1" s="1"/>
  <c r="U69" i="1"/>
  <c r="W69" i="1" s="1"/>
  <c r="U68" i="1"/>
  <c r="X68" i="1" s="1"/>
  <c r="U67" i="1"/>
  <c r="U66" i="1"/>
  <c r="U65" i="1"/>
  <c r="AC65" i="1" s="1"/>
  <c r="U64" i="1"/>
  <c r="Y64" i="1" s="1"/>
  <c r="U63" i="1"/>
  <c r="Z63" i="1" s="1"/>
  <c r="U62" i="1"/>
  <c r="AA62" i="1" s="1"/>
  <c r="U61" i="1"/>
  <c r="U60" i="1"/>
  <c r="AC60" i="1" s="1"/>
  <c r="U59" i="1"/>
  <c r="Y59" i="1" s="1"/>
  <c r="U58" i="1"/>
  <c r="Y58" i="1" s="1"/>
  <c r="U57" i="1"/>
  <c r="Y57" i="1" s="1"/>
  <c r="U56" i="1"/>
  <c r="AA56" i="1" s="1"/>
  <c r="U55" i="1"/>
  <c r="W55" i="1" s="1"/>
  <c r="U54" i="1"/>
  <c r="X54" i="1" s="1"/>
  <c r="U53" i="1"/>
  <c r="Y53" i="1" s="1"/>
  <c r="U52" i="1"/>
  <c r="AA52" i="1" s="1"/>
  <c r="U51" i="1"/>
  <c r="U50" i="1"/>
  <c r="W50" i="1" s="1"/>
  <c r="U49" i="1"/>
  <c r="X49" i="1" s="1"/>
  <c r="U48" i="1"/>
  <c r="Z48" i="1" s="1"/>
  <c r="U47" i="1"/>
  <c r="Z47" i="1" s="1"/>
  <c r="U46" i="1"/>
  <c r="AA46" i="1" s="1"/>
  <c r="U45" i="1"/>
  <c r="Y45" i="1" s="1"/>
  <c r="U44" i="1"/>
  <c r="U43" i="1"/>
  <c r="Z43" i="1" s="1"/>
  <c r="U42" i="1"/>
  <c r="W42" i="1" s="1"/>
  <c r="AC42" i="1"/>
  <c r="U41" i="1"/>
  <c r="AA41" i="1" s="1"/>
  <c r="U40" i="1"/>
  <c r="AC40" i="1" s="1"/>
  <c r="U39" i="1"/>
  <c r="X39" i="1" s="1"/>
  <c r="U38" i="1"/>
  <c r="U37" i="1"/>
  <c r="X37" i="1" s="1"/>
  <c r="U36" i="1"/>
  <c r="AC36" i="1" s="1"/>
  <c r="U35" i="1"/>
  <c r="Z35" i="1" s="1"/>
  <c r="U34" i="1"/>
  <c r="AC34" i="1" s="1"/>
  <c r="U32" i="1"/>
  <c r="AA32" i="1" s="1"/>
  <c r="U31" i="1"/>
  <c r="AA31" i="1" s="1"/>
  <c r="U30" i="1"/>
  <c r="Y30" i="1" s="1"/>
  <c r="U29" i="1"/>
  <c r="U28" i="1"/>
  <c r="X28" i="1" s="1"/>
  <c r="U27" i="1"/>
  <c r="AC27" i="1" s="1"/>
  <c r="U26" i="1"/>
  <c r="X26" i="1" s="1"/>
  <c r="U25" i="1"/>
  <c r="W25" i="1" s="1"/>
  <c r="U24" i="1"/>
  <c r="W24" i="1" s="1"/>
  <c r="U23" i="1"/>
  <c r="U22" i="1"/>
  <c r="AC22" i="1" s="1"/>
  <c r="U21" i="1"/>
  <c r="Y21" i="1" s="1"/>
  <c r="U20" i="1"/>
  <c r="W20" i="1" s="1"/>
  <c r="U19" i="1"/>
  <c r="Y19" i="1" s="1"/>
  <c r="AC19" i="1"/>
  <c r="U18" i="1"/>
  <c r="AA18" i="1" s="1"/>
  <c r="U17" i="1"/>
  <c r="AA17" i="1" s="1"/>
  <c r="U16" i="1"/>
  <c r="AC16" i="1" s="1"/>
  <c r="U15" i="1"/>
  <c r="X15" i="1" s="1"/>
  <c r="U14" i="1"/>
  <c r="Z14" i="1" s="1"/>
  <c r="U13" i="1"/>
  <c r="Z13" i="1" s="1"/>
  <c r="U12" i="1"/>
  <c r="AA12" i="1" s="1"/>
  <c r="U11" i="1"/>
  <c r="U10" i="1"/>
  <c r="AC10" i="1" s="1"/>
  <c r="U9" i="1"/>
  <c r="AA9" i="1" s="1"/>
  <c r="U8" i="1"/>
  <c r="X8" i="1" s="1"/>
  <c r="U7" i="1"/>
  <c r="Y7" i="1" s="1"/>
  <c r="U6" i="1"/>
  <c r="X6" i="1" s="1"/>
  <c r="Z16" i="1"/>
  <c r="W19" i="1"/>
  <c r="X30" i="1"/>
  <c r="Z32" i="1"/>
  <c r="AA39" i="1"/>
  <c r="X46" i="1"/>
  <c r="X87" i="1"/>
  <c r="Z55" i="1"/>
  <c r="AA101" i="1"/>
  <c r="W103" i="1"/>
  <c r="Y68" i="1" l="1"/>
  <c r="AC24" i="1"/>
  <c r="Z9" i="1"/>
  <c r="W68" i="1"/>
  <c r="AC76" i="1"/>
  <c r="Y52" i="1"/>
  <c r="X19" i="1"/>
  <c r="Z49" i="1"/>
  <c r="X73" i="1"/>
  <c r="X101" i="1"/>
  <c r="Z52" i="1"/>
  <c r="W16" i="1"/>
  <c r="AC35" i="1"/>
  <c r="X22" i="1"/>
  <c r="AC25" i="1"/>
  <c r="AC52" i="1"/>
  <c r="AC107" i="1"/>
  <c r="Y28" i="1"/>
  <c r="W111" i="1"/>
  <c r="AC72" i="1"/>
  <c r="AA22" i="1"/>
  <c r="W109" i="1"/>
  <c r="W87" i="1"/>
  <c r="AA72" i="1"/>
  <c r="X59" i="1"/>
  <c r="X60" i="1"/>
  <c r="Z42" i="1"/>
  <c r="Z19" i="1"/>
  <c r="W56" i="1"/>
  <c r="X35" i="1"/>
  <c r="Z22" i="1"/>
  <c r="AC110" i="1"/>
  <c r="W97" i="1"/>
  <c r="Z40" i="1"/>
  <c r="Z17" i="1"/>
  <c r="AA40" i="1"/>
  <c r="Z108" i="1"/>
  <c r="Z100" i="1"/>
  <c r="W93" i="1"/>
  <c r="AC89" i="1"/>
  <c r="W27" i="1"/>
  <c r="W9" i="1"/>
  <c r="X114" i="1"/>
  <c r="W105" i="1"/>
  <c r="X100" i="1"/>
  <c r="Y87" i="1"/>
  <c r="Y78" i="1"/>
  <c r="Y72" i="1"/>
  <c r="Y60" i="1"/>
  <c r="AC87" i="1"/>
  <c r="Z68" i="1"/>
  <c r="W32" i="1"/>
  <c r="W52" i="1"/>
  <c r="AA25" i="1"/>
  <c r="X20" i="1"/>
  <c r="AC9" i="1"/>
  <c r="AC100" i="1"/>
  <c r="AA43" i="1"/>
  <c r="Y46" i="1"/>
  <c r="Y40" i="1"/>
  <c r="X102" i="1"/>
  <c r="AA89" i="1"/>
  <c r="W85" i="1"/>
  <c r="W78" i="1"/>
  <c r="Z65" i="1"/>
  <c r="AC97" i="1"/>
  <c r="Z50" i="1"/>
  <c r="W43" i="1"/>
  <c r="X36" i="1"/>
  <c r="W28" i="1"/>
  <c r="Y22" i="1"/>
  <c r="W46" i="1"/>
  <c r="AK46" i="1" s="1"/>
  <c r="AC28" i="1"/>
  <c r="Y25" i="1"/>
  <c r="X12" i="1"/>
  <c r="AA100" i="1"/>
  <c r="W113" i="1"/>
  <c r="Y97" i="1"/>
  <c r="AA87" i="1"/>
  <c r="AK87" i="1" s="1"/>
  <c r="W70" i="1"/>
  <c r="AC78" i="1"/>
  <c r="Z46" i="1"/>
  <c r="Y32" i="1"/>
  <c r="Z25" i="1"/>
  <c r="X21" i="1"/>
  <c r="AA16" i="1"/>
  <c r="AA8" i="1"/>
  <c r="AA50" i="1"/>
  <c r="X43" i="1"/>
  <c r="Z28" i="1"/>
  <c r="AA19" i="1"/>
  <c r="AC21" i="1"/>
  <c r="AC46" i="1"/>
  <c r="AA107" i="1"/>
  <c r="Z104" i="1"/>
  <c r="Y62" i="1"/>
  <c r="X107" i="1"/>
  <c r="Z85" i="1"/>
  <c r="AC62" i="1"/>
  <c r="Y56" i="1"/>
  <c r="AA59" i="1"/>
  <c r="Y104" i="1"/>
  <c r="Z110" i="1"/>
  <c r="Y107" i="1"/>
  <c r="X104" i="1"/>
  <c r="Y101" i="1"/>
  <c r="X96" i="1"/>
  <c r="Y89" i="1"/>
  <c r="X55" i="1"/>
  <c r="AC101" i="1"/>
  <c r="X97" i="1"/>
  <c r="X85" i="1"/>
  <c r="Y35" i="1"/>
  <c r="Y8" i="1"/>
  <c r="W54" i="1"/>
  <c r="Y55" i="1"/>
  <c r="W100" i="1"/>
  <c r="AA108" i="1"/>
  <c r="W101" i="1"/>
  <c r="AA97" i="1"/>
  <c r="Y93" i="1"/>
  <c r="W89" i="1"/>
  <c r="AA78" i="1"/>
  <c r="Y70" i="1"/>
  <c r="Z59" i="1"/>
  <c r="X93" i="1"/>
  <c r="Z56" i="1"/>
  <c r="Y49" i="1"/>
  <c r="Y43" i="1"/>
  <c r="X40" i="1"/>
  <c r="AA28" i="1"/>
  <c r="X25" i="1"/>
  <c r="W22" i="1"/>
  <c r="W12" i="1"/>
  <c r="X56" i="1"/>
  <c r="AC43" i="1"/>
  <c r="W40" i="1"/>
  <c r="W31" i="1"/>
  <c r="AC54" i="1"/>
  <c r="AC56" i="1"/>
  <c r="AC59" i="1"/>
  <c r="AC112" i="1"/>
  <c r="AA13" i="1"/>
  <c r="AC13" i="1"/>
  <c r="X13" i="1"/>
  <c r="AA75" i="1"/>
  <c r="Z75" i="1"/>
  <c r="W75" i="1"/>
  <c r="X95" i="1"/>
  <c r="AA95" i="1"/>
  <c r="Z95" i="1"/>
  <c r="X99" i="1"/>
  <c r="Z99" i="1"/>
  <c r="W99" i="1"/>
  <c r="Z103" i="1"/>
  <c r="AA103" i="1"/>
  <c r="AC111" i="1"/>
  <c r="AA26" i="1"/>
  <c r="Y20" i="1"/>
  <c r="AC7" i="1"/>
  <c r="X7" i="1"/>
  <c r="Z7" i="1"/>
  <c r="Z10" i="1"/>
  <c r="W10" i="1"/>
  <c r="AA24" i="1"/>
  <c r="Y24" i="1"/>
  <c r="Z38" i="1"/>
  <c r="Y38" i="1"/>
  <c r="X76" i="1"/>
  <c r="W76" i="1"/>
  <c r="Z84" i="1"/>
  <c r="Y84" i="1"/>
  <c r="W86" i="1"/>
  <c r="Z109" i="1"/>
  <c r="AA109" i="1"/>
  <c r="AC109" i="1"/>
  <c r="Y109" i="1"/>
  <c r="Z90" i="1"/>
  <c r="Y76" i="1"/>
  <c r="Z111" i="1"/>
  <c r="AC95" i="1"/>
  <c r="Z76" i="1"/>
  <c r="AA10" i="1"/>
  <c r="X45" i="1"/>
  <c r="Y13" i="1"/>
  <c r="X10" i="1"/>
  <c r="W7" i="1"/>
  <c r="W11" i="1"/>
  <c r="AA11" i="1"/>
  <c r="AC63" i="1"/>
  <c r="X70" i="1"/>
  <c r="AA70" i="1"/>
  <c r="Z70" i="1"/>
  <c r="W73" i="1"/>
  <c r="AA73" i="1"/>
  <c r="Z73" i="1"/>
  <c r="Y73" i="1"/>
  <c r="Y77" i="1"/>
  <c r="X77" i="1"/>
  <c r="Z81" i="1"/>
  <c r="AA81" i="1"/>
  <c r="W84" i="1"/>
  <c r="AA51" i="1"/>
  <c r="Z51" i="1"/>
  <c r="Z91" i="1"/>
  <c r="Y91" i="1"/>
  <c r="X91" i="1"/>
  <c r="AA91" i="1"/>
  <c r="Y95" i="1"/>
  <c r="W91" i="1"/>
  <c r="X86" i="1"/>
  <c r="Y111" i="1"/>
  <c r="Y103" i="1"/>
  <c r="X75" i="1"/>
  <c r="X103" i="1"/>
  <c r="AC99" i="1"/>
  <c r="W51" i="1"/>
  <c r="Y37" i="1"/>
  <c r="W14" i="1"/>
  <c r="W13" i="1"/>
  <c r="X58" i="1"/>
  <c r="AA58" i="1"/>
  <c r="AC58" i="1"/>
  <c r="AC74" i="1"/>
  <c r="X74" i="1"/>
  <c r="W74" i="1"/>
  <c r="Y88" i="1"/>
  <c r="AC88" i="1"/>
  <c r="X88" i="1"/>
  <c r="AA88" i="1"/>
  <c r="Z88" i="1"/>
  <c r="Y90" i="1"/>
  <c r="AA90" i="1"/>
  <c r="W90" i="1"/>
  <c r="X90" i="1"/>
  <c r="AC94" i="1"/>
  <c r="X94" i="1"/>
  <c r="AC105" i="1"/>
  <c r="Z105" i="1"/>
  <c r="AA105" i="1"/>
  <c r="Y108" i="1"/>
  <c r="X108" i="1"/>
  <c r="W108" i="1"/>
  <c r="Z113" i="1"/>
  <c r="X113" i="1"/>
  <c r="Z112" i="1"/>
  <c r="AA93" i="1"/>
  <c r="Z93" i="1"/>
  <c r="Z78" i="1"/>
  <c r="X52" i="1"/>
  <c r="W49" i="1"/>
  <c r="W39" i="1"/>
  <c r="W35" i="1"/>
  <c r="X31" i="1"/>
  <c r="W59" i="1"/>
  <c r="AA112" i="1"/>
  <c r="AC17" i="1"/>
  <c r="Y17" i="1"/>
  <c r="W23" i="1"/>
  <c r="X23" i="1"/>
  <c r="AC29" i="1"/>
  <c r="W29" i="1"/>
  <c r="X41" i="1"/>
  <c r="Z41" i="1"/>
  <c r="X66" i="1"/>
  <c r="AA66" i="1"/>
  <c r="X79" i="1"/>
  <c r="AC79" i="1"/>
  <c r="AA92" i="1"/>
  <c r="AC92" i="1"/>
  <c r="Y106" i="1"/>
  <c r="W106" i="1"/>
  <c r="X106" i="1"/>
  <c r="Z92" i="1"/>
  <c r="Y81" i="1"/>
  <c r="AA79" i="1"/>
  <c r="W62" i="1"/>
  <c r="W60" i="1"/>
  <c r="Z79" i="1"/>
  <c r="Z62" i="1"/>
  <c r="Y41" i="1"/>
  <c r="W37" i="1"/>
  <c r="W26" i="1"/>
  <c r="X17" i="1"/>
  <c r="AC41" i="1"/>
  <c r="W17" i="1"/>
  <c r="AC30" i="1"/>
  <c r="AA30" i="1"/>
  <c r="Y34" i="1"/>
  <c r="Z34" i="1"/>
  <c r="Z45" i="1"/>
  <c r="AA45" i="1"/>
  <c r="AA54" i="1"/>
  <c r="Z54" i="1"/>
  <c r="W57" i="1"/>
  <c r="AA61" i="1"/>
  <c r="AC61" i="1"/>
  <c r="X61" i="1"/>
  <c r="W65" i="1"/>
  <c r="X65" i="1"/>
  <c r="Y69" i="1"/>
  <c r="W77" i="1"/>
  <c r="AA80" i="1"/>
  <c r="AC80" i="1"/>
  <c r="W92" i="1"/>
  <c r="Y94" i="1"/>
  <c r="AA94" i="1"/>
  <c r="Y96" i="1"/>
  <c r="W102" i="1"/>
  <c r="AA106" i="1"/>
  <c r="Z98" i="1"/>
  <c r="X92" i="1"/>
  <c r="Z82" i="1"/>
  <c r="W81" i="1"/>
  <c r="Y79" i="1"/>
  <c r="W72" i="1"/>
  <c r="Z69" i="1"/>
  <c r="Y66" i="1"/>
  <c r="Z61" i="1"/>
  <c r="Z57" i="1"/>
  <c r="AC113" i="1"/>
  <c r="AC81" i="1"/>
  <c r="X72" i="1"/>
  <c r="AC66" i="1"/>
  <c r="X62" i="1"/>
  <c r="X48" i="1"/>
  <c r="W45" i="1"/>
  <c r="W41" i="1"/>
  <c r="W30" i="1"/>
  <c r="Z23" i="1"/>
  <c r="Z11" i="1"/>
  <c r="W8" i="1"/>
  <c r="Y54" i="1"/>
  <c r="AC37" i="1"/>
  <c r="AA34" i="1"/>
  <c r="Y23" i="1"/>
  <c r="AC20" i="1"/>
  <c r="AC8" i="1"/>
  <c r="AC12" i="1"/>
  <c r="Y12" i="1"/>
  <c r="Z15" i="1"/>
  <c r="AA15" i="1"/>
  <c r="AA21" i="1"/>
  <c r="W21" i="1"/>
  <c r="Z21" i="1"/>
  <c r="Y27" i="1"/>
  <c r="AA27" i="1"/>
  <c r="X27" i="1"/>
  <c r="AC31" i="1"/>
  <c r="Y31" i="1"/>
  <c r="AA42" i="1"/>
  <c r="X42" i="1"/>
  <c r="AA57" i="1"/>
  <c r="W61" i="1"/>
  <c r="Y63" i="1"/>
  <c r="AA63" i="1"/>
  <c r="Y65" i="1"/>
  <c r="AA69" i="1"/>
  <c r="AA77" i="1"/>
  <c r="W80" i="1"/>
  <c r="X83" i="1"/>
  <c r="AC83" i="1"/>
  <c r="Y92" i="1"/>
  <c r="AA96" i="1"/>
  <c r="AA113" i="1"/>
  <c r="X112" i="1"/>
  <c r="X110" i="1"/>
  <c r="W107" i="1"/>
  <c r="Y105" i="1"/>
  <c r="AA99" i="1"/>
  <c r="X98" i="1"/>
  <c r="Z96" i="1"/>
  <c r="W95" i="1"/>
  <c r="AA85" i="1"/>
  <c r="X82" i="1"/>
  <c r="Z80" i="1"/>
  <c r="W79" i="1"/>
  <c r="Z77" i="1"/>
  <c r="Y74" i="1"/>
  <c r="X69" i="1"/>
  <c r="W66" i="1"/>
  <c r="X63" i="1"/>
  <c r="AA60" i="1"/>
  <c r="X57" i="1"/>
  <c r="AC103" i="1"/>
  <c r="Z89" i="1"/>
  <c r="AC85" i="1"/>
  <c r="Z74" i="1"/>
  <c r="Z66" i="1"/>
  <c r="Z60" i="1"/>
  <c r="AA49" i="1"/>
  <c r="AA37" i="1"/>
  <c r="AA35" i="1"/>
  <c r="X34" i="1"/>
  <c r="Z31" i="1"/>
  <c r="Z29" i="1"/>
  <c r="Z27" i="1"/>
  <c r="AA20" i="1"/>
  <c r="W18" i="1"/>
  <c r="X11" i="1"/>
  <c r="AC49" i="1"/>
  <c r="AC45" i="1"/>
  <c r="Y42" i="1"/>
  <c r="Z37" i="1"/>
  <c r="W34" i="1"/>
  <c r="Z30" i="1"/>
  <c r="Z20" i="1"/>
  <c r="AC18" i="1"/>
  <c r="Z12" i="1"/>
  <c r="Z8" i="1"/>
  <c r="Y9" i="1"/>
  <c r="X9" i="1"/>
  <c r="X16" i="1"/>
  <c r="Y16" i="1"/>
  <c r="AC50" i="1"/>
  <c r="Y50" i="1"/>
  <c r="X50" i="1"/>
  <c r="AC57" i="1"/>
  <c r="Z58" i="1"/>
  <c r="W58" i="1"/>
  <c r="Y61" i="1"/>
  <c r="AA65" i="1"/>
  <c r="AC69" i="1"/>
  <c r="Y75" i="1"/>
  <c r="AC75" i="1"/>
  <c r="AC77" i="1"/>
  <c r="Y80" i="1"/>
  <c r="AA84" i="1"/>
  <c r="AC84" i="1"/>
  <c r="AC96" i="1"/>
  <c r="AA104" i="1"/>
  <c r="AC104" i="1"/>
  <c r="AC106" i="1"/>
  <c r="AA110" i="1"/>
  <c r="W112" i="1"/>
  <c r="Y44" i="1"/>
  <c r="AC44" i="1"/>
  <c r="AC47" i="1"/>
  <c r="Y47" i="1"/>
  <c r="X47" i="1"/>
  <c r="AC53" i="1"/>
  <c r="X53" i="1"/>
  <c r="AA53" i="1"/>
  <c r="Z53" i="1"/>
  <c r="X64" i="1"/>
  <c r="AA64" i="1"/>
  <c r="Y67" i="1"/>
  <c r="AA67" i="1"/>
  <c r="Z67" i="1"/>
  <c r="W67" i="1"/>
  <c r="Y71" i="1"/>
  <c r="AC71" i="1"/>
  <c r="AA71" i="1"/>
  <c r="W53" i="1"/>
  <c r="AA38" i="1"/>
  <c r="AC38" i="1"/>
  <c r="X38" i="1"/>
  <c r="W38" i="1"/>
  <c r="AC48" i="1"/>
  <c r="W48" i="1"/>
  <c r="Y48" i="1"/>
  <c r="AC51" i="1"/>
  <c r="Y51" i="1"/>
  <c r="X51" i="1"/>
  <c r="W71" i="1"/>
  <c r="Y114" i="1"/>
  <c r="AA114" i="1"/>
  <c r="W114" i="1"/>
  <c r="Z114" i="1"/>
  <c r="AA111" i="1"/>
  <c r="Z71" i="1"/>
  <c r="AA68" i="1"/>
  <c r="Z83" i="1"/>
  <c r="AC68" i="1"/>
  <c r="AA47" i="1"/>
  <c r="Z44" i="1"/>
  <c r="Z36" i="1"/>
  <c r="AA48" i="1"/>
  <c r="AA44" i="1"/>
  <c r="Y11" i="1"/>
  <c r="AC11" i="1"/>
  <c r="AC14" i="1"/>
  <c r="Y14" i="1"/>
  <c r="X14" i="1"/>
  <c r="AA14" i="1"/>
  <c r="AC23" i="1"/>
  <c r="AA23" i="1"/>
  <c r="Z26" i="1"/>
  <c r="Y26" i="1"/>
  <c r="AC26" i="1"/>
  <c r="X32" i="1"/>
  <c r="AC32" i="1"/>
  <c r="AC39" i="1"/>
  <c r="Z39" i="1"/>
  <c r="Y39" i="1"/>
  <c r="Y98" i="1"/>
  <c r="AA98" i="1"/>
  <c r="W98" i="1"/>
  <c r="Y102" i="1"/>
  <c r="AC102" i="1"/>
  <c r="AA102" i="1"/>
  <c r="W83" i="1"/>
  <c r="X67" i="1"/>
  <c r="W64" i="1"/>
  <c r="AC64" i="1"/>
  <c r="AA83" i="1"/>
  <c r="X71" i="1"/>
  <c r="Z64" i="1"/>
  <c r="W47" i="1"/>
  <c r="X44" i="1"/>
  <c r="W44" i="1"/>
  <c r="AC6" i="1"/>
  <c r="W6" i="1"/>
  <c r="AA6" i="1"/>
  <c r="Z6" i="1"/>
  <c r="AC15" i="1"/>
  <c r="W15" i="1"/>
  <c r="Y15" i="1"/>
  <c r="Z18" i="1"/>
  <c r="Y18" i="1"/>
  <c r="X18" i="1"/>
  <c r="X24" i="1"/>
  <c r="Z24" i="1"/>
  <c r="AA29" i="1"/>
  <c r="Y29" i="1"/>
  <c r="X29" i="1"/>
  <c r="Y36" i="1"/>
  <c r="W36" i="1"/>
  <c r="AA36" i="1"/>
  <c r="AC67" i="1"/>
  <c r="Y82" i="1"/>
  <c r="AA82" i="1"/>
  <c r="W82" i="1"/>
  <c r="Y86" i="1"/>
  <c r="AC86" i="1"/>
  <c r="AA86" i="1"/>
  <c r="Y10" i="1"/>
  <c r="AA7" i="1"/>
  <c r="AA55" i="1"/>
  <c r="AC55" i="1"/>
  <c r="W63" i="1"/>
  <c r="W94" i="1"/>
  <c r="W110" i="1"/>
  <c r="AK52" i="1" l="1"/>
  <c r="AK42" i="1"/>
  <c r="AK19" i="1"/>
  <c r="AK28" i="1"/>
  <c r="AK43" i="1"/>
  <c r="AK25" i="1"/>
  <c r="AK97" i="1"/>
  <c r="AK21" i="1"/>
  <c r="AK59" i="1"/>
  <c r="AK13" i="1"/>
  <c r="AK56" i="1"/>
  <c r="AK101" i="1"/>
  <c r="AK107" i="1"/>
  <c r="AK7" i="1"/>
  <c r="AK75" i="1"/>
  <c r="AK12" i="1"/>
  <c r="AK10" i="1"/>
  <c r="AK8" i="1"/>
  <c r="AK72" i="1"/>
  <c r="AK45" i="1"/>
  <c r="AK78" i="1"/>
  <c r="AK108" i="1"/>
  <c r="AK90" i="1"/>
  <c r="AK103" i="1"/>
  <c r="AK91" i="1"/>
  <c r="AK73" i="1"/>
  <c r="AK70" i="1"/>
  <c r="AK109" i="1"/>
  <c r="AK76" i="1"/>
  <c r="AK40" i="1"/>
  <c r="AK22" i="1"/>
  <c r="AK100" i="1"/>
  <c r="AK95" i="1"/>
  <c r="AK93" i="1"/>
  <c r="AK50" i="1"/>
  <c r="AK89" i="1"/>
  <c r="AK66" i="1"/>
  <c r="AK77" i="1"/>
  <c r="AK85" i="1"/>
  <c r="AK57" i="1"/>
  <c r="AK23" i="1"/>
  <c r="AK106" i="1"/>
  <c r="AK24" i="1"/>
  <c r="AK39" i="1"/>
  <c r="AK11" i="1"/>
  <c r="AK111" i="1"/>
  <c r="AK16" i="1"/>
  <c r="AK34" i="1"/>
  <c r="AK27" i="1"/>
  <c r="AK35" i="1"/>
  <c r="AK49" i="1"/>
  <c r="AK74" i="1"/>
  <c r="AK99" i="1"/>
  <c r="AK81" i="1"/>
  <c r="AK61" i="1"/>
  <c r="AK41" i="1"/>
  <c r="AK110" i="1"/>
  <c r="AK64" i="1"/>
  <c r="AK32" i="1"/>
  <c r="AK112" i="1"/>
  <c r="AK58" i="1"/>
  <c r="AK9" i="1"/>
  <c r="AK37" i="1"/>
  <c r="AK105" i="1"/>
  <c r="AK17" i="1"/>
  <c r="AK62" i="1"/>
  <c r="AK92" i="1"/>
  <c r="AK88" i="1"/>
  <c r="AK47" i="1"/>
  <c r="AK94" i="1"/>
  <c r="AK29" i="1"/>
  <c r="AK15" i="1"/>
  <c r="AK48" i="1"/>
  <c r="AK104" i="1"/>
  <c r="AK84" i="1"/>
  <c r="AK79" i="1"/>
  <c r="AK65" i="1"/>
  <c r="AK63" i="1"/>
  <c r="X117" i="1"/>
  <c r="X118" i="1" s="1"/>
  <c r="AK36" i="1"/>
  <c r="AK68" i="1"/>
  <c r="AK38" i="1"/>
  <c r="AK53" i="1"/>
  <c r="AK20" i="1"/>
  <c r="AK31" i="1"/>
  <c r="AK80" i="1"/>
  <c r="AK69" i="1"/>
  <c r="AK54" i="1"/>
  <c r="AK67" i="1"/>
  <c r="AK26" i="1"/>
  <c r="AK44" i="1"/>
  <c r="AK83" i="1"/>
  <c r="AK51" i="1"/>
  <c r="AK30" i="1"/>
  <c r="AK60" i="1"/>
  <c r="AK96" i="1"/>
  <c r="AK113" i="1"/>
  <c r="AK18" i="1"/>
  <c r="AK55" i="1"/>
  <c r="AK6" i="1"/>
  <c r="AK114" i="1"/>
  <c r="AK86" i="1"/>
  <c r="AK82" i="1"/>
  <c r="AK102" i="1"/>
  <c r="AK98" i="1"/>
  <c r="AK14" i="1"/>
  <c r="AK71" i="1"/>
</calcChain>
</file>

<file path=xl/sharedStrings.xml><?xml version="1.0" encoding="utf-8"?>
<sst xmlns="http://schemas.openxmlformats.org/spreadsheetml/2006/main" count="1124" uniqueCount="305">
  <si>
    <t xml:space="preserve"> Organismo Operador del Parque de la Solidaridad</t>
  </si>
  <si>
    <t>PLANTILLA EJERCICIO 2017</t>
  </si>
  <si>
    <t>SIGLAS: OOPS</t>
  </si>
  <si>
    <t>COSTO MENSUAL</t>
  </si>
  <si>
    <t>COSTO ANUAL</t>
  </si>
  <si>
    <t>COLUMNAS ADICIONALES PARA CONCEPTOS MENSUALES PROPIOS DEL ORGANISMO</t>
  </si>
  <si>
    <t>COLUMNAS ADICIONALES PARA CONCEPTOS PROPIOS CON PERIODICIDAD DIFERENTE A LA MENSUAL</t>
  </si>
  <si>
    <t>No. Cons</t>
  </si>
  <si>
    <t>UP</t>
  </si>
  <si>
    <t>ORG</t>
  </si>
  <si>
    <t>PG</t>
  </si>
  <si>
    <t>PC</t>
  </si>
  <si>
    <t>UEG</t>
  </si>
  <si>
    <t>CÓDIGO  DEL PUESTO</t>
  </si>
  <si>
    <t>NOMBRE DEL BENEFICIARIO</t>
  </si>
  <si>
    <t>R.F.C.</t>
  </si>
  <si>
    <t>SEXO</t>
  </si>
  <si>
    <t>F-ING</t>
  </si>
  <si>
    <t>NIVEL</t>
  </si>
  <si>
    <t>JOR</t>
  </si>
  <si>
    <t>CATEG</t>
  </si>
  <si>
    <t>NOMBRE DEL PUESTO</t>
  </si>
  <si>
    <t>AREA DE ADSCRIPCIÓN DEL PUESTO</t>
  </si>
  <si>
    <t>DIRECCIÓN DE ADSCRIPCIÓN DEL PUESTO</t>
  </si>
  <si>
    <t>ZONA
ECONÓMICA</t>
  </si>
  <si>
    <t>SUELDO
1101</t>
  </si>
  <si>
    <t>INCREMENTO
AUTORIZADO</t>
  </si>
  <si>
    <t>SUMA 
1101</t>
  </si>
  <si>
    <t>QUINQUENIO
1301</t>
  </si>
  <si>
    <t>PRIMA
VAC
1311</t>
  </si>
  <si>
    <t>AGUINALDO
1312</t>
  </si>
  <si>
    <t>*ESTIMULO AL SERVICIO ADMINISTRATIVO</t>
  </si>
  <si>
    <t>CUOTAS A
PENS
1401</t>
  </si>
  <si>
    <t>CUOTAS PARA
LA VIVIENDA
1402</t>
  </si>
  <si>
    <t>CUOTAS 
AL IMSS
1404</t>
  </si>
  <si>
    <t>CUOTAS
AL S.A.R.
1405</t>
  </si>
  <si>
    <t>DESPENSA
1601</t>
  </si>
  <si>
    <t>PASAJE
1602</t>
  </si>
  <si>
    <t>IMPACTO 
AL
SALARIO
1801</t>
  </si>
  <si>
    <t>TOTAL
ANUAL</t>
  </si>
  <si>
    <t>O5</t>
  </si>
  <si>
    <t>O4</t>
  </si>
  <si>
    <t>001131</t>
  </si>
  <si>
    <t>VELÁZQUEZ HERNÁNDEZ JOSÉ ASCENCIÓN</t>
  </si>
  <si>
    <t>VEHA5805156U7</t>
  </si>
  <si>
    <t>MASCULINO</t>
  </si>
  <si>
    <t>B</t>
  </si>
  <si>
    <t>DIRECTOR GENERAL</t>
  </si>
  <si>
    <t>DIRECCION GENERAL</t>
  </si>
  <si>
    <t>N/A</t>
  </si>
  <si>
    <t>LOZANO GARCÍA FRANCISCO JAVIER</t>
  </si>
  <si>
    <t>LOGF670415TA9</t>
  </si>
  <si>
    <t>TITULAR DE TRANSPARENCIA</t>
  </si>
  <si>
    <t>DIRECCIÓN GENERAL</t>
  </si>
  <si>
    <t>GONZALEZ PULIDO PAMELA</t>
  </si>
  <si>
    <t>GOPP900612179</t>
  </si>
  <si>
    <t>FEMENINO</t>
  </si>
  <si>
    <t>AUXILIAR ADMINISTRATIVO</t>
  </si>
  <si>
    <t>BANUET RAMIREZ GUSTAVO</t>
  </si>
  <si>
    <t>BARG5210122E1</t>
  </si>
  <si>
    <t>MENSAJERO</t>
  </si>
  <si>
    <t>HARO SPENCE LIZZETH</t>
  </si>
  <si>
    <t>HASL760820RP2</t>
  </si>
  <si>
    <t>DIRECTOR ADMINISTRATIVO</t>
  </si>
  <si>
    <t>DIRECCION ADMINISTRATIVA</t>
  </si>
  <si>
    <t>RAMIREZ CERVANTES ARACELI</t>
  </si>
  <si>
    <t>RACA731017G43</t>
  </si>
  <si>
    <t>JEFE DE RECURSOS HUMANOS</t>
  </si>
  <si>
    <t>MORA SIERRA JOEL</t>
  </si>
  <si>
    <t>MOSJ720515L57</t>
  </si>
  <si>
    <t>DIRECTOR DE MANTENIMIENTO</t>
  </si>
  <si>
    <t>DIRECCIÓN DE MANTENIMIENTO</t>
  </si>
  <si>
    <t>GARCIA PANTOJA RAMON</t>
  </si>
  <si>
    <t>GAPR750105</t>
  </si>
  <si>
    <t>ALMACENISTA</t>
  </si>
  <si>
    <t>QUINTERO ZAMORA RAMON</t>
  </si>
  <si>
    <t>QUZR-610216-FD0</t>
  </si>
  <si>
    <t>SUPERVISOR DE MANTENIMIENTO</t>
  </si>
  <si>
    <t>NAVARRO ESTRADA SILVIA</t>
  </si>
  <si>
    <t>NAES681103KL3</t>
  </si>
  <si>
    <t>GUARDA PARQUES</t>
  </si>
  <si>
    <t>PADILLA CORONADO LOURDES</t>
  </si>
  <si>
    <t>PACL710512BK6</t>
  </si>
  <si>
    <t>PONCE CABRERA MARGARITA</t>
  </si>
  <si>
    <t>POCM750122LAA</t>
  </si>
  <si>
    <t>REYES LUJANO EUGENIA ELISA</t>
  </si>
  <si>
    <t>RELE680718647</t>
  </si>
  <si>
    <t>ANZALDO ARAMBULA SILVIA</t>
  </si>
  <si>
    <t>AAAS6610269M5</t>
  </si>
  <si>
    <t>RAMIREZ ROJAS TERESITA DE JESUS</t>
  </si>
  <si>
    <t>RART8502046B4</t>
  </si>
  <si>
    <t>RUIZ RIVERA MARIA TERESA</t>
  </si>
  <si>
    <t>RURT7202068B2</t>
  </si>
  <si>
    <t>ZAVALA BARAJAS LUZ ELENA</t>
  </si>
  <si>
    <t>ZABL620510T40</t>
  </si>
  <si>
    <t>ROJAS GALVEZ MA GUADALUPE</t>
  </si>
  <si>
    <t>ROGG681127JE0</t>
  </si>
  <si>
    <t>VARGAS MARTINEZ IRMA</t>
  </si>
  <si>
    <t>VAMI641118QM2</t>
  </si>
  <si>
    <t>CANALES MORALES CLAUDIA LORENA</t>
  </si>
  <si>
    <t>CAMC820306SH2</t>
  </si>
  <si>
    <t>CISNEROS LUJANO MA. DEL SOCORRO</t>
  </si>
  <si>
    <t>CILS660520IF3</t>
  </si>
  <si>
    <t>DIRECCION MANTTO.INMUEBLES</t>
  </si>
  <si>
    <t>ROBLES FONSECA CINDY LILIANA</t>
  </si>
  <si>
    <t>ROFC871227BH42</t>
  </si>
  <si>
    <t xml:space="preserve">MEZA SEGURA ALICIA </t>
  </si>
  <si>
    <t>MESA600712LWO</t>
  </si>
  <si>
    <t>MARTINEZ CORDOVA MONTSERRAT</t>
  </si>
  <si>
    <t>MACM870610-HY8</t>
  </si>
  <si>
    <t>GARCIA VALLADOLID SIBIASABDIZARETH</t>
  </si>
  <si>
    <t>GAVS761004147</t>
  </si>
  <si>
    <t>RAMIREZ LEON RAMON</t>
  </si>
  <si>
    <t>RALR470825F94</t>
  </si>
  <si>
    <t>JARDINERO</t>
  </si>
  <si>
    <t>CHAVEZ LOPEZ ALFREDO</t>
  </si>
  <si>
    <t>CALA-5901112-H68</t>
  </si>
  <si>
    <t>JEFE DE CUADRILLA "A"</t>
  </si>
  <si>
    <t>PÉREZ OROZCO HÉCTOR DANIEL</t>
  </si>
  <si>
    <t>CAHG8301054B7</t>
  </si>
  <si>
    <t>AUXILIAR DE MECANICO</t>
  </si>
  <si>
    <t>BASULTO VILLAREAL NICOLAS</t>
  </si>
  <si>
    <t>BAVN350910RB1</t>
  </si>
  <si>
    <t>JEFE DE CUADRILLA "B"</t>
  </si>
  <si>
    <t>LIMON TORRES JOSE GUADALUPE</t>
  </si>
  <si>
    <t>LITG550214GU3</t>
  </si>
  <si>
    <t>LUNA CASILLAS CRESCENCIO</t>
  </si>
  <si>
    <t>LUCC630712381</t>
  </si>
  <si>
    <t>CAMACHO CARDENAS GIL</t>
  </si>
  <si>
    <t>CACG671110DW2</t>
  </si>
  <si>
    <t>OPERADOR "A"</t>
  </si>
  <si>
    <t>GONZALEZ AGUILAR ROBERTO</t>
  </si>
  <si>
    <t>GOAR7205311U9</t>
  </si>
  <si>
    <t>CHOFER</t>
  </si>
  <si>
    <t>RANGEL VAZQUEZ LUIS EDUARDO</t>
  </si>
  <si>
    <t>RAVL6704163T9</t>
  </si>
  <si>
    <t>GARCIA ZAMORA JULIO</t>
  </si>
  <si>
    <t>GAZJ730223V29</t>
  </si>
  <si>
    <t>AUXILIAR DE CHOFER</t>
  </si>
  <si>
    <t>AGUIÑAGA VILLALOBOS RAFAEL</t>
  </si>
  <si>
    <t>AUVR860824G5A</t>
  </si>
  <si>
    <t>JARDINERO OPERADOR</t>
  </si>
  <si>
    <t>GONZALEZ AVILA RUBEN</t>
  </si>
  <si>
    <t>GOAR 820510PM1</t>
  </si>
  <si>
    <t>FAJARDO GUERRA JUAN CARLOS</t>
  </si>
  <si>
    <t>FAGJ810424SM4</t>
  </si>
  <si>
    <t>JUAREZ ENRIQUEZ JORGE ALBERTO</t>
  </si>
  <si>
    <t>JUEJ800811MG9</t>
  </si>
  <si>
    <t>MORA PONCE MIGUEL ANGEL</t>
  </si>
  <si>
    <t>MOPM710520I40</t>
  </si>
  <si>
    <t>OPERADOR "B"</t>
  </si>
  <si>
    <t>REYNOSO CHAVEZ CRUZ</t>
  </si>
  <si>
    <t>RECC580709RI9</t>
  </si>
  <si>
    <t>ALEJANDRE GILBERTO</t>
  </si>
  <si>
    <t>XAGI-730105</t>
  </si>
  <si>
    <t>AUX DE MANTENIMIENTO "A"</t>
  </si>
  <si>
    <t>CABRERA ORTEGA JOSE CONCEPCION</t>
  </si>
  <si>
    <t>CAOC611208P82</t>
  </si>
  <si>
    <t>ARAMBULA CARMONA ALICIA TERESITA</t>
  </si>
  <si>
    <t>AACA580509FT8</t>
  </si>
  <si>
    <t>INTENDENTE</t>
  </si>
  <si>
    <t>MENDEZ SANTIAGO VICTOR ALFONSO</t>
  </si>
  <si>
    <t>MESV840816k32</t>
  </si>
  <si>
    <t xml:space="preserve">JARDINERO  </t>
  </si>
  <si>
    <t>ALVAREZ LOPEZ JOSE LUIS</t>
  </si>
  <si>
    <t>AALL5506213E6</t>
  </si>
  <si>
    <t>BASULTO AVILA GERARDO</t>
  </si>
  <si>
    <t>BAAG6208103H5</t>
  </si>
  <si>
    <t>BAUTISTA VEGA FRANCISCO</t>
  </si>
  <si>
    <t>BAVF560621DI7</t>
  </si>
  <si>
    <t>CONTRERAS PADILLA LUIS ENRIQUE</t>
  </si>
  <si>
    <t>COPL790630G53</t>
  </si>
  <si>
    <t>CORTEZ NUÑO JOSE FERNANDO</t>
  </si>
  <si>
    <t>CONF800319</t>
  </si>
  <si>
    <t>ENRIQUEZ ENRIQUEZ JUAN</t>
  </si>
  <si>
    <t>EIBS7708154H9</t>
  </si>
  <si>
    <t>GARCIA FLORES MARTINIANO</t>
  </si>
  <si>
    <t>GAFM6401298S2</t>
  </si>
  <si>
    <t>GUTIERREZ NUÑO SANTANA</t>
  </si>
  <si>
    <t>GUNS470626TV2</t>
  </si>
  <si>
    <t xml:space="preserve">JUAREZ GOMEZ JOSE LUIS   </t>
  </si>
  <si>
    <t>JUGL471025SD7</t>
  </si>
  <si>
    <t>LIMON DAVALOS RODRIGO</t>
  </si>
  <si>
    <t>LIDR451220QJ8</t>
  </si>
  <si>
    <t>GONZALEZ MA. DE JESUS</t>
  </si>
  <si>
    <t>GOGJ651102L71</t>
  </si>
  <si>
    <t>LUNA GARCIA MARTIN SALVADOR</t>
  </si>
  <si>
    <t>LUGM7308172J1</t>
  </si>
  <si>
    <t>GAYTAN SANCHEZ JOSE</t>
  </si>
  <si>
    <t>GASJ711111Q87</t>
  </si>
  <si>
    <t>MAYORAL MAYORAL APOLONIO</t>
  </si>
  <si>
    <t>MAMA610411GV2</t>
  </si>
  <si>
    <t>RODRIGUEZ JAUREGUI JOSE ASCENCION</t>
  </si>
  <si>
    <t>ROJA670713CY6</t>
  </si>
  <si>
    <t>JEFE DE CUADRILLA</t>
  </si>
  <si>
    <t>SANCHEZ RODRIGUEZ JOSE GUADALUPE</t>
  </si>
  <si>
    <t>SARG481205K7A</t>
  </si>
  <si>
    <t>GONZALEZ DELGADO J TRINIDAD</t>
  </si>
  <si>
    <t>GODT440604T48</t>
  </si>
  <si>
    <t>LUPERCIO JIMENEZ JUAN ANTONIO</t>
  </si>
  <si>
    <t>LUJJ8606073G7</t>
  </si>
  <si>
    <t>SILVA CORONA RENE</t>
  </si>
  <si>
    <t>SICR770401TJ7</t>
  </si>
  <si>
    <t>ELECTRICISTA "B"</t>
  </si>
  <si>
    <t>ASCENCIO ALVARADO MANUEL</t>
  </si>
  <si>
    <t>AEAM6311205S1</t>
  </si>
  <si>
    <t>AGUILAR BARRERA RAMIRO</t>
  </si>
  <si>
    <t>AUBR6504096P6</t>
  </si>
  <si>
    <t>PARQUE ROBERTO MONTENEGRO</t>
  </si>
  <si>
    <t>CABRERA AGUILAR JUAN EMANUEL</t>
  </si>
  <si>
    <t>CAAJ851008PQA</t>
  </si>
  <si>
    <t>GARCIA ZAMORA J JESUS</t>
  </si>
  <si>
    <t>GAZJ780412492</t>
  </si>
  <si>
    <t>GONZALEZ BECERRA JOAQUIN</t>
  </si>
  <si>
    <t>GOBJ700615K5A</t>
  </si>
  <si>
    <t>SUAM720311</t>
  </si>
  <si>
    <t>CAMPOS AYALA JOSE</t>
  </si>
  <si>
    <t>CAAJ 560815</t>
  </si>
  <si>
    <t>LOPEZ ALVAREZ JOSE JUAN</t>
  </si>
  <si>
    <t>LOAJ620824</t>
  </si>
  <si>
    <t>AUX DE MANTENIMIENTO "B"</t>
  </si>
  <si>
    <t>GARCIA SALDAÑA OSWALDO</t>
  </si>
  <si>
    <t>GASO730107EV9</t>
  </si>
  <si>
    <t>RODRIGUEZ MARTINEZ MARIO</t>
  </si>
  <si>
    <t>ROMM861002GC9</t>
  </si>
  <si>
    <t>DAVID VICENTE LOPEZ</t>
  </si>
  <si>
    <t>VILD-530120-6K8</t>
  </si>
  <si>
    <t>CAMACHO REYES ERNESTO</t>
  </si>
  <si>
    <t>CARE-901129-J5</t>
  </si>
  <si>
    <t>TAPIA GOMEZ BLANCA ESTELA</t>
  </si>
  <si>
    <t>TAGB-7212237J4</t>
  </si>
  <si>
    <t>GONZALEZ TAPIA DIEGO ALONSO</t>
  </si>
  <si>
    <t>LOLJ3503193B4</t>
  </si>
  <si>
    <t>CANAL TORIZ FRANCISCO JAVIER</t>
  </si>
  <si>
    <t>CATF670301K84</t>
  </si>
  <si>
    <t>ADMINISTRADOR PARQUE MONTENEGRO</t>
  </si>
  <si>
    <t>GOMEZ GARCIA ELVIRA</t>
  </si>
  <si>
    <t>GOGE660129F43</t>
  </si>
  <si>
    <t>GOMEZ ROSA ALICIA</t>
  </si>
  <si>
    <t>GORA490629SE0</t>
  </si>
  <si>
    <t>LOPEZ CELEDON M SOCORRO</t>
  </si>
  <si>
    <t>LOCS6305166U9</t>
  </si>
  <si>
    <t>CORTEZ HERNANDEZ GPE. PURIFICACION</t>
  </si>
  <si>
    <t>COHG660205MW9</t>
  </si>
  <si>
    <t>VILLALPANDO FRANCO JULIA ESTHER</t>
  </si>
  <si>
    <t>VIFJ641121JA0</t>
  </si>
  <si>
    <t>GONZALEZ AVILA NOEL</t>
  </si>
  <si>
    <t>GOAN6911238L3</t>
  </si>
  <si>
    <t>SALAZAR DE ANDA ERNESTO</t>
  </si>
  <si>
    <t>SAAE661107VC2</t>
  </si>
  <si>
    <t>VILLALOBOS MEDINA PEDRO</t>
  </si>
  <si>
    <t>VIMP601012M96</t>
  </si>
  <si>
    <t>ZUÑIGA AGUILAR MARTIN</t>
  </si>
  <si>
    <t>ZUAM611013SC8</t>
  </si>
  <si>
    <t>GARCIA GUTIERREZ MARTHA</t>
  </si>
  <si>
    <t>GAGM730609</t>
  </si>
  <si>
    <t>PUENTES MUÑOZ OTILIA</t>
  </si>
  <si>
    <t>PUMO660121</t>
  </si>
  <si>
    <t>MENDOZA TORRES NORMA</t>
  </si>
  <si>
    <t>METN750625</t>
  </si>
  <si>
    <t>LOZANO PADILLA FELIPE DE JESUS</t>
  </si>
  <si>
    <t>LOPF710222BJ7</t>
  </si>
  <si>
    <t xml:space="preserve">DIRECTOR DE COORDINACIÓN Y BIENESTAR SOCIAL </t>
  </si>
  <si>
    <t>DIRECCIÓN DE COORDINACIÓN Y BIENESTAR SOCIAL</t>
  </si>
  <si>
    <t>MORALES SANCHEZ FRANCISCO FABIAN</t>
  </si>
  <si>
    <t>MOSF830219MF7</t>
  </si>
  <si>
    <t>ENCARGADO DE COMPRAS</t>
  </si>
  <si>
    <t>GONZALEZ AGUAYO OCTAVIO</t>
  </si>
  <si>
    <t>GOAO850306-F35</t>
  </si>
  <si>
    <t>DIRECTOR DE PROM.DEP</t>
  </si>
  <si>
    <t>DIRECCION PROMOCION DEPORTIVA</t>
  </si>
  <si>
    <t>ESPINOSA JAIMES NOE</t>
  </si>
  <si>
    <t>EIJN771003128</t>
  </si>
  <si>
    <t>PEREZ CASTAÑEDA ALFONSO</t>
  </si>
  <si>
    <t>PECA800721BG4</t>
  </si>
  <si>
    <t>COORD.ACADEMIA FUTBOL</t>
  </si>
  <si>
    <t>REYES RUIZ CARLOS MARTIN</t>
  </si>
  <si>
    <t>RERC7609137B3</t>
  </si>
  <si>
    <t>PROMOTOR</t>
  </si>
  <si>
    <t>IBARRA GARCIA FELIPE DE JESUS</t>
  </si>
  <si>
    <t>SARV8001319U2</t>
  </si>
  <si>
    <t>BARAJAS MENDOZA CARLOS ALBERTO</t>
  </si>
  <si>
    <t>ENTRENADOR</t>
  </si>
  <si>
    <t>CHAPA ROJAS JOSE DE JESUS</t>
  </si>
  <si>
    <t>CARJ870613TJ6</t>
  </si>
  <si>
    <t>FLORES SANCHEZ JORGE ISRAEL</t>
  </si>
  <si>
    <t>FOSJ850521IJ2</t>
  </si>
  <si>
    <t>GOMEZ ESPERICUETA JAVIER</t>
  </si>
  <si>
    <t>GOEJ850523BS4</t>
  </si>
  <si>
    <t>ARIAS HERNANDEZ OMAR ALEJANDRO</t>
  </si>
  <si>
    <t>AIHO871101LK3</t>
  </si>
  <si>
    <t>PEREZ CEDANO HECTOR MANUEL</t>
  </si>
  <si>
    <t>PECH880122647</t>
  </si>
  <si>
    <t>GARCIA FLORES JAVIER</t>
  </si>
  <si>
    <t>GAFJ760727M46</t>
  </si>
  <si>
    <t>NUÑEZ RODRIGUEZ LEOPOLDO</t>
  </si>
  <si>
    <t>NURL671115579</t>
  </si>
  <si>
    <t>LOMR820216262</t>
  </si>
  <si>
    <t>ZAVALA RAMIREZ DANIEL</t>
  </si>
  <si>
    <t>ZARD751120G34</t>
  </si>
  <si>
    <t>ZUÑIGA ALATORRE MARCOS</t>
  </si>
  <si>
    <t>LOPEZ MELENDREZ JOSE RICARDO</t>
  </si>
  <si>
    <t>GUTIERREZ BALTAZAR MARCOS</t>
  </si>
  <si>
    <t>DIRECCION DE MANTENIMIENTO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</si>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</sst>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[$-C0A]d\-mmm\-yy;@"/>
    <numFmt numFmtId="165" formatCode="_(* #,##0.00_);_(* \(#,##0.00\);_(* &quot;-&quot;??_);_(@_)"/>
    <numFmt numFmtId="166" formatCode="#,##0.00_ ;[Red]\-#,##0.00\ "/>
  </numFmts>
  <fonts count="21" x14ac:knownFonts="1">
    <font>
      <sz val="11"/>
      <color theme="1"/>
      <name val="Calibri"/>
      <family val="2"/>
      <scheme val="minor"/>
    </font>
    <font>
      <b/>
      <sz val="1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b/>
      <sz val="7"/>
      <name val="Arial"/>
      <family val="2"/>
    </font>
    <font>
      <sz val="8"/>
      <name val="Arial"/>
      <family val="2"/>
    </font>
    <font>
      <sz val="10"/>
      <name val="MS Sans Serif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  <font>
      <b/>
      <sz val="7"/>
      <color theme="0"/>
      <name val="Arial"/>
      <family val="2"/>
    </font>
    <font>
      <b/>
      <sz val="7"/>
      <color rgb="FF00B050"/>
      <name val="Arial"/>
      <family val="2"/>
    </font>
    <font>
      <sz val="8"/>
      <color theme="0"/>
      <name val="Arial"/>
      <family val="2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</cellStyleXfs>
  <cellXfs count="111">
    <xf numFmtId="0" fontId="0" fillId="0" borderId="0" xfId="0"/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left" vertical="center"/>
    </xf>
    <xf numFmtId="0" fontId="3" fillId="3" borderId="2" xfId="0" applyFont="1" applyFill="1" applyBorder="1" applyAlignment="1">
      <alignment horizontal="center" vertical="center"/>
    </xf>
    <xf numFmtId="4" fontId="3" fillId="3" borderId="2" xfId="0" applyNumberFormat="1" applyFont="1" applyFill="1" applyBorder="1" applyAlignment="1">
      <alignment vertical="center"/>
    </xf>
    <xf numFmtId="0" fontId="11" fillId="0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4" fontId="3" fillId="0" borderId="0" xfId="0" applyNumberFormat="1" applyFont="1" applyAlignment="1">
      <alignment horizontal="center" vertical="center"/>
    </xf>
    <xf numFmtId="4" fontId="11" fillId="0" borderId="0" xfId="0" applyNumberFormat="1" applyFont="1" applyFill="1" applyAlignment="1">
      <alignment vertical="center"/>
    </xf>
    <xf numFmtId="4" fontId="3" fillId="0" borderId="0" xfId="0" applyNumberFormat="1" applyFont="1" applyAlignment="1">
      <alignment vertical="center"/>
    </xf>
    <xf numFmtId="0" fontId="4" fillId="0" borderId="4" xfId="0" applyFont="1" applyBorder="1" applyAlignment="1">
      <alignment horizontal="center" vertical="center" wrapText="1"/>
    </xf>
    <xf numFmtId="0" fontId="6" fillId="0" borderId="5" xfId="0" applyNumberFormat="1" applyFont="1" applyFill="1" applyBorder="1" applyAlignment="1">
      <alignment horizontal="center" vertical="center" wrapText="1"/>
    </xf>
    <xf numFmtId="0" fontId="12" fillId="0" borderId="5" xfId="0" applyNumberFormat="1" applyFont="1" applyFill="1" applyBorder="1" applyAlignment="1">
      <alignment horizontal="center" vertical="center" wrapText="1"/>
    </xf>
    <xf numFmtId="0" fontId="6" fillId="3" borderId="5" xfId="0" applyNumberFormat="1" applyFont="1" applyFill="1" applyBorder="1" applyAlignment="1">
      <alignment horizontal="center" vertical="center" wrapText="1"/>
    </xf>
    <xf numFmtId="0" fontId="6" fillId="4" borderId="5" xfId="0" applyNumberFormat="1" applyFont="1" applyFill="1" applyBorder="1" applyAlignment="1">
      <alignment horizontal="center" vertical="center" wrapText="1"/>
    </xf>
    <xf numFmtId="0" fontId="6" fillId="3" borderId="5" xfId="0" applyNumberFormat="1" applyFont="1" applyFill="1" applyBorder="1" applyAlignment="1">
      <alignment horizontal="center" vertical="center" textRotation="180" wrapText="1"/>
    </xf>
    <xf numFmtId="164" fontId="6" fillId="4" borderId="5" xfId="0" applyNumberFormat="1" applyFont="1" applyFill="1" applyBorder="1" applyAlignment="1">
      <alignment horizontal="center" vertical="center" textRotation="180" wrapText="1"/>
    </xf>
    <xf numFmtId="0" fontId="6" fillId="4" borderId="5" xfId="0" applyNumberFormat="1" applyFont="1" applyFill="1" applyBorder="1" applyAlignment="1">
      <alignment horizontal="center" vertical="center" textRotation="180" wrapText="1"/>
    </xf>
    <xf numFmtId="0" fontId="13" fillId="4" borderId="5" xfId="0" applyNumberFormat="1" applyFont="1" applyFill="1" applyBorder="1" applyAlignment="1">
      <alignment horizontal="center" vertical="center" wrapText="1"/>
    </xf>
    <xf numFmtId="4" fontId="6" fillId="0" borderId="5" xfId="0" applyNumberFormat="1" applyFont="1" applyFill="1" applyBorder="1" applyAlignment="1">
      <alignment horizontal="center" vertical="center" wrapText="1"/>
    </xf>
    <xf numFmtId="4" fontId="6" fillId="2" borderId="5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7" fillId="0" borderId="5" xfId="0" applyNumberFormat="1" applyFont="1" applyFill="1" applyBorder="1" applyAlignment="1">
      <alignment horizontal="center" vertical="center" wrapText="1"/>
    </xf>
    <xf numFmtId="0" fontId="14" fillId="0" borderId="5" xfId="0" quotePrefix="1" applyNumberFormat="1" applyFont="1" applyFill="1" applyBorder="1" applyAlignment="1">
      <alignment horizontal="center" vertical="center" wrapText="1"/>
    </xf>
    <xf numFmtId="0" fontId="7" fillId="0" borderId="5" xfId="0" applyNumberFormat="1" applyFont="1" applyFill="1" applyBorder="1" applyAlignment="1">
      <alignment horizontal="left" vertical="center" wrapText="1"/>
    </xf>
    <xf numFmtId="164" fontId="7" fillId="0" borderId="6" xfId="4" applyNumberFormat="1" applyFont="1" applyBorder="1" applyAlignment="1">
      <alignment horizontal="center" vertical="center"/>
    </xf>
    <xf numFmtId="0" fontId="7" fillId="0" borderId="6" xfId="4" applyFont="1" applyBorder="1" applyAlignment="1">
      <alignment horizontal="center" vertical="center"/>
    </xf>
    <xf numFmtId="0" fontId="7" fillId="0" borderId="6" xfId="4" applyFont="1" applyBorder="1" applyAlignment="1">
      <alignment vertical="center"/>
    </xf>
    <xf numFmtId="0" fontId="7" fillId="0" borderId="6" xfId="4" applyFont="1" applyBorder="1" applyAlignment="1">
      <alignment horizontal="left" vertical="center"/>
    </xf>
    <xf numFmtId="0" fontId="7" fillId="0" borderId="6" xfId="3" applyFont="1" applyFill="1" applyBorder="1" applyAlignment="1">
      <alignment horizontal="center" vertical="center"/>
    </xf>
    <xf numFmtId="43" fontId="7" fillId="0" borderId="6" xfId="1" applyFont="1" applyBorder="1" applyAlignment="1">
      <alignment horizontal="right" vertical="center"/>
    </xf>
    <xf numFmtId="43" fontId="7" fillId="0" borderId="6" xfId="1" applyFont="1" applyFill="1" applyBorder="1" applyAlignment="1">
      <alignment vertical="center"/>
    </xf>
    <xf numFmtId="4" fontId="7" fillId="0" borderId="6" xfId="0" applyNumberFormat="1" applyFont="1" applyFill="1" applyBorder="1" applyAlignment="1">
      <alignment vertical="center"/>
    </xf>
    <xf numFmtId="4" fontId="7" fillId="0" borderId="6" xfId="3" applyNumberFormat="1" applyFont="1" applyFill="1" applyBorder="1" applyAlignment="1">
      <alignment vertical="center"/>
    </xf>
    <xf numFmtId="4" fontId="7" fillId="0" borderId="6" xfId="3" applyNumberFormat="1" applyFont="1" applyFill="1" applyBorder="1" applyAlignment="1">
      <alignment horizontal="center" vertical="center"/>
    </xf>
    <xf numFmtId="165" fontId="7" fillId="0" borderId="6" xfId="2" applyFont="1" applyBorder="1" applyAlignment="1">
      <alignment horizontal="right" vertical="center"/>
    </xf>
    <xf numFmtId="165" fontId="7" fillId="0" borderId="6" xfId="2" applyFont="1" applyBorder="1" applyAlignment="1">
      <alignment horizontal="center" vertical="center"/>
    </xf>
    <xf numFmtId="166" fontId="15" fillId="0" borderId="6" xfId="0" applyNumberFormat="1" applyFont="1" applyFill="1" applyBorder="1" applyAlignment="1">
      <alignment vertical="center"/>
    </xf>
    <xf numFmtId="43" fontId="7" fillId="3" borderId="5" xfId="1" applyFont="1" applyFill="1" applyBorder="1" applyAlignment="1">
      <alignment horizontal="center" vertical="center" wrapText="1"/>
    </xf>
    <xf numFmtId="43" fontId="15" fillId="0" borderId="0" xfId="1" applyFont="1" applyAlignment="1">
      <alignment vertical="center"/>
    </xf>
    <xf numFmtId="0" fontId="15" fillId="0" borderId="0" xfId="0" applyFont="1" applyAlignment="1">
      <alignment vertical="center"/>
    </xf>
    <xf numFmtId="164" fontId="7" fillId="0" borderId="6" xfId="4" applyNumberFormat="1" applyFont="1" applyFill="1" applyBorder="1" applyAlignment="1">
      <alignment horizontal="center" vertical="center"/>
    </xf>
    <xf numFmtId="0" fontId="7" fillId="0" borderId="4" xfId="4" applyFont="1" applyFill="1" applyBorder="1" applyAlignment="1">
      <alignment horizontal="center" vertical="center"/>
    </xf>
    <xf numFmtId="0" fontId="7" fillId="0" borderId="6" xfId="4" applyFont="1" applyFill="1" applyBorder="1" applyAlignment="1">
      <alignment horizontal="center" vertical="center"/>
    </xf>
    <xf numFmtId="0" fontId="7" fillId="0" borderId="4" xfId="4" applyFont="1" applyFill="1" applyBorder="1" applyAlignment="1">
      <alignment vertical="center"/>
    </xf>
    <xf numFmtId="0" fontId="7" fillId="0" borderId="4" xfId="4" applyFont="1" applyFill="1" applyBorder="1" applyAlignment="1">
      <alignment horizontal="left" vertical="center"/>
    </xf>
    <xf numFmtId="0" fontId="7" fillId="0" borderId="4" xfId="3" applyFont="1" applyFill="1" applyBorder="1" applyAlignment="1">
      <alignment horizontal="center" vertical="center"/>
    </xf>
    <xf numFmtId="165" fontId="7" fillId="0" borderId="4" xfId="2" applyFont="1" applyFill="1" applyBorder="1" applyAlignment="1">
      <alignment horizontal="right" vertical="center"/>
    </xf>
    <xf numFmtId="43" fontId="7" fillId="0" borderId="4" xfId="1" applyFont="1" applyBorder="1" applyAlignment="1">
      <alignment horizontal="right" vertical="center"/>
    </xf>
    <xf numFmtId="4" fontId="7" fillId="0" borderId="4" xfId="3" applyNumberFormat="1" applyFont="1" applyFill="1" applyBorder="1" applyAlignment="1">
      <alignment vertical="center"/>
    </xf>
    <xf numFmtId="165" fontId="7" fillId="0" borderId="4" xfId="2" applyFont="1" applyBorder="1" applyAlignment="1">
      <alignment horizontal="right" vertical="center"/>
    </xf>
    <xf numFmtId="0" fontId="7" fillId="0" borderId="4" xfId="0" applyFont="1" applyBorder="1" applyAlignment="1">
      <alignment vertical="center"/>
    </xf>
    <xf numFmtId="0" fontId="7" fillId="0" borderId="4" xfId="4" applyFont="1" applyBorder="1" applyAlignment="1">
      <alignment horizontal="center" vertical="center"/>
    </xf>
    <xf numFmtId="0" fontId="7" fillId="0" borderId="4" xfId="4" applyFont="1" applyBorder="1" applyAlignment="1">
      <alignment vertical="center"/>
    </xf>
    <xf numFmtId="0" fontId="7" fillId="0" borderId="4" xfId="3" applyFont="1" applyBorder="1" applyAlignment="1">
      <alignment horizontal="center" vertical="center"/>
    </xf>
    <xf numFmtId="0" fontId="7" fillId="0" borderId="4" xfId="4" applyFont="1" applyBorder="1" applyAlignment="1">
      <alignment horizontal="left" vertical="center"/>
    </xf>
    <xf numFmtId="166" fontId="15" fillId="0" borderId="4" xfId="0" applyNumberFormat="1" applyFont="1" applyFill="1" applyBorder="1" applyAlignment="1">
      <alignment vertical="center"/>
    </xf>
    <xf numFmtId="166" fontId="7" fillId="0" borderId="4" xfId="0" applyNumberFormat="1" applyFont="1" applyBorder="1" applyAlignment="1">
      <alignment vertical="center"/>
    </xf>
    <xf numFmtId="43" fontId="7" fillId="0" borderId="4" xfId="1" applyFont="1" applyFill="1" applyBorder="1" applyAlignment="1">
      <alignment horizontal="right" vertical="center"/>
    </xf>
    <xf numFmtId="14" fontId="7" fillId="0" borderId="6" xfId="4" applyNumberFormat="1" applyFont="1" applyBorder="1" applyAlignment="1">
      <alignment horizontal="center" vertical="center"/>
    </xf>
    <xf numFmtId="43" fontId="5" fillId="3" borderId="5" xfId="1" applyFont="1" applyFill="1" applyBorder="1" applyAlignment="1">
      <alignment horizontal="center" vertical="center" wrapText="1"/>
    </xf>
    <xf numFmtId="14" fontId="7" fillId="0" borderId="6" xfId="4" applyNumberFormat="1" applyFont="1" applyFill="1" applyBorder="1" applyAlignment="1">
      <alignment horizontal="center" vertical="center"/>
    </xf>
    <xf numFmtId="0" fontId="7" fillId="0" borderId="6" xfId="4" applyFont="1" applyFill="1" applyBorder="1" applyAlignment="1">
      <alignment vertical="center"/>
    </xf>
    <xf numFmtId="0" fontId="16" fillId="0" borderId="0" xfId="0" applyFont="1" applyFill="1" applyAlignment="1">
      <alignment vertical="center"/>
    </xf>
    <xf numFmtId="0" fontId="7" fillId="0" borderId="4" xfId="0" applyFont="1" applyFill="1" applyBorder="1" applyAlignment="1">
      <alignment vertical="center"/>
    </xf>
    <xf numFmtId="0" fontId="7" fillId="0" borderId="4" xfId="0" applyNumberFormat="1" applyFont="1" applyFill="1" applyBorder="1" applyAlignment="1">
      <alignment horizontal="center" vertical="center" wrapText="1"/>
    </xf>
    <xf numFmtId="0" fontId="7" fillId="0" borderId="4" xfId="0" applyNumberFormat="1" applyFont="1" applyFill="1" applyBorder="1" applyAlignment="1">
      <alignment horizontal="left" vertical="center" wrapText="1"/>
    </xf>
    <xf numFmtId="43" fontId="7" fillId="3" borderId="4" xfId="1" applyFont="1" applyFill="1" applyBorder="1" applyAlignment="1">
      <alignment horizontal="center" vertical="center" wrapText="1"/>
    </xf>
    <xf numFmtId="0" fontId="7" fillId="0" borderId="8" xfId="0" applyNumberFormat="1" applyFont="1" applyFill="1" applyBorder="1" applyAlignment="1">
      <alignment horizontal="center" vertical="center" wrapText="1"/>
    </xf>
    <xf numFmtId="0" fontId="7" fillId="0" borderId="8" xfId="0" applyNumberFormat="1" applyFont="1" applyFill="1" applyBorder="1" applyAlignment="1">
      <alignment horizontal="left" vertical="center" wrapText="1"/>
    </xf>
    <xf numFmtId="165" fontId="7" fillId="0" borderId="6" xfId="2" applyFont="1" applyFill="1" applyBorder="1" applyAlignment="1">
      <alignment horizontal="right" vertical="center"/>
    </xf>
    <xf numFmtId="0" fontId="7" fillId="0" borderId="6" xfId="0" applyFont="1" applyBorder="1" applyAlignment="1">
      <alignment vertical="center"/>
    </xf>
    <xf numFmtId="43" fontId="7" fillId="3" borderId="8" xfId="1" applyFont="1" applyFill="1" applyBorder="1" applyAlignment="1">
      <alignment horizontal="center" vertical="center" wrapText="1"/>
    </xf>
    <xf numFmtId="43" fontId="7" fillId="0" borderId="4" xfId="1" applyFont="1" applyFill="1" applyBorder="1" applyAlignment="1">
      <alignment vertical="center"/>
    </xf>
    <xf numFmtId="4" fontId="7" fillId="0" borderId="4" xfId="0" applyNumberFormat="1" applyFont="1" applyFill="1" applyBorder="1" applyAlignment="1">
      <alignment vertical="center"/>
    </xf>
    <xf numFmtId="0" fontId="7" fillId="0" borderId="9" xfId="0" applyNumberFormat="1" applyFont="1" applyFill="1" applyBorder="1" applyAlignment="1">
      <alignment horizontal="left" vertical="center" wrapText="1"/>
    </xf>
    <xf numFmtId="0" fontId="7" fillId="0" borderId="9" xfId="4" applyFont="1" applyFill="1" applyBorder="1" applyAlignment="1">
      <alignment horizontal="center" vertical="center"/>
    </xf>
    <xf numFmtId="0" fontId="7" fillId="0" borderId="4" xfId="4" applyFont="1" applyFill="1" applyBorder="1" applyAlignment="1">
      <alignment vertical="center" wrapText="1"/>
    </xf>
    <xf numFmtId="0" fontId="17" fillId="0" borderId="0" xfId="0" applyFont="1" applyFill="1" applyAlignment="1">
      <alignment vertical="center"/>
    </xf>
    <xf numFmtId="164" fontId="15" fillId="0" borderId="0" xfId="0" applyNumberFormat="1" applyFont="1" applyAlignment="1">
      <alignment vertical="center"/>
    </xf>
    <xf numFmtId="0" fontId="16" fillId="0" borderId="0" xfId="0" applyFont="1" applyAlignment="1">
      <alignment vertical="center"/>
    </xf>
    <xf numFmtId="0" fontId="10" fillId="0" borderId="0" xfId="0" applyFont="1" applyFill="1" applyAlignment="1">
      <alignment vertical="center"/>
    </xf>
    <xf numFmtId="164" fontId="0" fillId="0" borderId="0" xfId="0" applyNumberFormat="1" applyAlignment="1">
      <alignment vertical="center"/>
    </xf>
    <xf numFmtId="43" fontId="10" fillId="0" borderId="0" xfId="1" applyFont="1" applyAlignment="1">
      <alignment vertical="center"/>
    </xf>
    <xf numFmtId="44" fontId="17" fillId="0" borderId="0" xfId="0" applyNumberFormat="1" applyFont="1" applyAlignment="1">
      <alignment vertical="center"/>
    </xf>
    <xf numFmtId="44" fontId="18" fillId="0" borderId="0" xfId="0" applyNumberFormat="1" applyFont="1" applyAlignment="1">
      <alignment vertical="center"/>
    </xf>
    <xf numFmtId="0" fontId="10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20" fillId="0" borderId="5" xfId="0" applyNumberFormat="1" applyFont="1" applyFill="1" applyBorder="1" applyAlignment="1">
      <alignment horizontal="center" vertical="center" wrapText="1"/>
    </xf>
    <xf numFmtId="0" fontId="20" fillId="0" borderId="5" xfId="0" applyNumberFormat="1" applyFont="1" applyFill="1" applyBorder="1" applyAlignment="1">
      <alignment horizontal="left" vertical="center" wrapText="1"/>
    </xf>
    <xf numFmtId="0" fontId="20" fillId="0" borderId="4" xfId="0" applyNumberFormat="1" applyFont="1" applyFill="1" applyBorder="1" applyAlignment="1">
      <alignment horizontal="center" vertical="center" wrapText="1"/>
    </xf>
    <xf numFmtId="0" fontId="20" fillId="0" borderId="4" xfId="0" applyNumberFormat="1" applyFont="1" applyFill="1" applyBorder="1" applyAlignment="1">
      <alignment horizontal="left" vertical="center" wrapText="1"/>
    </xf>
    <xf numFmtId="0" fontId="20" fillId="0" borderId="8" xfId="0" applyNumberFormat="1" applyFont="1" applyFill="1" applyBorder="1" applyAlignment="1">
      <alignment horizontal="center" vertical="center" wrapText="1"/>
    </xf>
    <xf numFmtId="0" fontId="20" fillId="0" borderId="8" xfId="0" applyNumberFormat="1" applyFont="1" applyFill="1" applyBorder="1" applyAlignment="1">
      <alignment horizontal="left" vertical="center" wrapText="1"/>
    </xf>
    <xf numFmtId="0" fontId="20" fillId="0" borderId="9" xfId="0" applyNumberFormat="1" applyFont="1" applyFill="1" applyBorder="1" applyAlignment="1">
      <alignment horizontal="left" vertical="center" wrapText="1"/>
    </xf>
    <xf numFmtId="0" fontId="20" fillId="0" borderId="9" xfId="0" applyNumberFormat="1" applyFont="1" applyFill="1" applyBorder="1" applyAlignment="1">
      <alignment horizontal="center" vertical="center" wrapText="1"/>
    </xf>
    <xf numFmtId="0" fontId="20" fillId="0" borderId="7" xfId="0" applyNumberFormat="1" applyFont="1" applyFill="1" applyBorder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7" fillId="0" borderId="6" xfId="3" applyFont="1" applyBorder="1" applyAlignment="1">
      <alignment horizontal="center" vertical="center"/>
    </xf>
  </cellXfs>
  <cellStyles count="5">
    <cellStyle name="Millares" xfId="1" builtinId="3"/>
    <cellStyle name="Millares_PlantillaOrganismos2005" xfId="2"/>
    <cellStyle name="Normal" xfId="0" builtinId="0"/>
    <cellStyle name="Normal_~9885111 2" xfId="3"/>
    <cellStyle name="Normal_PlantillaOrganismos2005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hely/AppData/Local/Temp/Escenarios%20reduccion%20plantilla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iginal"/>
      <sheetName val="Actualizado"/>
      <sheetName val="Hoja1"/>
      <sheetName val="Hoja2"/>
      <sheetName val="Hoja4"/>
      <sheetName val="Hoja3"/>
    </sheetNames>
    <sheetDataSet>
      <sheetData sheetId="0"/>
      <sheetData sheetId="1"/>
      <sheetData sheetId="2"/>
      <sheetData sheetId="3"/>
      <sheetData sheetId="4"/>
      <sheetData sheetId="5">
        <row r="14">
          <cell r="D14">
            <v>152083.32999999999</v>
          </cell>
          <cell r="E14">
            <v>152083.32999999999</v>
          </cell>
          <cell r="F14">
            <v>152083.32999999999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31"/>
  <sheetViews>
    <sheetView tabSelected="1" workbookViewId="0">
      <selection activeCell="AL33" sqref="AL33"/>
    </sheetView>
  </sheetViews>
  <sheetFormatPr baseColWidth="10" defaultColWidth="11.44140625" defaultRowHeight="14.4" x14ac:dyDescent="0.3"/>
  <cols>
    <col min="1" max="1" width="5.109375" style="1" customWidth="1"/>
    <col min="2" max="2" width="3.44140625" style="1" hidden="1" customWidth="1"/>
    <col min="3" max="3" width="3.5546875" style="1" hidden="1" customWidth="1"/>
    <col min="4" max="5" width="2.44140625" style="1" hidden="1" customWidth="1"/>
    <col min="6" max="6" width="1.33203125" style="84" hidden="1" customWidth="1"/>
    <col min="7" max="7" width="6.88671875" style="1" customWidth="1"/>
    <col min="8" max="8" width="27.44140625" style="1" bestFit="1" customWidth="1"/>
    <col min="9" max="9" width="12.44140625" style="1" hidden="1" customWidth="1"/>
    <col min="10" max="10" width="8.44140625" style="1" hidden="1" customWidth="1"/>
    <col min="11" max="11" width="8.6640625" style="85" bestFit="1" customWidth="1"/>
    <col min="12" max="14" width="2.6640625" style="1" customWidth="1"/>
    <col min="15" max="15" width="24.88671875" style="1" bestFit="1" customWidth="1"/>
    <col min="16" max="16" width="25.33203125" style="1" bestFit="1" customWidth="1"/>
    <col min="17" max="17" width="23.88671875" style="1" bestFit="1" customWidth="1"/>
    <col min="18" max="18" width="5.6640625" style="1" hidden="1" customWidth="1"/>
    <col min="19" max="19" width="11.6640625" style="1" customWidth="1"/>
    <col min="20" max="20" width="9.33203125" style="1" customWidth="1"/>
    <col min="21" max="21" width="11.6640625" style="1" customWidth="1"/>
    <col min="22" max="22" width="9.6640625" style="1" customWidth="1"/>
    <col min="23" max="23" width="10.44140625" style="1" bestFit="1" customWidth="1"/>
    <col min="24" max="24" width="11.6640625" style="1" bestFit="1" customWidth="1"/>
    <col min="25" max="25" width="12.6640625" style="1" customWidth="1"/>
    <col min="26" max="26" width="10.44140625" style="1" bestFit="1" customWidth="1"/>
    <col min="27" max="29" width="9.5546875" style="1" bestFit="1" customWidth="1"/>
    <col min="30" max="30" width="9.88671875" style="1" bestFit="1" customWidth="1"/>
    <col min="31" max="31" width="9.5546875" style="1" bestFit="1" customWidth="1"/>
    <col min="32" max="32" width="8.6640625" style="1" hidden="1" customWidth="1"/>
    <col min="33" max="36" width="4.5546875" style="1" hidden="1" customWidth="1"/>
    <col min="37" max="37" width="12.5546875" style="1" customWidth="1"/>
    <col min="38" max="16384" width="11.44140625" style="1"/>
  </cols>
  <sheetData>
    <row r="1" spans="1:38" ht="22.8" x14ac:dyDescent="0.3">
      <c r="A1" s="100" t="s">
        <v>0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0"/>
      <c r="Y1" s="100"/>
      <c r="Z1" s="100"/>
      <c r="AA1" s="100"/>
      <c r="AB1" s="100"/>
      <c r="AC1" s="100"/>
      <c r="AD1" s="100"/>
      <c r="AE1" s="100"/>
      <c r="AF1" s="100"/>
      <c r="AG1" s="100"/>
      <c r="AH1" s="100"/>
      <c r="AI1" s="100"/>
      <c r="AJ1" s="100"/>
    </row>
    <row r="2" spans="1:38" x14ac:dyDescent="0.3">
      <c r="A2" s="101" t="s">
        <v>1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  <c r="AB2" s="101"/>
      <c r="AC2" s="101"/>
      <c r="AD2" s="101"/>
      <c r="AE2" s="101"/>
      <c r="AF2" s="101"/>
      <c r="AG2" s="101"/>
      <c r="AH2" s="101"/>
      <c r="AI2" s="101"/>
      <c r="AJ2" s="101"/>
      <c r="AK2" s="101"/>
    </row>
    <row r="3" spans="1:38" x14ac:dyDescent="0.3">
      <c r="A3" s="2" t="s">
        <v>2</v>
      </c>
      <c r="B3" s="3"/>
      <c r="C3" s="3"/>
      <c r="D3" s="4"/>
      <c r="E3" s="3"/>
      <c r="F3" s="5"/>
      <c r="G3" s="6"/>
      <c r="H3" s="6"/>
      <c r="I3" s="7"/>
      <c r="J3" s="7"/>
      <c r="K3" s="8"/>
      <c r="L3" s="9"/>
      <c r="M3" s="9"/>
      <c r="N3" s="9"/>
      <c r="O3" s="7"/>
      <c r="P3" s="7"/>
      <c r="Q3" s="7"/>
      <c r="R3" s="9"/>
      <c r="S3" s="9"/>
      <c r="T3" s="10"/>
      <c r="U3" s="10"/>
      <c r="V3" s="10"/>
      <c r="W3" s="10"/>
      <c r="X3" s="10"/>
      <c r="Y3" s="10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</row>
    <row r="4" spans="1:38" ht="34.5" customHeight="1" x14ac:dyDescent="0.3">
      <c r="A4" s="9"/>
      <c r="B4" s="9"/>
      <c r="C4" s="9"/>
      <c r="D4" s="9"/>
      <c r="E4" s="9"/>
      <c r="F4" s="11"/>
      <c r="G4" s="12"/>
      <c r="H4" s="7"/>
      <c r="I4" s="7"/>
      <c r="J4" s="7"/>
      <c r="K4" s="8"/>
      <c r="L4" s="9"/>
      <c r="M4" s="9"/>
      <c r="N4" s="9"/>
      <c r="O4" s="7"/>
      <c r="P4" s="7"/>
      <c r="Q4" s="7"/>
      <c r="R4" s="9"/>
      <c r="S4" s="102" t="s">
        <v>3</v>
      </c>
      <c r="T4" s="103"/>
      <c r="U4" s="103"/>
      <c r="V4" s="104"/>
      <c r="W4" s="105" t="s">
        <v>4</v>
      </c>
      <c r="X4" s="106"/>
      <c r="Y4" s="107"/>
      <c r="Z4" s="102" t="s">
        <v>3</v>
      </c>
      <c r="AA4" s="103"/>
      <c r="AB4" s="103"/>
      <c r="AC4" s="103"/>
      <c r="AD4" s="103"/>
      <c r="AE4" s="104"/>
      <c r="AF4" s="13" t="s">
        <v>4</v>
      </c>
      <c r="AG4" s="108" t="s">
        <v>5</v>
      </c>
      <c r="AH4" s="109"/>
      <c r="AI4" s="108" t="s">
        <v>6</v>
      </c>
      <c r="AJ4" s="109"/>
    </row>
    <row r="5" spans="1:38" ht="42.6" thickBot="1" x14ac:dyDescent="0.35">
      <c r="A5" s="14" t="s">
        <v>7</v>
      </c>
      <c r="B5" s="14" t="s">
        <v>8</v>
      </c>
      <c r="C5" s="14" t="s">
        <v>9</v>
      </c>
      <c r="D5" s="14" t="s">
        <v>10</v>
      </c>
      <c r="E5" s="14" t="s">
        <v>11</v>
      </c>
      <c r="F5" s="15" t="s">
        <v>12</v>
      </c>
      <c r="G5" s="16" t="s">
        <v>13</v>
      </c>
      <c r="H5" s="17" t="s">
        <v>14</v>
      </c>
      <c r="I5" s="17" t="s">
        <v>15</v>
      </c>
      <c r="J5" s="18" t="s">
        <v>16</v>
      </c>
      <c r="K5" s="19" t="s">
        <v>17</v>
      </c>
      <c r="L5" s="20" t="s">
        <v>18</v>
      </c>
      <c r="M5" s="20" t="s">
        <v>19</v>
      </c>
      <c r="N5" s="20" t="s">
        <v>20</v>
      </c>
      <c r="O5" s="21" t="s">
        <v>21</v>
      </c>
      <c r="P5" s="21" t="s">
        <v>22</v>
      </c>
      <c r="Q5" s="16" t="s">
        <v>23</v>
      </c>
      <c r="R5" s="14" t="s">
        <v>24</v>
      </c>
      <c r="S5" s="14" t="s">
        <v>25</v>
      </c>
      <c r="T5" s="22" t="s">
        <v>26</v>
      </c>
      <c r="U5" s="22" t="s">
        <v>27</v>
      </c>
      <c r="V5" s="22" t="s">
        <v>28</v>
      </c>
      <c r="W5" s="23" t="s">
        <v>29</v>
      </c>
      <c r="X5" s="23" t="s">
        <v>30</v>
      </c>
      <c r="Y5" s="23" t="s">
        <v>31</v>
      </c>
      <c r="Z5" s="22" t="s">
        <v>32</v>
      </c>
      <c r="AA5" s="22" t="s">
        <v>33</v>
      </c>
      <c r="AB5" s="22" t="s">
        <v>34</v>
      </c>
      <c r="AC5" s="22" t="s">
        <v>35</v>
      </c>
      <c r="AD5" s="22" t="s">
        <v>36</v>
      </c>
      <c r="AE5" s="22" t="s">
        <v>37</v>
      </c>
      <c r="AF5" s="23" t="s">
        <v>38</v>
      </c>
      <c r="AG5" s="23"/>
      <c r="AH5" s="23"/>
      <c r="AI5" s="23"/>
      <c r="AJ5" s="23"/>
      <c r="AK5" s="23" t="s">
        <v>39</v>
      </c>
      <c r="AL5" s="24"/>
    </row>
    <row r="6" spans="1:38" s="43" customFormat="1" ht="22.5" customHeight="1" thickBot="1" x14ac:dyDescent="0.35">
      <c r="A6">
        <v>1</v>
      </c>
      <c r="B6" s="25" t="s">
        <v>40</v>
      </c>
      <c r="C6" s="25" t="s">
        <v>41</v>
      </c>
      <c r="D6" s="25">
        <v>30</v>
      </c>
      <c r="E6" s="25">
        <v>1</v>
      </c>
      <c r="F6" s="26" t="s">
        <v>42</v>
      </c>
      <c r="G6" s="91">
        <v>10</v>
      </c>
      <c r="H6" s="92" t="s">
        <v>43</v>
      </c>
      <c r="I6" s="27" t="s">
        <v>44</v>
      </c>
      <c r="J6" s="27" t="s">
        <v>45</v>
      </c>
      <c r="K6" s="28">
        <v>42569</v>
      </c>
      <c r="L6" s="29">
        <v>27</v>
      </c>
      <c r="M6" s="29">
        <v>40</v>
      </c>
      <c r="N6" s="29" t="s">
        <v>46</v>
      </c>
      <c r="O6" s="30" t="s">
        <v>47</v>
      </c>
      <c r="P6" s="31" t="s">
        <v>48</v>
      </c>
      <c r="Q6" s="31" t="s">
        <v>48</v>
      </c>
      <c r="R6" s="32">
        <v>1</v>
      </c>
      <c r="S6" s="33">
        <v>53511.9</v>
      </c>
      <c r="T6" s="34">
        <v>0</v>
      </c>
      <c r="U6" s="35">
        <f t="shared" ref="U6:U80" si="0">S6+T6</f>
        <v>53511.9</v>
      </c>
      <c r="V6" s="33">
        <v>0</v>
      </c>
      <c r="W6" s="36">
        <f t="shared" ref="W6:W80" si="1">+U6/30*5</f>
        <v>8918.65</v>
      </c>
      <c r="X6" s="36">
        <f t="shared" ref="X6:X80" si="2">+U6/30*50</f>
        <v>89186.5</v>
      </c>
      <c r="Y6" s="37" t="s">
        <v>49</v>
      </c>
      <c r="Z6" s="36">
        <f>SUM(U6)*0.175</f>
        <v>9364.5825000000004</v>
      </c>
      <c r="AA6" s="36">
        <f t="shared" ref="AA6:AA35" si="3">SUM(U6)*0.03</f>
        <v>1605.357</v>
      </c>
      <c r="AB6" s="36">
        <v>1755</v>
      </c>
      <c r="AC6" s="36">
        <f t="shared" ref="AC6:AC35" si="4">SUM(U6)*0.02</f>
        <v>1070.2380000000001</v>
      </c>
      <c r="AD6" s="38">
        <v>1434.01</v>
      </c>
      <c r="AE6" s="38">
        <v>1148.1500000000001</v>
      </c>
      <c r="AF6" s="39">
        <v>0</v>
      </c>
      <c r="AG6" s="40"/>
      <c r="AH6" s="40"/>
      <c r="AI6" s="40"/>
      <c r="AJ6" s="40"/>
      <c r="AK6" s="41">
        <f>SUM(U6+V6+Z6+AA6+AB6+AC6+AD6+AE6)*12+W6+X6+AF6</f>
        <v>936775.99999999988</v>
      </c>
      <c r="AL6" s="42"/>
    </row>
    <row r="7" spans="1:38" s="43" customFormat="1" ht="22.5" customHeight="1" thickBot="1" x14ac:dyDescent="0.35">
      <c r="A7">
        <v>2</v>
      </c>
      <c r="B7" s="25" t="s">
        <v>40</v>
      </c>
      <c r="C7" s="25" t="s">
        <v>41</v>
      </c>
      <c r="D7" s="25">
        <v>30</v>
      </c>
      <c r="E7" s="25">
        <v>1</v>
      </c>
      <c r="F7" s="26" t="s">
        <v>42</v>
      </c>
      <c r="G7" s="91">
        <v>525</v>
      </c>
      <c r="H7" s="92" t="s">
        <v>50</v>
      </c>
      <c r="I7" s="27" t="s">
        <v>51</v>
      </c>
      <c r="J7" s="27" t="s">
        <v>45</v>
      </c>
      <c r="K7" s="44">
        <v>42659</v>
      </c>
      <c r="L7" s="45">
        <v>16</v>
      </c>
      <c r="M7" s="46">
        <v>40</v>
      </c>
      <c r="N7" s="45" t="s">
        <v>46</v>
      </c>
      <c r="O7" s="47" t="s">
        <v>52</v>
      </c>
      <c r="P7" s="48" t="s">
        <v>53</v>
      </c>
      <c r="Q7" s="48" t="s">
        <v>53</v>
      </c>
      <c r="R7" s="49">
        <v>1</v>
      </c>
      <c r="S7" s="50">
        <v>13366.8</v>
      </c>
      <c r="T7" s="34">
        <v>0</v>
      </c>
      <c r="U7" s="35">
        <f t="shared" si="0"/>
        <v>13366.8</v>
      </c>
      <c r="V7" s="51">
        <v>0</v>
      </c>
      <c r="W7" s="52">
        <f t="shared" si="1"/>
        <v>2227.8000000000002</v>
      </c>
      <c r="X7" s="52">
        <f t="shared" si="2"/>
        <v>22278</v>
      </c>
      <c r="Y7" s="36">
        <f>SUM(U7/30*15)</f>
        <v>6683.4</v>
      </c>
      <c r="Z7" s="36">
        <f t="shared" ref="Z7:Z71" si="5">SUM(U7)*0.175</f>
        <v>2339.1899999999996</v>
      </c>
      <c r="AA7" s="36">
        <f>SUM(U7)*0.03</f>
        <v>401.00399999999996</v>
      </c>
      <c r="AB7" s="36">
        <v>870</v>
      </c>
      <c r="AC7" s="36">
        <f t="shared" si="4"/>
        <v>267.33600000000001</v>
      </c>
      <c r="AD7" s="53">
        <v>721.74</v>
      </c>
      <c r="AE7" s="53">
        <v>488.74</v>
      </c>
      <c r="AF7" s="38">
        <v>0</v>
      </c>
      <c r="AG7" s="54"/>
      <c r="AH7" s="54"/>
      <c r="AI7" s="54"/>
      <c r="AJ7" s="54"/>
      <c r="AK7" s="41">
        <f t="shared" ref="AK7:AK83" si="6">SUM(U7+V7+Z7+AA7+AB7+AC7+AD7+AE7)*12+W7+X7+AF7+Y7</f>
        <v>252646.92</v>
      </c>
      <c r="AL7" s="42"/>
    </row>
    <row r="8" spans="1:38" s="43" customFormat="1" ht="22.5" customHeight="1" thickBot="1" x14ac:dyDescent="0.35">
      <c r="A8">
        <v>3</v>
      </c>
      <c r="B8" s="25" t="s">
        <v>40</v>
      </c>
      <c r="C8" s="25" t="s">
        <v>41</v>
      </c>
      <c r="D8" s="25">
        <v>30</v>
      </c>
      <c r="E8" s="25">
        <v>1</v>
      </c>
      <c r="F8" s="26" t="s">
        <v>42</v>
      </c>
      <c r="G8" s="91">
        <v>242</v>
      </c>
      <c r="H8" s="92" t="s">
        <v>54</v>
      </c>
      <c r="I8" s="27" t="s">
        <v>55</v>
      </c>
      <c r="J8" s="27" t="s">
        <v>56</v>
      </c>
      <c r="K8" s="28">
        <v>41386</v>
      </c>
      <c r="L8" s="55">
        <v>4</v>
      </c>
      <c r="M8" s="29">
        <v>40</v>
      </c>
      <c r="N8" s="55" t="s">
        <v>46</v>
      </c>
      <c r="O8" s="56" t="s">
        <v>57</v>
      </c>
      <c r="P8" s="48" t="s">
        <v>53</v>
      </c>
      <c r="Q8" s="48" t="s">
        <v>53</v>
      </c>
      <c r="R8" s="57">
        <v>1</v>
      </c>
      <c r="S8" s="51">
        <v>9788</v>
      </c>
      <c r="T8" s="34">
        <v>450</v>
      </c>
      <c r="U8" s="35">
        <f>S8+T8</f>
        <v>10238</v>
      </c>
      <c r="V8" s="51">
        <v>0</v>
      </c>
      <c r="W8" s="52">
        <f>+U8/30*5</f>
        <v>1706.3333333333333</v>
      </c>
      <c r="X8" s="52">
        <f>+U8/30*50</f>
        <v>17063.333333333332</v>
      </c>
      <c r="Y8" s="36">
        <f>SUM(U8/30*15)</f>
        <v>5119</v>
      </c>
      <c r="Z8" s="36">
        <f>SUM(U8)*0.175</f>
        <v>1791.6499999999999</v>
      </c>
      <c r="AA8" s="36">
        <f>SUM(U8)*0.03</f>
        <v>307.14</v>
      </c>
      <c r="AB8" s="36">
        <v>650</v>
      </c>
      <c r="AC8" s="36">
        <f>SUM(U8)*0.02</f>
        <v>204.76</v>
      </c>
      <c r="AD8" s="53">
        <v>802</v>
      </c>
      <c r="AE8" s="53">
        <v>482</v>
      </c>
      <c r="AF8" s="38">
        <v>0</v>
      </c>
      <c r="AG8" s="54"/>
      <c r="AH8" s="54"/>
      <c r="AI8" s="54"/>
      <c r="AJ8" s="54"/>
      <c r="AK8" s="41">
        <f>SUM(U8+V8+Z8+AA8+AB8+AC8+AD8+AE8)*12+W8+X8+AF8+Y8</f>
        <v>197595.26666666666</v>
      </c>
      <c r="AL8" s="42"/>
    </row>
    <row r="9" spans="1:38" s="43" customFormat="1" ht="22.5" customHeight="1" thickBot="1" x14ac:dyDescent="0.35">
      <c r="A9">
        <v>4</v>
      </c>
      <c r="B9" s="25" t="s">
        <v>40</v>
      </c>
      <c r="C9" s="25" t="s">
        <v>41</v>
      </c>
      <c r="D9" s="25">
        <v>30</v>
      </c>
      <c r="E9" s="25">
        <v>1</v>
      </c>
      <c r="F9" s="26" t="s">
        <v>42</v>
      </c>
      <c r="G9" s="91">
        <v>394</v>
      </c>
      <c r="H9" s="92" t="s">
        <v>58</v>
      </c>
      <c r="I9" s="27" t="s">
        <v>59</v>
      </c>
      <c r="J9" s="27" t="s">
        <v>45</v>
      </c>
      <c r="K9" s="44">
        <v>40969</v>
      </c>
      <c r="L9" s="45">
        <v>1</v>
      </c>
      <c r="M9" s="46">
        <v>40</v>
      </c>
      <c r="N9" s="45" t="s">
        <v>46</v>
      </c>
      <c r="O9" s="47" t="s">
        <v>60</v>
      </c>
      <c r="P9" s="48" t="s">
        <v>53</v>
      </c>
      <c r="Q9" s="48" t="s">
        <v>53</v>
      </c>
      <c r="R9" s="49">
        <v>1</v>
      </c>
      <c r="S9" s="50">
        <v>7923.09</v>
      </c>
      <c r="T9" s="34">
        <v>450</v>
      </c>
      <c r="U9" s="35">
        <f>S9+T9</f>
        <v>8373.09</v>
      </c>
      <c r="V9" s="51">
        <v>0</v>
      </c>
      <c r="W9" s="52">
        <f>+U9/30*5</f>
        <v>1395.5150000000001</v>
      </c>
      <c r="X9" s="52">
        <f>+U9/30*50</f>
        <v>13955.15</v>
      </c>
      <c r="Y9" s="36">
        <f>SUM(U9/30*15)</f>
        <v>4186.5450000000001</v>
      </c>
      <c r="Z9" s="36">
        <f>SUM(U9)*0.175</f>
        <v>1465.2907499999999</v>
      </c>
      <c r="AA9" s="36">
        <f>SUM(U9)*0.03</f>
        <v>251.1927</v>
      </c>
      <c r="AB9" s="36">
        <v>600</v>
      </c>
      <c r="AC9" s="36">
        <f>SUM(U9)*0.02</f>
        <v>167.46180000000001</v>
      </c>
      <c r="AD9" s="53">
        <v>548.88</v>
      </c>
      <c r="AE9" s="53">
        <v>346.98</v>
      </c>
      <c r="AF9" s="38">
        <v>0</v>
      </c>
      <c r="AG9" s="54"/>
      <c r="AH9" s="54"/>
      <c r="AI9" s="54"/>
      <c r="AJ9" s="54"/>
      <c r="AK9" s="41">
        <f>SUM(U9+V9+Z9+AA9+AB9+AC9+AD9+AE9)*12+W9+X9+AF9+Y9</f>
        <v>160571.95299999998</v>
      </c>
      <c r="AL9" s="42"/>
    </row>
    <row r="10" spans="1:38" s="43" customFormat="1" ht="22.5" customHeight="1" thickBot="1" x14ac:dyDescent="0.35">
      <c r="A10">
        <v>5</v>
      </c>
      <c r="B10" s="25" t="s">
        <v>40</v>
      </c>
      <c r="C10" s="25" t="s">
        <v>41</v>
      </c>
      <c r="D10" s="25">
        <v>30</v>
      </c>
      <c r="E10" s="25">
        <v>1</v>
      </c>
      <c r="F10" s="26" t="s">
        <v>42</v>
      </c>
      <c r="G10" s="91">
        <v>202</v>
      </c>
      <c r="H10" s="92" t="s">
        <v>61</v>
      </c>
      <c r="I10" s="27" t="s">
        <v>62</v>
      </c>
      <c r="J10" s="27" t="s">
        <v>56</v>
      </c>
      <c r="K10" s="28">
        <v>37634</v>
      </c>
      <c r="L10" s="55">
        <v>22</v>
      </c>
      <c r="M10" s="29">
        <v>40</v>
      </c>
      <c r="N10" s="55" t="s">
        <v>46</v>
      </c>
      <c r="O10" s="56" t="s">
        <v>63</v>
      </c>
      <c r="P10" s="58" t="s">
        <v>64</v>
      </c>
      <c r="Q10" s="58" t="s">
        <v>64</v>
      </c>
      <c r="R10" s="57">
        <v>1</v>
      </c>
      <c r="S10" s="51">
        <v>31028.26</v>
      </c>
      <c r="T10" s="34">
        <v>0</v>
      </c>
      <c r="U10" s="35">
        <f t="shared" si="0"/>
        <v>31028.26</v>
      </c>
      <c r="V10" s="51">
        <v>210.3</v>
      </c>
      <c r="W10" s="52">
        <f t="shared" si="1"/>
        <v>5171.3766666666661</v>
      </c>
      <c r="X10" s="52">
        <f t="shared" si="2"/>
        <v>51713.766666666663</v>
      </c>
      <c r="Y10" s="36">
        <f>SUM(U10/30*15)</f>
        <v>15514.13</v>
      </c>
      <c r="Z10" s="36">
        <f t="shared" si="5"/>
        <v>5429.9454999999998</v>
      </c>
      <c r="AA10" s="36">
        <f t="shared" si="3"/>
        <v>930.84779999999989</v>
      </c>
      <c r="AB10" s="36">
        <v>1320</v>
      </c>
      <c r="AC10" s="36">
        <f t="shared" si="4"/>
        <v>620.5652</v>
      </c>
      <c r="AD10" s="53">
        <v>902.55</v>
      </c>
      <c r="AE10" s="53">
        <v>706.16</v>
      </c>
      <c r="AF10" s="38">
        <v>0</v>
      </c>
      <c r="AG10" s="59"/>
      <c r="AH10" s="59"/>
      <c r="AI10" s="59"/>
      <c r="AJ10" s="59"/>
      <c r="AK10" s="41">
        <f t="shared" si="6"/>
        <v>566182.81533333345</v>
      </c>
      <c r="AL10" s="42"/>
    </row>
    <row r="11" spans="1:38" s="43" customFormat="1" ht="22.5" customHeight="1" thickBot="1" x14ac:dyDescent="0.35">
      <c r="A11">
        <v>6</v>
      </c>
      <c r="B11" s="25" t="s">
        <v>40</v>
      </c>
      <c r="C11" s="25" t="s">
        <v>41</v>
      </c>
      <c r="D11" s="25">
        <v>30</v>
      </c>
      <c r="E11" s="25">
        <v>1</v>
      </c>
      <c r="F11" s="26" t="s">
        <v>42</v>
      </c>
      <c r="G11" s="91">
        <v>203</v>
      </c>
      <c r="H11" s="92" t="s">
        <v>65</v>
      </c>
      <c r="I11" s="27" t="s">
        <v>66</v>
      </c>
      <c r="J11" s="27" t="s">
        <v>56</v>
      </c>
      <c r="K11" s="28">
        <v>34335</v>
      </c>
      <c r="L11" s="55">
        <v>14</v>
      </c>
      <c r="M11" s="29">
        <v>40</v>
      </c>
      <c r="N11" s="55" t="s">
        <v>46</v>
      </c>
      <c r="O11" s="56" t="s">
        <v>67</v>
      </c>
      <c r="P11" s="58" t="s">
        <v>64</v>
      </c>
      <c r="Q11" s="58" t="s">
        <v>64</v>
      </c>
      <c r="R11" s="57">
        <v>1</v>
      </c>
      <c r="S11" s="51">
        <v>13967</v>
      </c>
      <c r="T11" s="34">
        <v>0</v>
      </c>
      <c r="U11" s="35">
        <f t="shared" si="0"/>
        <v>13967</v>
      </c>
      <c r="V11" s="51">
        <v>365.2</v>
      </c>
      <c r="W11" s="52">
        <f t="shared" si="1"/>
        <v>2327.8333333333335</v>
      </c>
      <c r="X11" s="52">
        <f t="shared" si="2"/>
        <v>23278.333333333332</v>
      </c>
      <c r="Y11" s="36">
        <f t="shared" ref="Y11:Y84" si="7">SUM(U11/30*15)</f>
        <v>6983.5</v>
      </c>
      <c r="Z11" s="36">
        <f t="shared" si="5"/>
        <v>2444.2249999999999</v>
      </c>
      <c r="AA11" s="36">
        <f t="shared" si="3"/>
        <v>419.01</v>
      </c>
      <c r="AB11" s="36">
        <v>795</v>
      </c>
      <c r="AC11" s="36">
        <f t="shared" si="4"/>
        <v>279.34000000000003</v>
      </c>
      <c r="AD11" s="53">
        <v>721.74</v>
      </c>
      <c r="AE11" s="53">
        <v>488.74</v>
      </c>
      <c r="AF11" s="38">
        <v>0</v>
      </c>
      <c r="AG11" s="60"/>
      <c r="AH11" s="60"/>
      <c r="AI11" s="60"/>
      <c r="AJ11" s="60"/>
      <c r="AK11" s="41">
        <f t="shared" si="6"/>
        <v>266352.72666666668</v>
      </c>
      <c r="AL11" s="42"/>
    </row>
    <row r="12" spans="1:38" s="43" customFormat="1" ht="22.5" customHeight="1" thickBot="1" x14ac:dyDescent="0.35">
      <c r="A12">
        <v>7</v>
      </c>
      <c r="B12" s="25" t="s">
        <v>40</v>
      </c>
      <c r="C12" s="25" t="s">
        <v>41</v>
      </c>
      <c r="D12" s="25">
        <v>30</v>
      </c>
      <c r="E12" s="25">
        <v>1</v>
      </c>
      <c r="F12" s="26" t="s">
        <v>42</v>
      </c>
      <c r="G12" s="91">
        <v>297</v>
      </c>
      <c r="H12" s="92" t="s">
        <v>68</v>
      </c>
      <c r="I12" s="27" t="s">
        <v>69</v>
      </c>
      <c r="J12" s="27" t="s">
        <v>45</v>
      </c>
      <c r="K12" s="44">
        <v>42583</v>
      </c>
      <c r="L12" s="45">
        <v>22</v>
      </c>
      <c r="M12" s="46">
        <v>40</v>
      </c>
      <c r="N12" s="45" t="s">
        <v>46</v>
      </c>
      <c r="O12" s="47" t="s">
        <v>70</v>
      </c>
      <c r="P12" s="58" t="s">
        <v>71</v>
      </c>
      <c r="Q12" s="58" t="s">
        <v>71</v>
      </c>
      <c r="R12" s="49">
        <v>1</v>
      </c>
      <c r="S12" s="61">
        <v>31016.85</v>
      </c>
      <c r="T12" s="34">
        <v>0</v>
      </c>
      <c r="U12" s="35">
        <f>S12+T12</f>
        <v>31016.85</v>
      </c>
      <c r="V12" s="51">
        <v>0</v>
      </c>
      <c r="W12" s="52">
        <f>+U12/30*5</f>
        <v>5169.4750000000004</v>
      </c>
      <c r="X12" s="52">
        <f>+U12/30*50</f>
        <v>51694.75</v>
      </c>
      <c r="Y12" s="36">
        <f>SUM(U12/30*15)</f>
        <v>15508.424999999999</v>
      </c>
      <c r="Z12" s="36">
        <f>SUM(U12)*0.175</f>
        <v>5427.9487499999996</v>
      </c>
      <c r="AA12" s="36">
        <f>SUM(U12)*0.03</f>
        <v>930.50549999999987</v>
      </c>
      <c r="AB12" s="36">
        <v>1325</v>
      </c>
      <c r="AC12" s="36">
        <f>SUM(U12)*0.02</f>
        <v>620.33699999999999</v>
      </c>
      <c r="AD12" s="53">
        <v>902.33</v>
      </c>
      <c r="AE12" s="53">
        <v>706.17</v>
      </c>
      <c r="AF12" s="38">
        <v>0</v>
      </c>
      <c r="AG12" s="54"/>
      <c r="AH12" s="54"/>
      <c r="AI12" s="54"/>
      <c r="AJ12" s="54"/>
      <c r="AK12" s="41">
        <f>SUM(U12+V12+Z12+AA12+AB12+AC12+AD12+AE12)*12+W12+X12+AF12+Y12</f>
        <v>563522.34499999997</v>
      </c>
      <c r="AL12" s="42"/>
    </row>
    <row r="13" spans="1:38" s="43" customFormat="1" ht="22.5" customHeight="1" thickBot="1" x14ac:dyDescent="0.35">
      <c r="A13">
        <v>8</v>
      </c>
      <c r="B13" s="25" t="s">
        <v>40</v>
      </c>
      <c r="C13" s="25" t="s">
        <v>41</v>
      </c>
      <c r="D13" s="25">
        <v>30</v>
      </c>
      <c r="E13" s="25">
        <v>1</v>
      </c>
      <c r="F13" s="26" t="s">
        <v>42</v>
      </c>
      <c r="G13" s="91">
        <v>232</v>
      </c>
      <c r="H13" s="92" t="s">
        <v>72</v>
      </c>
      <c r="I13" s="27" t="s">
        <v>73</v>
      </c>
      <c r="J13" s="27" t="s">
        <v>45</v>
      </c>
      <c r="K13" s="28">
        <v>40148</v>
      </c>
      <c r="L13" s="55">
        <v>8</v>
      </c>
      <c r="M13" s="29">
        <v>40</v>
      </c>
      <c r="N13" s="55" t="s">
        <v>46</v>
      </c>
      <c r="O13" s="56" t="s">
        <v>74</v>
      </c>
      <c r="P13" s="58" t="s">
        <v>71</v>
      </c>
      <c r="Q13" s="58" t="s">
        <v>71</v>
      </c>
      <c r="R13" s="57">
        <v>1</v>
      </c>
      <c r="S13" s="51">
        <v>11179.43</v>
      </c>
      <c r="T13" s="34">
        <v>450</v>
      </c>
      <c r="U13" s="35">
        <f>S13+T13</f>
        <v>11629.43</v>
      </c>
      <c r="V13" s="51">
        <v>147</v>
      </c>
      <c r="W13" s="52">
        <f>+U13/30*5</f>
        <v>1938.2383333333335</v>
      </c>
      <c r="X13" s="52">
        <f>+U13/30*50</f>
        <v>19382.383333333335</v>
      </c>
      <c r="Y13" s="36">
        <f>SUM(U13/30*15)</f>
        <v>5814.7150000000001</v>
      </c>
      <c r="Z13" s="36">
        <f>SUM(U13)*0.175</f>
        <v>2035.1502499999999</v>
      </c>
      <c r="AA13" s="36">
        <f>SUM(U13)*0.03</f>
        <v>348.88290000000001</v>
      </c>
      <c r="AB13" s="36">
        <v>700</v>
      </c>
      <c r="AC13" s="36">
        <f>SUM(U13)*0.02</f>
        <v>232.58860000000001</v>
      </c>
      <c r="AD13" s="53">
        <v>803.72</v>
      </c>
      <c r="AE13" s="53">
        <v>551.85</v>
      </c>
      <c r="AF13" s="38">
        <v>0</v>
      </c>
      <c r="AG13" s="54"/>
      <c r="AH13" s="54"/>
      <c r="AI13" s="54"/>
      <c r="AJ13" s="54"/>
      <c r="AK13" s="41">
        <f>SUM(U13+V13+Z13+AA13+AB13+AC13+AD13+AE13)*12+W13+X13+AF13+Y13</f>
        <v>224518.79766666665</v>
      </c>
      <c r="AL13" s="42"/>
    </row>
    <row r="14" spans="1:38" s="43" customFormat="1" ht="22.5" customHeight="1" thickBot="1" x14ac:dyDescent="0.35">
      <c r="A14">
        <v>9</v>
      </c>
      <c r="B14" s="25" t="s">
        <v>40</v>
      </c>
      <c r="C14" s="25" t="s">
        <v>41</v>
      </c>
      <c r="D14" s="25">
        <v>30</v>
      </c>
      <c r="E14" s="25">
        <v>1</v>
      </c>
      <c r="F14" s="26" t="s">
        <v>42</v>
      </c>
      <c r="G14" s="91">
        <v>109</v>
      </c>
      <c r="H14" s="92" t="s">
        <v>75</v>
      </c>
      <c r="I14" s="27" t="s">
        <v>76</v>
      </c>
      <c r="J14" s="27" t="s">
        <v>45</v>
      </c>
      <c r="K14" s="28">
        <v>41426</v>
      </c>
      <c r="L14" s="55">
        <v>11</v>
      </c>
      <c r="M14" s="29">
        <v>40</v>
      </c>
      <c r="N14" s="55" t="s">
        <v>46</v>
      </c>
      <c r="O14" s="56" t="s">
        <v>77</v>
      </c>
      <c r="P14" s="58" t="s">
        <v>71</v>
      </c>
      <c r="Q14" s="58" t="s">
        <v>71</v>
      </c>
      <c r="R14" s="57">
        <v>1</v>
      </c>
      <c r="S14" s="51">
        <v>12853.58</v>
      </c>
      <c r="T14" s="34">
        <v>0</v>
      </c>
      <c r="U14" s="35">
        <f t="shared" si="0"/>
        <v>12853.58</v>
      </c>
      <c r="V14" s="51">
        <v>0</v>
      </c>
      <c r="W14" s="52">
        <f t="shared" si="1"/>
        <v>2142.2633333333333</v>
      </c>
      <c r="X14" s="52">
        <f t="shared" si="2"/>
        <v>21422.633333333335</v>
      </c>
      <c r="Y14" s="36">
        <f t="shared" si="7"/>
        <v>6426.79</v>
      </c>
      <c r="Z14" s="36">
        <f t="shared" si="5"/>
        <v>2249.3764999999999</v>
      </c>
      <c r="AA14" s="36">
        <f t="shared" si="3"/>
        <v>385.60739999999998</v>
      </c>
      <c r="AB14" s="36">
        <v>750</v>
      </c>
      <c r="AC14" s="36">
        <f t="shared" si="4"/>
        <v>257.07159999999999</v>
      </c>
      <c r="AD14" s="53">
        <v>563.91999999999996</v>
      </c>
      <c r="AE14" s="53">
        <v>589.51</v>
      </c>
      <c r="AF14" s="38">
        <v>0</v>
      </c>
      <c r="AG14" s="54"/>
      <c r="AH14" s="54"/>
      <c r="AI14" s="54"/>
      <c r="AJ14" s="54"/>
      <c r="AK14" s="41">
        <f t="shared" si="6"/>
        <v>241780.47266666664</v>
      </c>
      <c r="AL14" s="42"/>
    </row>
    <row r="15" spans="1:38" s="43" customFormat="1" ht="22.5" customHeight="1" thickBot="1" x14ac:dyDescent="0.35">
      <c r="A15">
        <v>10</v>
      </c>
      <c r="B15" s="25" t="s">
        <v>40</v>
      </c>
      <c r="C15" s="25" t="s">
        <v>41</v>
      </c>
      <c r="D15" s="25">
        <v>30</v>
      </c>
      <c r="E15" s="25">
        <v>1</v>
      </c>
      <c r="F15" s="26" t="s">
        <v>42</v>
      </c>
      <c r="G15" s="91">
        <v>210</v>
      </c>
      <c r="H15" s="92" t="s">
        <v>78</v>
      </c>
      <c r="I15" s="27" t="s">
        <v>79</v>
      </c>
      <c r="J15" s="27" t="s">
        <v>56</v>
      </c>
      <c r="K15" s="28">
        <v>34391</v>
      </c>
      <c r="L15" s="55">
        <v>1</v>
      </c>
      <c r="M15" s="29">
        <v>40</v>
      </c>
      <c r="N15" s="55" t="s">
        <v>46</v>
      </c>
      <c r="O15" s="56" t="s">
        <v>80</v>
      </c>
      <c r="P15" s="58" t="s">
        <v>71</v>
      </c>
      <c r="Q15" s="58" t="s">
        <v>71</v>
      </c>
      <c r="R15" s="57">
        <v>1</v>
      </c>
      <c r="S15" s="51">
        <v>7923.09</v>
      </c>
      <c r="T15" s="34">
        <v>450</v>
      </c>
      <c r="U15" s="35">
        <f t="shared" si="0"/>
        <v>8373.09</v>
      </c>
      <c r="V15" s="51">
        <v>366</v>
      </c>
      <c r="W15" s="52">
        <f t="shared" si="1"/>
        <v>1395.5150000000001</v>
      </c>
      <c r="X15" s="52">
        <f t="shared" si="2"/>
        <v>13955.15</v>
      </c>
      <c r="Y15" s="36">
        <f t="shared" si="7"/>
        <v>4186.5450000000001</v>
      </c>
      <c r="Z15" s="36">
        <f t="shared" si="5"/>
        <v>1465.2907499999999</v>
      </c>
      <c r="AA15" s="36">
        <f t="shared" si="3"/>
        <v>251.1927</v>
      </c>
      <c r="AB15" s="36">
        <v>600</v>
      </c>
      <c r="AC15" s="36">
        <f t="shared" si="4"/>
        <v>167.46180000000001</v>
      </c>
      <c r="AD15" s="53">
        <v>548.86</v>
      </c>
      <c r="AE15" s="53">
        <v>346.98</v>
      </c>
      <c r="AF15" s="38">
        <v>0</v>
      </c>
      <c r="AG15" s="54"/>
      <c r="AH15" s="54"/>
      <c r="AI15" s="54"/>
      <c r="AJ15" s="54"/>
      <c r="AK15" s="41">
        <f t="shared" si="6"/>
        <v>164963.71300000002</v>
      </c>
      <c r="AL15" s="42"/>
    </row>
    <row r="16" spans="1:38" s="43" customFormat="1" ht="22.5" customHeight="1" thickBot="1" x14ac:dyDescent="0.35">
      <c r="A16">
        <v>11</v>
      </c>
      <c r="B16" s="25" t="s">
        <v>40</v>
      </c>
      <c r="C16" s="25" t="s">
        <v>41</v>
      </c>
      <c r="D16" s="25">
        <v>30</v>
      </c>
      <c r="E16" s="25">
        <v>1</v>
      </c>
      <c r="F16" s="26" t="s">
        <v>42</v>
      </c>
      <c r="G16" s="91">
        <v>211</v>
      </c>
      <c r="H16" s="92" t="s">
        <v>81</v>
      </c>
      <c r="I16" s="27" t="s">
        <v>82</v>
      </c>
      <c r="J16" s="27" t="s">
        <v>56</v>
      </c>
      <c r="K16" s="28">
        <v>35889</v>
      </c>
      <c r="L16" s="55">
        <v>1</v>
      </c>
      <c r="M16" s="29">
        <v>40</v>
      </c>
      <c r="N16" s="55" t="s">
        <v>46</v>
      </c>
      <c r="O16" s="56" t="s">
        <v>80</v>
      </c>
      <c r="P16" s="58" t="s">
        <v>71</v>
      </c>
      <c r="Q16" s="58" t="s">
        <v>71</v>
      </c>
      <c r="R16" s="57">
        <v>1</v>
      </c>
      <c r="S16" s="51">
        <v>7923.09</v>
      </c>
      <c r="T16" s="34">
        <v>450</v>
      </c>
      <c r="U16" s="35">
        <f t="shared" si="0"/>
        <v>8373.09</v>
      </c>
      <c r="V16" s="51">
        <v>293</v>
      </c>
      <c r="W16" s="52">
        <f t="shared" si="1"/>
        <v>1395.5150000000001</v>
      </c>
      <c r="X16" s="52">
        <f t="shared" si="2"/>
        <v>13955.15</v>
      </c>
      <c r="Y16" s="36">
        <f t="shared" si="7"/>
        <v>4186.5450000000001</v>
      </c>
      <c r="Z16" s="36">
        <f t="shared" si="5"/>
        <v>1465.2907499999999</v>
      </c>
      <c r="AA16" s="36">
        <f t="shared" si="3"/>
        <v>251.1927</v>
      </c>
      <c r="AB16" s="36">
        <v>600</v>
      </c>
      <c r="AC16" s="36">
        <f t="shared" si="4"/>
        <v>167.46180000000001</v>
      </c>
      <c r="AD16" s="53">
        <v>548.86</v>
      </c>
      <c r="AE16" s="53">
        <v>346.98</v>
      </c>
      <c r="AF16" s="38">
        <v>0</v>
      </c>
      <c r="AG16" s="54"/>
      <c r="AH16" s="54"/>
      <c r="AI16" s="54"/>
      <c r="AJ16" s="54"/>
      <c r="AK16" s="41">
        <f t="shared" si="6"/>
        <v>164087.71300000002</v>
      </c>
      <c r="AL16" s="42"/>
    </row>
    <row r="17" spans="1:38" s="43" customFormat="1" ht="22.5" customHeight="1" thickBot="1" x14ac:dyDescent="0.35">
      <c r="A17">
        <v>12</v>
      </c>
      <c r="B17" s="25" t="s">
        <v>40</v>
      </c>
      <c r="C17" s="25" t="s">
        <v>41</v>
      </c>
      <c r="D17" s="25">
        <v>30</v>
      </c>
      <c r="E17" s="25">
        <v>1</v>
      </c>
      <c r="F17" s="26" t="s">
        <v>42</v>
      </c>
      <c r="G17" s="91">
        <v>212</v>
      </c>
      <c r="H17" s="92" t="s">
        <v>83</v>
      </c>
      <c r="I17" s="27" t="s">
        <v>84</v>
      </c>
      <c r="J17" s="27" t="s">
        <v>56</v>
      </c>
      <c r="K17" s="28">
        <v>35915</v>
      </c>
      <c r="L17" s="55">
        <v>1</v>
      </c>
      <c r="M17" s="29">
        <v>40</v>
      </c>
      <c r="N17" s="55" t="s">
        <v>46</v>
      </c>
      <c r="O17" s="56" t="s">
        <v>80</v>
      </c>
      <c r="P17" s="58" t="s">
        <v>71</v>
      </c>
      <c r="Q17" s="58" t="s">
        <v>71</v>
      </c>
      <c r="R17" s="57">
        <v>1</v>
      </c>
      <c r="S17" s="51">
        <v>7923.09</v>
      </c>
      <c r="T17" s="34">
        <v>450</v>
      </c>
      <c r="U17" s="35">
        <f t="shared" si="0"/>
        <v>8373.09</v>
      </c>
      <c r="V17" s="51">
        <v>293</v>
      </c>
      <c r="W17" s="52">
        <f t="shared" si="1"/>
        <v>1395.5150000000001</v>
      </c>
      <c r="X17" s="52">
        <f t="shared" si="2"/>
        <v>13955.15</v>
      </c>
      <c r="Y17" s="36">
        <f t="shared" si="7"/>
        <v>4186.5450000000001</v>
      </c>
      <c r="Z17" s="36">
        <f t="shared" si="5"/>
        <v>1465.2907499999999</v>
      </c>
      <c r="AA17" s="36">
        <f t="shared" si="3"/>
        <v>251.1927</v>
      </c>
      <c r="AB17" s="36">
        <v>600</v>
      </c>
      <c r="AC17" s="36">
        <f t="shared" si="4"/>
        <v>167.46180000000001</v>
      </c>
      <c r="AD17" s="53">
        <v>548.86</v>
      </c>
      <c r="AE17" s="53">
        <v>346.98</v>
      </c>
      <c r="AF17" s="38">
        <v>0</v>
      </c>
      <c r="AG17" s="54"/>
      <c r="AH17" s="54"/>
      <c r="AI17" s="54"/>
      <c r="AJ17" s="54"/>
      <c r="AK17" s="41">
        <f t="shared" si="6"/>
        <v>164087.71300000002</v>
      </c>
      <c r="AL17" s="42"/>
    </row>
    <row r="18" spans="1:38" s="43" customFormat="1" ht="22.5" customHeight="1" thickBot="1" x14ac:dyDescent="0.35">
      <c r="A18">
        <v>13</v>
      </c>
      <c r="B18" s="25" t="s">
        <v>40</v>
      </c>
      <c r="C18" s="25" t="s">
        <v>41</v>
      </c>
      <c r="D18" s="25">
        <v>30</v>
      </c>
      <c r="E18" s="25">
        <v>1</v>
      </c>
      <c r="F18" s="26" t="s">
        <v>42</v>
      </c>
      <c r="G18" s="91">
        <v>213</v>
      </c>
      <c r="H18" s="92" t="s">
        <v>85</v>
      </c>
      <c r="I18" s="27" t="s">
        <v>86</v>
      </c>
      <c r="J18" s="27" t="s">
        <v>56</v>
      </c>
      <c r="K18" s="28">
        <v>34335</v>
      </c>
      <c r="L18" s="55">
        <v>1</v>
      </c>
      <c r="M18" s="29">
        <v>40</v>
      </c>
      <c r="N18" s="55" t="s">
        <v>46</v>
      </c>
      <c r="O18" s="56" t="s">
        <v>80</v>
      </c>
      <c r="P18" s="58" t="s">
        <v>71</v>
      </c>
      <c r="Q18" s="58" t="s">
        <v>71</v>
      </c>
      <c r="R18" s="57">
        <v>1</v>
      </c>
      <c r="S18" s="51">
        <v>7923.09</v>
      </c>
      <c r="T18" s="34">
        <v>450</v>
      </c>
      <c r="U18" s="35">
        <f t="shared" si="0"/>
        <v>8373.09</v>
      </c>
      <c r="V18" s="51">
        <v>366</v>
      </c>
      <c r="W18" s="52">
        <f t="shared" si="1"/>
        <v>1395.5150000000001</v>
      </c>
      <c r="X18" s="52">
        <f t="shared" si="2"/>
        <v>13955.15</v>
      </c>
      <c r="Y18" s="36">
        <f t="shared" si="7"/>
        <v>4186.5450000000001</v>
      </c>
      <c r="Z18" s="36">
        <f t="shared" si="5"/>
        <v>1465.2907499999999</v>
      </c>
      <c r="AA18" s="36">
        <f t="shared" si="3"/>
        <v>251.1927</v>
      </c>
      <c r="AB18" s="36">
        <v>600</v>
      </c>
      <c r="AC18" s="36">
        <f t="shared" si="4"/>
        <v>167.46180000000001</v>
      </c>
      <c r="AD18" s="53">
        <v>548.86</v>
      </c>
      <c r="AE18" s="53">
        <v>346.98</v>
      </c>
      <c r="AF18" s="38">
        <v>0</v>
      </c>
      <c r="AG18" s="54"/>
      <c r="AH18" s="54"/>
      <c r="AI18" s="54"/>
      <c r="AJ18" s="54"/>
      <c r="AK18" s="41">
        <f t="shared" si="6"/>
        <v>164963.71300000002</v>
      </c>
      <c r="AL18" s="42"/>
    </row>
    <row r="19" spans="1:38" s="43" customFormat="1" ht="22.5" customHeight="1" thickBot="1" x14ac:dyDescent="0.35">
      <c r="A19">
        <v>14</v>
      </c>
      <c r="B19" s="25" t="s">
        <v>40</v>
      </c>
      <c r="C19" s="25" t="s">
        <v>41</v>
      </c>
      <c r="D19" s="25">
        <v>30</v>
      </c>
      <c r="E19" s="25">
        <v>1</v>
      </c>
      <c r="F19" s="26" t="s">
        <v>42</v>
      </c>
      <c r="G19" s="91">
        <v>217</v>
      </c>
      <c r="H19" s="92" t="s">
        <v>87</v>
      </c>
      <c r="I19" s="27" t="s">
        <v>88</v>
      </c>
      <c r="J19" s="27" t="s">
        <v>56</v>
      </c>
      <c r="K19" s="28">
        <v>36701</v>
      </c>
      <c r="L19" s="55">
        <v>1</v>
      </c>
      <c r="M19" s="29">
        <v>40</v>
      </c>
      <c r="N19" s="55" t="s">
        <v>46</v>
      </c>
      <c r="O19" s="56" t="s">
        <v>80</v>
      </c>
      <c r="P19" s="58" t="s">
        <v>71</v>
      </c>
      <c r="Q19" s="58" t="s">
        <v>71</v>
      </c>
      <c r="R19" s="57">
        <v>1</v>
      </c>
      <c r="S19" s="51">
        <v>7923.09</v>
      </c>
      <c r="T19" s="34">
        <v>450</v>
      </c>
      <c r="U19" s="35">
        <f t="shared" si="0"/>
        <v>8373.09</v>
      </c>
      <c r="V19" s="51">
        <v>293</v>
      </c>
      <c r="W19" s="52">
        <f t="shared" si="1"/>
        <v>1395.5150000000001</v>
      </c>
      <c r="X19" s="52">
        <f t="shared" si="2"/>
        <v>13955.15</v>
      </c>
      <c r="Y19" s="36">
        <f t="shared" si="7"/>
        <v>4186.5450000000001</v>
      </c>
      <c r="Z19" s="36">
        <f t="shared" si="5"/>
        <v>1465.2907499999999</v>
      </c>
      <c r="AA19" s="36">
        <f t="shared" si="3"/>
        <v>251.1927</v>
      </c>
      <c r="AB19" s="36">
        <v>600</v>
      </c>
      <c r="AC19" s="36">
        <f t="shared" si="4"/>
        <v>167.46180000000001</v>
      </c>
      <c r="AD19" s="53">
        <v>548.86</v>
      </c>
      <c r="AE19" s="53">
        <v>346.98</v>
      </c>
      <c r="AF19" s="38">
        <v>0</v>
      </c>
      <c r="AG19" s="54"/>
      <c r="AH19" s="54"/>
      <c r="AI19" s="54"/>
      <c r="AJ19" s="54"/>
      <c r="AK19" s="41">
        <f t="shared" si="6"/>
        <v>164087.71300000002</v>
      </c>
      <c r="AL19" s="42"/>
    </row>
    <row r="20" spans="1:38" s="43" customFormat="1" ht="22.5" customHeight="1" thickBot="1" x14ac:dyDescent="0.35">
      <c r="A20">
        <v>15</v>
      </c>
      <c r="B20" s="25" t="s">
        <v>40</v>
      </c>
      <c r="C20" s="25" t="s">
        <v>41</v>
      </c>
      <c r="D20" s="25">
        <v>30</v>
      </c>
      <c r="E20" s="25">
        <v>1</v>
      </c>
      <c r="F20" s="26" t="s">
        <v>42</v>
      </c>
      <c r="G20" s="91">
        <v>220</v>
      </c>
      <c r="H20" s="92" t="s">
        <v>89</v>
      </c>
      <c r="I20" s="27" t="s">
        <v>90</v>
      </c>
      <c r="J20" s="27" t="s">
        <v>56</v>
      </c>
      <c r="K20" s="28">
        <v>37895</v>
      </c>
      <c r="L20" s="55">
        <v>1</v>
      </c>
      <c r="M20" s="29">
        <v>30</v>
      </c>
      <c r="N20" s="55" t="s">
        <v>46</v>
      </c>
      <c r="O20" s="56" t="s">
        <v>80</v>
      </c>
      <c r="P20" s="58" t="s">
        <v>71</v>
      </c>
      <c r="Q20" s="58" t="s">
        <v>71</v>
      </c>
      <c r="R20" s="57">
        <v>1</v>
      </c>
      <c r="S20" s="51">
        <v>7923.09</v>
      </c>
      <c r="T20" s="34">
        <v>450</v>
      </c>
      <c r="U20" s="35">
        <f t="shared" si="0"/>
        <v>8373.09</v>
      </c>
      <c r="V20" s="51">
        <v>220</v>
      </c>
      <c r="W20" s="52">
        <f t="shared" si="1"/>
        <v>1395.5150000000001</v>
      </c>
      <c r="X20" s="52">
        <f t="shared" si="2"/>
        <v>13955.15</v>
      </c>
      <c r="Y20" s="36">
        <f t="shared" si="7"/>
        <v>4186.5450000000001</v>
      </c>
      <c r="Z20" s="36">
        <f t="shared" si="5"/>
        <v>1465.2907499999999</v>
      </c>
      <c r="AA20" s="36">
        <f t="shared" si="3"/>
        <v>251.1927</v>
      </c>
      <c r="AB20" s="36">
        <v>550</v>
      </c>
      <c r="AC20" s="36">
        <f t="shared" si="4"/>
        <v>167.46180000000001</v>
      </c>
      <c r="AD20" s="53">
        <v>470.64</v>
      </c>
      <c r="AE20" s="53">
        <v>301.94</v>
      </c>
      <c r="AF20" s="38">
        <v>0</v>
      </c>
      <c r="AG20" s="54"/>
      <c r="AH20" s="54"/>
      <c r="AI20" s="54"/>
      <c r="AJ20" s="54"/>
      <c r="AK20" s="41">
        <f t="shared" si="6"/>
        <v>161132.59299999999</v>
      </c>
      <c r="AL20" s="42"/>
    </row>
    <row r="21" spans="1:38" s="43" customFormat="1" ht="23.25" customHeight="1" thickBot="1" x14ac:dyDescent="0.35">
      <c r="A21">
        <v>16</v>
      </c>
      <c r="B21" s="25" t="s">
        <v>40</v>
      </c>
      <c r="C21" s="25" t="s">
        <v>41</v>
      </c>
      <c r="D21" s="25">
        <v>30</v>
      </c>
      <c r="E21" s="25">
        <v>1</v>
      </c>
      <c r="F21" s="26" t="s">
        <v>42</v>
      </c>
      <c r="G21" s="91">
        <v>214</v>
      </c>
      <c r="H21" s="92" t="s">
        <v>91</v>
      </c>
      <c r="I21" s="27" t="s">
        <v>92</v>
      </c>
      <c r="J21" s="27" t="s">
        <v>56</v>
      </c>
      <c r="K21" s="62">
        <v>34335</v>
      </c>
      <c r="L21" s="55">
        <v>1</v>
      </c>
      <c r="M21" s="29">
        <v>40</v>
      </c>
      <c r="N21" s="55" t="s">
        <v>46</v>
      </c>
      <c r="O21" s="56" t="s">
        <v>80</v>
      </c>
      <c r="P21" s="58" t="s">
        <v>71</v>
      </c>
      <c r="Q21" s="58" t="s">
        <v>71</v>
      </c>
      <c r="R21" s="57">
        <v>1</v>
      </c>
      <c r="S21" s="51">
        <v>7923.09</v>
      </c>
      <c r="T21" s="34">
        <v>450</v>
      </c>
      <c r="U21" s="35">
        <f t="shared" si="0"/>
        <v>8373.09</v>
      </c>
      <c r="V21" s="51">
        <v>366</v>
      </c>
      <c r="W21" s="52">
        <f t="shared" si="1"/>
        <v>1395.5150000000001</v>
      </c>
      <c r="X21" s="52">
        <f t="shared" si="2"/>
        <v>13955.15</v>
      </c>
      <c r="Y21" s="36">
        <f t="shared" ref="Y21:Y26" si="8">SUM(U21/30*15)</f>
        <v>4186.5450000000001</v>
      </c>
      <c r="Z21" s="36">
        <f t="shared" si="5"/>
        <v>1465.2907499999999</v>
      </c>
      <c r="AA21" s="36">
        <f t="shared" ref="AA21:AA26" si="9">SUM(U21)*0.03</f>
        <v>251.1927</v>
      </c>
      <c r="AB21" s="36">
        <v>600</v>
      </c>
      <c r="AC21" s="36">
        <f t="shared" ref="AC21:AC26" si="10">SUM(U21)*0.02</f>
        <v>167.46180000000001</v>
      </c>
      <c r="AD21" s="53">
        <v>548.86</v>
      </c>
      <c r="AE21" s="53">
        <v>346.98</v>
      </c>
      <c r="AF21" s="38">
        <v>0</v>
      </c>
      <c r="AG21" s="54"/>
      <c r="AH21" s="54"/>
      <c r="AI21" s="54"/>
      <c r="AJ21" s="54"/>
      <c r="AK21" s="63">
        <f t="shared" ref="AK21:AK26" si="11">SUM(U21+V21+Z21+AA21+AB21+AC21+AD21+AE21)*12+W21+X21+AF21+Y21</f>
        <v>164963.71300000002</v>
      </c>
      <c r="AL21" s="42"/>
    </row>
    <row r="22" spans="1:38" s="43" customFormat="1" ht="23.25" customHeight="1" thickBot="1" x14ac:dyDescent="0.35">
      <c r="A22">
        <v>17</v>
      </c>
      <c r="B22" s="25" t="s">
        <v>40</v>
      </c>
      <c r="C22" s="25" t="s">
        <v>41</v>
      </c>
      <c r="D22" s="25">
        <v>30</v>
      </c>
      <c r="E22" s="25">
        <v>1</v>
      </c>
      <c r="F22" s="26" t="s">
        <v>42</v>
      </c>
      <c r="G22" s="91">
        <v>216</v>
      </c>
      <c r="H22" s="92" t="s">
        <v>93</v>
      </c>
      <c r="I22" s="27" t="s">
        <v>94</v>
      </c>
      <c r="J22" s="27" t="s">
        <v>56</v>
      </c>
      <c r="K22" s="62">
        <v>34912</v>
      </c>
      <c r="L22" s="55">
        <v>1</v>
      </c>
      <c r="M22" s="29">
        <v>40</v>
      </c>
      <c r="N22" s="55" t="s">
        <v>46</v>
      </c>
      <c r="O22" s="56" t="s">
        <v>80</v>
      </c>
      <c r="P22" s="58" t="s">
        <v>71</v>
      </c>
      <c r="Q22" s="58" t="s">
        <v>71</v>
      </c>
      <c r="R22" s="57">
        <v>1</v>
      </c>
      <c r="S22" s="51">
        <v>7923.09</v>
      </c>
      <c r="T22" s="34">
        <v>450</v>
      </c>
      <c r="U22" s="35">
        <f t="shared" si="0"/>
        <v>8373.09</v>
      </c>
      <c r="V22" s="51">
        <v>366</v>
      </c>
      <c r="W22" s="52">
        <f t="shared" si="1"/>
        <v>1395.5150000000001</v>
      </c>
      <c r="X22" s="52">
        <f t="shared" si="2"/>
        <v>13955.15</v>
      </c>
      <c r="Y22" s="36">
        <f t="shared" si="8"/>
        <v>4186.5450000000001</v>
      </c>
      <c r="Z22" s="36">
        <f t="shared" si="5"/>
        <v>1465.2907499999999</v>
      </c>
      <c r="AA22" s="36">
        <f t="shared" si="9"/>
        <v>251.1927</v>
      </c>
      <c r="AB22" s="36">
        <v>600</v>
      </c>
      <c r="AC22" s="36">
        <f t="shared" si="10"/>
        <v>167.46180000000001</v>
      </c>
      <c r="AD22" s="53">
        <v>548.86</v>
      </c>
      <c r="AE22" s="53">
        <v>346.98</v>
      </c>
      <c r="AF22" s="38">
        <v>0</v>
      </c>
      <c r="AG22" s="54"/>
      <c r="AH22" s="54"/>
      <c r="AI22" s="54"/>
      <c r="AJ22" s="54"/>
      <c r="AK22" s="63">
        <f t="shared" si="11"/>
        <v>164963.71300000002</v>
      </c>
      <c r="AL22" s="42"/>
    </row>
    <row r="23" spans="1:38" s="43" customFormat="1" ht="23.25" customHeight="1" thickBot="1" x14ac:dyDescent="0.35">
      <c r="A23">
        <v>18</v>
      </c>
      <c r="B23" s="25" t="s">
        <v>40</v>
      </c>
      <c r="C23" s="25" t="s">
        <v>41</v>
      </c>
      <c r="D23" s="25">
        <v>30</v>
      </c>
      <c r="E23" s="25">
        <v>1</v>
      </c>
      <c r="F23" s="26" t="s">
        <v>42</v>
      </c>
      <c r="G23" s="91">
        <v>221</v>
      </c>
      <c r="H23" s="92" t="s">
        <v>95</v>
      </c>
      <c r="I23" s="27" t="s">
        <v>96</v>
      </c>
      <c r="J23" s="27" t="s">
        <v>56</v>
      </c>
      <c r="K23" s="62">
        <v>37548</v>
      </c>
      <c r="L23" s="55">
        <v>1</v>
      </c>
      <c r="M23" s="29">
        <v>40</v>
      </c>
      <c r="N23" s="55" t="s">
        <v>46</v>
      </c>
      <c r="O23" s="56" t="s">
        <v>80</v>
      </c>
      <c r="P23" s="58" t="s">
        <v>71</v>
      </c>
      <c r="Q23" s="58" t="s">
        <v>71</v>
      </c>
      <c r="R23" s="57">
        <v>1</v>
      </c>
      <c r="S23" s="51">
        <v>7923.09</v>
      </c>
      <c r="T23" s="34">
        <v>450</v>
      </c>
      <c r="U23" s="35">
        <f t="shared" si="0"/>
        <v>8373.09</v>
      </c>
      <c r="V23" s="51">
        <v>220</v>
      </c>
      <c r="W23" s="52">
        <f t="shared" si="1"/>
        <v>1395.5150000000001</v>
      </c>
      <c r="X23" s="52">
        <f t="shared" si="2"/>
        <v>13955.15</v>
      </c>
      <c r="Y23" s="36">
        <f t="shared" si="8"/>
        <v>4186.5450000000001</v>
      </c>
      <c r="Z23" s="36">
        <f t="shared" si="5"/>
        <v>1465.2907499999999</v>
      </c>
      <c r="AA23" s="36">
        <f t="shared" si="9"/>
        <v>251.1927</v>
      </c>
      <c r="AB23" s="36">
        <v>600</v>
      </c>
      <c r="AC23" s="36">
        <f t="shared" si="10"/>
        <v>167.46180000000001</v>
      </c>
      <c r="AD23" s="53">
        <v>548.86</v>
      </c>
      <c r="AE23" s="53">
        <v>346.98</v>
      </c>
      <c r="AF23" s="38">
        <v>0</v>
      </c>
      <c r="AG23" s="54"/>
      <c r="AH23" s="54"/>
      <c r="AI23" s="54"/>
      <c r="AJ23" s="54"/>
      <c r="AK23" s="63">
        <f t="shared" si="11"/>
        <v>163211.71300000002</v>
      </c>
      <c r="AL23" s="42"/>
    </row>
    <row r="24" spans="1:38" s="43" customFormat="1" ht="23.25" customHeight="1" thickBot="1" x14ac:dyDescent="0.35">
      <c r="A24">
        <v>19</v>
      </c>
      <c r="B24" s="25" t="s">
        <v>40</v>
      </c>
      <c r="C24" s="25" t="s">
        <v>41</v>
      </c>
      <c r="D24" s="25">
        <v>30</v>
      </c>
      <c r="E24" s="25">
        <v>1</v>
      </c>
      <c r="F24" s="26" t="s">
        <v>42</v>
      </c>
      <c r="G24" s="91">
        <v>222</v>
      </c>
      <c r="H24" s="92" t="s">
        <v>97</v>
      </c>
      <c r="I24" s="27" t="s">
        <v>98</v>
      </c>
      <c r="J24" s="27" t="s">
        <v>56</v>
      </c>
      <c r="K24" s="62">
        <v>36722</v>
      </c>
      <c r="L24" s="55">
        <v>1</v>
      </c>
      <c r="M24" s="29">
        <v>40</v>
      </c>
      <c r="N24" s="55" t="s">
        <v>46</v>
      </c>
      <c r="O24" s="56" t="s">
        <v>80</v>
      </c>
      <c r="P24" s="58" t="s">
        <v>71</v>
      </c>
      <c r="Q24" s="58" t="s">
        <v>71</v>
      </c>
      <c r="R24" s="57">
        <v>1</v>
      </c>
      <c r="S24" s="51">
        <v>7923.09</v>
      </c>
      <c r="T24" s="34">
        <v>450</v>
      </c>
      <c r="U24" s="35">
        <f t="shared" si="0"/>
        <v>8373.09</v>
      </c>
      <c r="V24" s="51">
        <v>293</v>
      </c>
      <c r="W24" s="52">
        <f t="shared" si="1"/>
        <v>1395.5150000000001</v>
      </c>
      <c r="X24" s="52">
        <f t="shared" si="2"/>
        <v>13955.15</v>
      </c>
      <c r="Y24" s="36">
        <f t="shared" si="8"/>
        <v>4186.5450000000001</v>
      </c>
      <c r="Z24" s="36">
        <f t="shared" si="5"/>
        <v>1465.2907499999999</v>
      </c>
      <c r="AA24" s="36">
        <f t="shared" si="9"/>
        <v>251.1927</v>
      </c>
      <c r="AB24" s="36">
        <v>600</v>
      </c>
      <c r="AC24" s="36">
        <f t="shared" si="10"/>
        <v>167.46180000000001</v>
      </c>
      <c r="AD24" s="53">
        <v>548.86</v>
      </c>
      <c r="AE24" s="53">
        <v>346.98</v>
      </c>
      <c r="AF24" s="38">
        <v>0</v>
      </c>
      <c r="AG24" s="54"/>
      <c r="AH24" s="54"/>
      <c r="AI24" s="54"/>
      <c r="AJ24" s="54"/>
      <c r="AK24" s="63">
        <f t="shared" si="11"/>
        <v>164087.71300000002</v>
      </c>
      <c r="AL24" s="42"/>
    </row>
    <row r="25" spans="1:38" s="43" customFormat="1" ht="23.25" customHeight="1" thickBot="1" x14ac:dyDescent="0.35">
      <c r="A25">
        <v>20</v>
      </c>
      <c r="B25" s="25" t="s">
        <v>40</v>
      </c>
      <c r="C25" s="25" t="s">
        <v>41</v>
      </c>
      <c r="D25" s="25">
        <v>30</v>
      </c>
      <c r="E25" s="25">
        <v>1</v>
      </c>
      <c r="F25" s="26" t="s">
        <v>42</v>
      </c>
      <c r="G25" s="91">
        <v>237</v>
      </c>
      <c r="H25" s="92" t="s">
        <v>99</v>
      </c>
      <c r="I25" s="27" t="s">
        <v>100</v>
      </c>
      <c r="J25" s="27" t="s">
        <v>56</v>
      </c>
      <c r="K25" s="62">
        <v>39845</v>
      </c>
      <c r="L25" s="55">
        <v>1</v>
      </c>
      <c r="M25" s="29">
        <v>30</v>
      </c>
      <c r="N25" s="55" t="s">
        <v>46</v>
      </c>
      <c r="O25" s="56" t="s">
        <v>80</v>
      </c>
      <c r="P25" s="58" t="s">
        <v>71</v>
      </c>
      <c r="Q25" s="58" t="s">
        <v>71</v>
      </c>
      <c r="R25" s="57">
        <v>1</v>
      </c>
      <c r="S25" s="51">
        <v>6417.32</v>
      </c>
      <c r="T25" s="34">
        <v>450</v>
      </c>
      <c r="U25" s="35">
        <f t="shared" si="0"/>
        <v>6867.32</v>
      </c>
      <c r="V25" s="51">
        <v>147</v>
      </c>
      <c r="W25" s="52">
        <f t="shared" si="1"/>
        <v>1144.5533333333333</v>
      </c>
      <c r="X25" s="52">
        <f t="shared" si="2"/>
        <v>11445.533333333333</v>
      </c>
      <c r="Y25" s="36">
        <f t="shared" si="8"/>
        <v>3433.66</v>
      </c>
      <c r="Z25" s="36">
        <f t="shared" si="5"/>
        <v>1201.7809999999999</v>
      </c>
      <c r="AA25" s="36">
        <f t="shared" si="9"/>
        <v>206.0196</v>
      </c>
      <c r="AB25" s="36">
        <v>550</v>
      </c>
      <c r="AC25" s="36">
        <f t="shared" si="10"/>
        <v>137.34639999999999</v>
      </c>
      <c r="AD25" s="53">
        <v>470.64</v>
      </c>
      <c r="AE25" s="53">
        <v>301.94</v>
      </c>
      <c r="AF25" s="38">
        <v>0</v>
      </c>
      <c r="AG25" s="54"/>
      <c r="AH25" s="54"/>
      <c r="AI25" s="54"/>
      <c r="AJ25" s="54"/>
      <c r="AK25" s="63">
        <f t="shared" si="11"/>
        <v>134608.31066666666</v>
      </c>
      <c r="AL25" s="42"/>
    </row>
    <row r="26" spans="1:38" s="43" customFormat="1" ht="23.25" customHeight="1" thickBot="1" x14ac:dyDescent="0.35">
      <c r="A26">
        <v>21</v>
      </c>
      <c r="B26" s="25" t="s">
        <v>40</v>
      </c>
      <c r="C26" s="25" t="s">
        <v>41</v>
      </c>
      <c r="D26" s="25">
        <v>30</v>
      </c>
      <c r="E26" s="25">
        <v>1</v>
      </c>
      <c r="F26" s="26" t="s">
        <v>42</v>
      </c>
      <c r="G26" s="91">
        <v>337</v>
      </c>
      <c r="H26" s="92" t="s">
        <v>101</v>
      </c>
      <c r="I26" s="27" t="s">
        <v>102</v>
      </c>
      <c r="J26" s="27" t="s">
        <v>56</v>
      </c>
      <c r="K26" s="64">
        <v>34675</v>
      </c>
      <c r="L26" s="45">
        <v>1</v>
      </c>
      <c r="M26" s="46">
        <v>40</v>
      </c>
      <c r="N26" s="45" t="s">
        <v>46</v>
      </c>
      <c r="O26" s="56" t="s">
        <v>80</v>
      </c>
      <c r="P26" s="58" t="s">
        <v>71</v>
      </c>
      <c r="Q26" s="48" t="s">
        <v>103</v>
      </c>
      <c r="R26" s="49">
        <v>1</v>
      </c>
      <c r="S26" s="61">
        <v>7923.09</v>
      </c>
      <c r="T26" s="34">
        <v>450</v>
      </c>
      <c r="U26" s="35">
        <f t="shared" si="0"/>
        <v>8373.09</v>
      </c>
      <c r="V26" s="51">
        <v>365</v>
      </c>
      <c r="W26" s="52">
        <f t="shared" si="1"/>
        <v>1395.5150000000001</v>
      </c>
      <c r="X26" s="52">
        <f t="shared" si="2"/>
        <v>13955.15</v>
      </c>
      <c r="Y26" s="36">
        <f t="shared" si="8"/>
        <v>4186.5450000000001</v>
      </c>
      <c r="Z26" s="36">
        <f t="shared" si="5"/>
        <v>1465.2907499999999</v>
      </c>
      <c r="AA26" s="36">
        <f t="shared" si="9"/>
        <v>251.1927</v>
      </c>
      <c r="AB26" s="36">
        <v>600</v>
      </c>
      <c r="AC26" s="36">
        <f t="shared" si="10"/>
        <v>167.46180000000001</v>
      </c>
      <c r="AD26" s="53">
        <v>548.88</v>
      </c>
      <c r="AE26" s="53">
        <v>346.98</v>
      </c>
      <c r="AF26" s="38">
        <v>0</v>
      </c>
      <c r="AG26" s="54"/>
      <c r="AH26" s="54"/>
      <c r="AI26" s="54"/>
      <c r="AJ26" s="54"/>
      <c r="AK26" s="63">
        <f t="shared" si="11"/>
        <v>164951.95299999998</v>
      </c>
      <c r="AL26" s="42"/>
    </row>
    <row r="27" spans="1:38" s="43" customFormat="1" ht="22.5" customHeight="1" thickBot="1" x14ac:dyDescent="0.35">
      <c r="A27">
        <v>22</v>
      </c>
      <c r="B27" s="25" t="s">
        <v>40</v>
      </c>
      <c r="C27" s="25" t="s">
        <v>41</v>
      </c>
      <c r="D27" s="25">
        <v>30</v>
      </c>
      <c r="E27" s="25">
        <v>1</v>
      </c>
      <c r="F27" s="26" t="s">
        <v>42</v>
      </c>
      <c r="G27" s="91">
        <v>233</v>
      </c>
      <c r="H27" s="92" t="s">
        <v>104</v>
      </c>
      <c r="I27" s="27" t="s">
        <v>105</v>
      </c>
      <c r="J27" s="27" t="s">
        <v>56</v>
      </c>
      <c r="K27" s="28">
        <v>39845</v>
      </c>
      <c r="L27" s="55">
        <v>1</v>
      </c>
      <c r="M27" s="29">
        <v>30</v>
      </c>
      <c r="N27" s="55" t="s">
        <v>46</v>
      </c>
      <c r="O27" s="56" t="s">
        <v>80</v>
      </c>
      <c r="P27" s="58" t="s">
        <v>71</v>
      </c>
      <c r="Q27" s="58" t="s">
        <v>71</v>
      </c>
      <c r="R27" s="57">
        <v>1</v>
      </c>
      <c r="S27" s="51">
        <v>6417.32</v>
      </c>
      <c r="T27" s="34">
        <v>450</v>
      </c>
      <c r="U27" s="35">
        <f t="shared" si="0"/>
        <v>6867.32</v>
      </c>
      <c r="V27" s="51">
        <v>147</v>
      </c>
      <c r="W27" s="52">
        <f t="shared" si="1"/>
        <v>1144.5533333333333</v>
      </c>
      <c r="X27" s="52">
        <f t="shared" si="2"/>
        <v>11445.533333333333</v>
      </c>
      <c r="Y27" s="36">
        <f t="shared" si="7"/>
        <v>3433.66</v>
      </c>
      <c r="Z27" s="36">
        <f t="shared" si="5"/>
        <v>1201.7809999999999</v>
      </c>
      <c r="AA27" s="36">
        <f t="shared" si="3"/>
        <v>206.0196</v>
      </c>
      <c r="AB27" s="36">
        <v>550</v>
      </c>
      <c r="AC27" s="36">
        <f t="shared" si="4"/>
        <v>137.34639999999999</v>
      </c>
      <c r="AD27" s="53">
        <v>470.64</v>
      </c>
      <c r="AE27" s="53">
        <v>301.94</v>
      </c>
      <c r="AF27" s="38">
        <v>0</v>
      </c>
      <c r="AG27" s="54"/>
      <c r="AH27" s="54"/>
      <c r="AI27" s="54"/>
      <c r="AJ27" s="54"/>
      <c r="AK27" s="41">
        <f t="shared" si="6"/>
        <v>134608.31066666666</v>
      </c>
      <c r="AL27" s="42"/>
    </row>
    <row r="28" spans="1:38" s="43" customFormat="1" ht="23.25" customHeight="1" thickBot="1" x14ac:dyDescent="0.35">
      <c r="A28">
        <v>23</v>
      </c>
      <c r="B28" s="25" t="s">
        <v>40</v>
      </c>
      <c r="C28" s="25" t="s">
        <v>41</v>
      </c>
      <c r="D28" s="25">
        <v>30</v>
      </c>
      <c r="E28" s="25">
        <v>1</v>
      </c>
      <c r="F28" s="26" t="s">
        <v>42</v>
      </c>
      <c r="G28" s="91">
        <v>389</v>
      </c>
      <c r="H28" s="92" t="s">
        <v>106</v>
      </c>
      <c r="I28" s="27" t="s">
        <v>107</v>
      </c>
      <c r="J28" s="27" t="s">
        <v>56</v>
      </c>
      <c r="K28" s="64">
        <v>39417</v>
      </c>
      <c r="L28" s="45">
        <v>1</v>
      </c>
      <c r="M28" s="46">
        <v>40</v>
      </c>
      <c r="N28" s="45" t="s">
        <v>46</v>
      </c>
      <c r="O28" s="56" t="s">
        <v>80</v>
      </c>
      <c r="P28" s="58" t="s">
        <v>71</v>
      </c>
      <c r="Q28" s="48" t="s">
        <v>103</v>
      </c>
      <c r="R28" s="49">
        <v>1</v>
      </c>
      <c r="S28" s="50">
        <v>7923.09</v>
      </c>
      <c r="T28" s="34">
        <v>450</v>
      </c>
      <c r="U28" s="35">
        <f t="shared" si="0"/>
        <v>8373.09</v>
      </c>
      <c r="V28" s="51">
        <v>147</v>
      </c>
      <c r="W28" s="52">
        <f t="shared" si="1"/>
        <v>1395.5150000000001</v>
      </c>
      <c r="X28" s="52">
        <f t="shared" si="2"/>
        <v>13955.15</v>
      </c>
      <c r="Y28" s="36">
        <f t="shared" si="7"/>
        <v>4186.5450000000001</v>
      </c>
      <c r="Z28" s="36">
        <f>SUM(U28)*0.175</f>
        <v>1465.2907499999999</v>
      </c>
      <c r="AA28" s="36">
        <f>SUM(U28)*0.03</f>
        <v>251.1927</v>
      </c>
      <c r="AB28" s="36">
        <v>600</v>
      </c>
      <c r="AC28" s="36">
        <f>SUM(U28)*0.02</f>
        <v>167.46180000000001</v>
      </c>
      <c r="AD28" s="53">
        <v>548.88</v>
      </c>
      <c r="AE28" s="53">
        <v>346.98</v>
      </c>
      <c r="AF28" s="38">
        <v>0</v>
      </c>
      <c r="AG28" s="54"/>
      <c r="AH28" s="54"/>
      <c r="AI28" s="54"/>
      <c r="AJ28" s="54"/>
      <c r="AK28" s="63">
        <f>SUM(U28+V28+Z28+AA28+AB28+AC28+AD28+AE28)*12+W28+X28+AF28+Y28</f>
        <v>162335.95299999998</v>
      </c>
      <c r="AL28" s="42"/>
    </row>
    <row r="29" spans="1:38" s="43" customFormat="1" ht="23.25" customHeight="1" thickBot="1" x14ac:dyDescent="0.35">
      <c r="A29">
        <v>24</v>
      </c>
      <c r="B29" s="25" t="s">
        <v>40</v>
      </c>
      <c r="C29" s="25" t="s">
        <v>41</v>
      </c>
      <c r="D29" s="25">
        <v>30</v>
      </c>
      <c r="E29" s="25">
        <v>1</v>
      </c>
      <c r="F29" s="26" t="s">
        <v>42</v>
      </c>
      <c r="G29" s="91">
        <v>771</v>
      </c>
      <c r="H29" s="99" t="s">
        <v>108</v>
      </c>
      <c r="I29" s="27" t="s">
        <v>109</v>
      </c>
      <c r="J29" s="27" t="s">
        <v>56</v>
      </c>
      <c r="K29" s="62">
        <v>42005</v>
      </c>
      <c r="L29" s="55">
        <v>1</v>
      </c>
      <c r="M29" s="29">
        <v>30</v>
      </c>
      <c r="N29" s="55" t="s">
        <v>46</v>
      </c>
      <c r="O29" s="56" t="s">
        <v>80</v>
      </c>
      <c r="P29" s="58" t="s">
        <v>71</v>
      </c>
      <c r="Q29" s="58" t="s">
        <v>103</v>
      </c>
      <c r="R29" s="57">
        <v>1</v>
      </c>
      <c r="S29" s="51">
        <v>6417.32</v>
      </c>
      <c r="T29" s="34">
        <v>400</v>
      </c>
      <c r="U29" s="35">
        <f t="shared" si="0"/>
        <v>6817.32</v>
      </c>
      <c r="V29" s="51">
        <v>0</v>
      </c>
      <c r="W29" s="52">
        <f t="shared" si="1"/>
        <v>1136.22</v>
      </c>
      <c r="X29" s="52">
        <f t="shared" si="2"/>
        <v>11362.2</v>
      </c>
      <c r="Y29" s="36">
        <f t="shared" si="7"/>
        <v>3408.66</v>
      </c>
      <c r="Z29" s="36">
        <f>SUM(U29)*0.175</f>
        <v>1193.0309999999999</v>
      </c>
      <c r="AA29" s="36">
        <f>SUM(U29)*0.03</f>
        <v>204.5196</v>
      </c>
      <c r="AB29" s="36">
        <v>560</v>
      </c>
      <c r="AC29" s="36">
        <f>SUM(U29)*0.02</f>
        <v>136.34639999999999</v>
      </c>
      <c r="AD29" s="53">
        <v>531.38</v>
      </c>
      <c r="AE29" s="53">
        <v>339.48</v>
      </c>
      <c r="AF29" s="38">
        <v>0</v>
      </c>
      <c r="AG29" s="54"/>
      <c r="AH29" s="54"/>
      <c r="AI29" s="54"/>
      <c r="AJ29" s="54"/>
      <c r="AK29" s="63">
        <f>SUM(U29+V29+Z29+AA29+AB29+AC29+AD29+AE29)*12+W29+X29+AF29+Y29</f>
        <v>133292.00399999999</v>
      </c>
      <c r="AL29" s="42"/>
    </row>
    <row r="30" spans="1:38" s="43" customFormat="1" ht="22.5" customHeight="1" thickBot="1" x14ac:dyDescent="0.35">
      <c r="A30">
        <v>25</v>
      </c>
      <c r="B30" s="25" t="s">
        <v>40</v>
      </c>
      <c r="C30" s="25" t="s">
        <v>41</v>
      </c>
      <c r="D30" s="25">
        <v>30</v>
      </c>
      <c r="E30" s="25">
        <v>1</v>
      </c>
      <c r="F30" s="26" t="s">
        <v>42</v>
      </c>
      <c r="G30" s="91">
        <v>241</v>
      </c>
      <c r="H30" s="92" t="s">
        <v>110</v>
      </c>
      <c r="I30" s="27" t="s">
        <v>111</v>
      </c>
      <c r="J30" s="27" t="s">
        <v>56</v>
      </c>
      <c r="K30" s="44">
        <v>42552</v>
      </c>
      <c r="L30" s="45">
        <v>1</v>
      </c>
      <c r="M30" s="46">
        <v>40</v>
      </c>
      <c r="N30" s="45" t="s">
        <v>46</v>
      </c>
      <c r="O30" s="56" t="s">
        <v>80</v>
      </c>
      <c r="P30" s="58" t="s">
        <v>71</v>
      </c>
      <c r="Q30" s="58" t="s">
        <v>71</v>
      </c>
      <c r="R30" s="49">
        <v>1</v>
      </c>
      <c r="S30" s="50">
        <v>7923.09</v>
      </c>
      <c r="T30" s="34">
        <v>450</v>
      </c>
      <c r="U30" s="35">
        <f>S30+T30</f>
        <v>8373.09</v>
      </c>
      <c r="V30" s="51">
        <v>0</v>
      </c>
      <c r="W30" s="52">
        <f>+U30/30*5</f>
        <v>1395.5150000000001</v>
      </c>
      <c r="X30" s="52">
        <f>+U30/30*50</f>
        <v>13955.15</v>
      </c>
      <c r="Y30" s="36">
        <f>SUM(U30/30*15)</f>
        <v>4186.5450000000001</v>
      </c>
      <c r="Z30" s="36">
        <f>SUM(U30)*0.175</f>
        <v>1465.2907499999999</v>
      </c>
      <c r="AA30" s="36">
        <f>SUM(U30)*0.03</f>
        <v>251.1927</v>
      </c>
      <c r="AB30" s="36">
        <v>600</v>
      </c>
      <c r="AC30" s="36">
        <f>SUM(U30)*0.02</f>
        <v>167.46180000000001</v>
      </c>
      <c r="AD30" s="53">
        <v>548.86</v>
      </c>
      <c r="AE30" s="53">
        <v>346.98</v>
      </c>
      <c r="AF30" s="38">
        <v>0</v>
      </c>
      <c r="AG30" s="54"/>
      <c r="AH30" s="54"/>
      <c r="AI30" s="54"/>
      <c r="AJ30" s="54"/>
      <c r="AK30" s="41">
        <f>SUM(U30+V30+Z30+AA30+AB30+AC30+AD30+AE30)*12+W30+X30+AF30+Y30</f>
        <v>160571.71300000002</v>
      </c>
      <c r="AL30" s="42"/>
    </row>
    <row r="31" spans="1:38" s="43" customFormat="1" ht="22.5" customHeight="1" thickBot="1" x14ac:dyDescent="0.35">
      <c r="A31">
        <v>26</v>
      </c>
      <c r="B31" s="25" t="s">
        <v>40</v>
      </c>
      <c r="C31" s="25" t="s">
        <v>41</v>
      </c>
      <c r="D31" s="25">
        <v>30</v>
      </c>
      <c r="E31" s="25">
        <v>1</v>
      </c>
      <c r="F31" s="26" t="s">
        <v>42</v>
      </c>
      <c r="G31" s="91">
        <v>227</v>
      </c>
      <c r="H31" s="92" t="s">
        <v>112</v>
      </c>
      <c r="I31" s="27" t="s">
        <v>113</v>
      </c>
      <c r="J31" s="27" t="s">
        <v>45</v>
      </c>
      <c r="K31" s="28">
        <v>33664</v>
      </c>
      <c r="L31" s="55">
        <v>1</v>
      </c>
      <c r="M31" s="29">
        <v>40</v>
      </c>
      <c r="N31" s="55" t="s">
        <v>46</v>
      </c>
      <c r="O31" s="56" t="s">
        <v>114</v>
      </c>
      <c r="P31" s="58" t="s">
        <v>71</v>
      </c>
      <c r="Q31" s="58" t="s">
        <v>71</v>
      </c>
      <c r="R31" s="57">
        <v>1</v>
      </c>
      <c r="S31" s="51">
        <v>7923.09</v>
      </c>
      <c r="T31" s="34">
        <v>450</v>
      </c>
      <c r="U31" s="35">
        <f>S31+T31</f>
        <v>8373.09</v>
      </c>
      <c r="V31" s="51">
        <v>220</v>
      </c>
      <c r="W31" s="52">
        <f>+U31/30*5</f>
        <v>1395.5150000000001</v>
      </c>
      <c r="X31" s="52">
        <f>+U31/30*50</f>
        <v>13955.15</v>
      </c>
      <c r="Y31" s="36">
        <f>SUM(U31/30*15)</f>
        <v>4186.5450000000001</v>
      </c>
      <c r="Z31" s="36">
        <f>SUM(U31)*0.175</f>
        <v>1465.2907499999999</v>
      </c>
      <c r="AA31" s="36">
        <f>SUM(U31)*0.03</f>
        <v>251.1927</v>
      </c>
      <c r="AB31" s="36">
        <v>600</v>
      </c>
      <c r="AC31" s="36">
        <f>SUM(U31)*0.02</f>
        <v>167.46180000000001</v>
      </c>
      <c r="AD31" s="53">
        <v>548.88</v>
      </c>
      <c r="AE31" s="53">
        <v>346.98</v>
      </c>
      <c r="AF31" s="38">
        <v>0</v>
      </c>
      <c r="AG31" s="54"/>
      <c r="AH31" s="54"/>
      <c r="AI31" s="54"/>
      <c r="AJ31" s="54"/>
      <c r="AK31" s="41">
        <f>SUM(U31+V31+Z31+AA31+AB31+AC31+AD31+AE31)*12+W31+X31+AF31+Y31</f>
        <v>163211.95299999998</v>
      </c>
      <c r="AL31" s="42"/>
    </row>
    <row r="32" spans="1:38" s="43" customFormat="1" ht="22.5" customHeight="1" thickBot="1" x14ac:dyDescent="0.35">
      <c r="A32">
        <v>27</v>
      </c>
      <c r="B32" s="25" t="s">
        <v>40</v>
      </c>
      <c r="C32" s="25" t="s">
        <v>41</v>
      </c>
      <c r="D32" s="25">
        <v>30</v>
      </c>
      <c r="E32" s="25">
        <v>1</v>
      </c>
      <c r="F32" s="26" t="s">
        <v>42</v>
      </c>
      <c r="G32" s="91">
        <v>239</v>
      </c>
      <c r="H32" s="92" t="s">
        <v>115</v>
      </c>
      <c r="I32" s="27" t="s">
        <v>116</v>
      </c>
      <c r="J32" s="27" t="s">
        <v>45</v>
      </c>
      <c r="K32" s="28">
        <v>41867</v>
      </c>
      <c r="L32" s="55">
        <v>3</v>
      </c>
      <c r="M32" s="29">
        <v>40</v>
      </c>
      <c r="N32" s="55" t="s">
        <v>46</v>
      </c>
      <c r="O32" s="56" t="s">
        <v>117</v>
      </c>
      <c r="P32" s="58" t="s">
        <v>71</v>
      </c>
      <c r="Q32" s="58" t="s">
        <v>71</v>
      </c>
      <c r="R32" s="57">
        <v>1</v>
      </c>
      <c r="S32" s="53">
        <v>9068.61</v>
      </c>
      <c r="T32" s="34">
        <v>450</v>
      </c>
      <c r="U32" s="35">
        <f t="shared" si="0"/>
        <v>9518.61</v>
      </c>
      <c r="V32" s="51">
        <v>0</v>
      </c>
      <c r="W32" s="52">
        <f t="shared" si="1"/>
        <v>1586.4350000000002</v>
      </c>
      <c r="X32" s="52">
        <f t="shared" si="2"/>
        <v>15864.350000000002</v>
      </c>
      <c r="Y32" s="36">
        <f t="shared" si="7"/>
        <v>4759.3050000000003</v>
      </c>
      <c r="Z32" s="36">
        <f t="shared" si="5"/>
        <v>1665.75675</v>
      </c>
      <c r="AA32" s="36">
        <f t="shared" si="3"/>
        <v>285.55830000000003</v>
      </c>
      <c r="AB32" s="36">
        <v>625</v>
      </c>
      <c r="AC32" s="36">
        <f t="shared" si="4"/>
        <v>190.37220000000002</v>
      </c>
      <c r="AD32" s="53">
        <v>600.79</v>
      </c>
      <c r="AE32" s="53">
        <v>388.84</v>
      </c>
      <c r="AF32" s="38">
        <v>0</v>
      </c>
      <c r="AG32" s="54"/>
      <c r="AH32" s="54"/>
      <c r="AI32" s="54"/>
      <c r="AJ32" s="54"/>
      <c r="AK32" s="41">
        <f t="shared" si="6"/>
        <v>181509.217</v>
      </c>
      <c r="AL32" s="42"/>
    </row>
    <row r="33" spans="1:38" s="43" customFormat="1" ht="22.5" customHeight="1" thickBot="1" x14ac:dyDescent="0.35">
      <c r="A33">
        <v>28</v>
      </c>
      <c r="B33" s="25"/>
      <c r="C33" s="25"/>
      <c r="D33" s="25"/>
      <c r="E33" s="25"/>
      <c r="F33" s="26"/>
      <c r="G33" s="91">
        <v>397</v>
      </c>
      <c r="H33" s="92" t="s">
        <v>302</v>
      </c>
      <c r="I33" s="27"/>
      <c r="J33" s="27"/>
      <c r="K33" s="28">
        <v>42659</v>
      </c>
      <c r="L33" s="29">
        <v>1</v>
      </c>
      <c r="M33" s="29">
        <v>40</v>
      </c>
      <c r="N33" s="29" t="s">
        <v>46</v>
      </c>
      <c r="O33" s="30" t="s">
        <v>114</v>
      </c>
      <c r="P33" s="58" t="s">
        <v>303</v>
      </c>
      <c r="Q33" s="58" t="s">
        <v>303</v>
      </c>
      <c r="R33" s="110"/>
      <c r="S33" s="53">
        <v>7923.09</v>
      </c>
      <c r="T33" s="34">
        <v>450</v>
      </c>
      <c r="U33" s="35">
        <f t="shared" si="0"/>
        <v>8373.09</v>
      </c>
      <c r="V33" s="33" t="s">
        <v>304</v>
      </c>
      <c r="W33" s="52">
        <f t="shared" si="1"/>
        <v>1395.5150000000001</v>
      </c>
      <c r="X33" s="52">
        <f t="shared" si="2"/>
        <v>13955.15</v>
      </c>
      <c r="Y33" s="36">
        <f t="shared" si="7"/>
        <v>4186.5450000000001</v>
      </c>
      <c r="Z33" s="36">
        <f t="shared" si="5"/>
        <v>1465.2907499999999</v>
      </c>
      <c r="AA33" s="36">
        <f t="shared" si="3"/>
        <v>251.1927</v>
      </c>
      <c r="AB33" s="36">
        <v>600</v>
      </c>
      <c r="AC33" s="36">
        <f t="shared" si="4"/>
        <v>167.46180000000001</v>
      </c>
      <c r="AD33" s="38">
        <v>548.88</v>
      </c>
      <c r="AE33" s="38">
        <v>346.98</v>
      </c>
      <c r="AF33" s="38"/>
      <c r="AG33" s="54"/>
      <c r="AH33" s="54"/>
      <c r="AI33" s="54"/>
      <c r="AJ33" s="54"/>
      <c r="AK33" s="41">
        <v>163211.95000000001</v>
      </c>
      <c r="AL33" s="42"/>
    </row>
    <row r="34" spans="1:38" s="43" customFormat="1" ht="22.5" customHeight="1" thickBot="1" x14ac:dyDescent="0.35">
      <c r="A34">
        <v>29</v>
      </c>
      <c r="B34" s="25" t="s">
        <v>40</v>
      </c>
      <c r="C34" s="25" t="s">
        <v>41</v>
      </c>
      <c r="D34" s="25">
        <v>30</v>
      </c>
      <c r="E34" s="25">
        <v>1</v>
      </c>
      <c r="F34" s="26" t="s">
        <v>42</v>
      </c>
      <c r="G34" s="91">
        <v>398</v>
      </c>
      <c r="H34" s="92" t="s">
        <v>118</v>
      </c>
      <c r="I34" s="27" t="s">
        <v>119</v>
      </c>
      <c r="J34" s="27" t="s">
        <v>45</v>
      </c>
      <c r="K34" s="44">
        <v>42767</v>
      </c>
      <c r="L34" s="46">
        <v>2</v>
      </c>
      <c r="M34" s="46">
        <v>40</v>
      </c>
      <c r="N34" s="46" t="s">
        <v>46</v>
      </c>
      <c r="O34" s="65" t="s">
        <v>120</v>
      </c>
      <c r="P34" s="58" t="s">
        <v>71</v>
      </c>
      <c r="Q34" s="58" t="s">
        <v>71</v>
      </c>
      <c r="R34" s="32">
        <v>1</v>
      </c>
      <c r="S34" s="61">
        <v>8649.52</v>
      </c>
      <c r="T34" s="34">
        <v>450</v>
      </c>
      <c r="U34" s="35">
        <f t="shared" si="0"/>
        <v>9099.52</v>
      </c>
      <c r="V34" s="33">
        <v>220</v>
      </c>
      <c r="W34" s="52">
        <f t="shared" si="1"/>
        <v>1516.5866666666668</v>
      </c>
      <c r="X34" s="52">
        <f t="shared" si="2"/>
        <v>15165.866666666667</v>
      </c>
      <c r="Y34" s="36">
        <f t="shared" si="7"/>
        <v>4549.76</v>
      </c>
      <c r="Z34" s="36">
        <f t="shared" si="5"/>
        <v>1592.4159999999999</v>
      </c>
      <c r="AA34" s="36">
        <f t="shared" si="3"/>
        <v>272.98559999999998</v>
      </c>
      <c r="AB34" s="36">
        <v>615</v>
      </c>
      <c r="AC34" s="36">
        <f t="shared" si="4"/>
        <v>181.99040000000002</v>
      </c>
      <c r="AD34" s="38">
        <v>577.85</v>
      </c>
      <c r="AE34" s="38">
        <v>371.37</v>
      </c>
      <c r="AF34" s="38">
        <v>0</v>
      </c>
      <c r="AG34" s="54"/>
      <c r="AH34" s="54"/>
      <c r="AI34" s="54"/>
      <c r="AJ34" s="54"/>
      <c r="AK34" s="41">
        <f t="shared" si="6"/>
        <v>176405.79733333338</v>
      </c>
      <c r="AL34" s="42"/>
    </row>
    <row r="35" spans="1:38" s="43" customFormat="1" ht="22.5" customHeight="1" thickBot="1" x14ac:dyDescent="0.35">
      <c r="A35">
        <v>30</v>
      </c>
      <c r="B35" s="25" t="s">
        <v>40</v>
      </c>
      <c r="C35" s="25" t="s">
        <v>41</v>
      </c>
      <c r="D35" s="25">
        <v>30</v>
      </c>
      <c r="E35" s="25">
        <v>1</v>
      </c>
      <c r="F35" s="26" t="s">
        <v>42</v>
      </c>
      <c r="G35" s="91">
        <v>307</v>
      </c>
      <c r="H35" s="92" t="s">
        <v>121</v>
      </c>
      <c r="I35" s="27" t="s">
        <v>122</v>
      </c>
      <c r="J35" s="27" t="s">
        <v>45</v>
      </c>
      <c r="K35" s="44">
        <v>33604</v>
      </c>
      <c r="L35" s="45">
        <v>1</v>
      </c>
      <c r="M35" s="46">
        <v>40</v>
      </c>
      <c r="N35" s="45" t="s">
        <v>46</v>
      </c>
      <c r="O35" s="47" t="s">
        <v>123</v>
      </c>
      <c r="P35" s="58" t="s">
        <v>71</v>
      </c>
      <c r="Q35" s="58" t="s">
        <v>71</v>
      </c>
      <c r="R35" s="49">
        <v>1</v>
      </c>
      <c r="S35" s="61">
        <v>8482.08</v>
      </c>
      <c r="T35" s="34">
        <v>450</v>
      </c>
      <c r="U35" s="35">
        <f t="shared" si="0"/>
        <v>8932.08</v>
      </c>
      <c r="V35" s="51">
        <v>366</v>
      </c>
      <c r="W35" s="52">
        <f t="shared" si="1"/>
        <v>1488.6799999999998</v>
      </c>
      <c r="X35" s="52">
        <f t="shared" si="2"/>
        <v>14886.8</v>
      </c>
      <c r="Y35" s="36">
        <f t="shared" si="7"/>
        <v>4466.04</v>
      </c>
      <c r="Z35" s="36">
        <f t="shared" si="5"/>
        <v>1563.1139999999998</v>
      </c>
      <c r="AA35" s="36">
        <f t="shared" si="3"/>
        <v>267.9624</v>
      </c>
      <c r="AB35" s="36">
        <v>615</v>
      </c>
      <c r="AC35" s="36">
        <f t="shared" si="4"/>
        <v>178.64160000000001</v>
      </c>
      <c r="AD35" s="53">
        <v>590.4</v>
      </c>
      <c r="AE35" s="53">
        <v>383.56</v>
      </c>
      <c r="AF35" s="38">
        <v>0</v>
      </c>
      <c r="AG35" s="54"/>
      <c r="AH35" s="54"/>
      <c r="AI35" s="54"/>
      <c r="AJ35" s="54"/>
      <c r="AK35" s="41">
        <f t="shared" si="6"/>
        <v>175602.61599999998</v>
      </c>
      <c r="AL35" s="42"/>
    </row>
    <row r="36" spans="1:38" s="43" customFormat="1" ht="22.5" customHeight="1" thickBot="1" x14ac:dyDescent="0.35">
      <c r="A36">
        <v>31</v>
      </c>
      <c r="B36" s="25" t="s">
        <v>40</v>
      </c>
      <c r="C36" s="25" t="s">
        <v>41</v>
      </c>
      <c r="D36" s="25">
        <v>30</v>
      </c>
      <c r="E36" s="25">
        <v>1</v>
      </c>
      <c r="F36" s="26" t="s">
        <v>42</v>
      </c>
      <c r="G36" s="91">
        <v>311</v>
      </c>
      <c r="H36" s="92" t="s">
        <v>124</v>
      </c>
      <c r="I36" s="27" t="s">
        <v>125</v>
      </c>
      <c r="J36" s="27" t="s">
        <v>45</v>
      </c>
      <c r="K36" s="44">
        <v>36341</v>
      </c>
      <c r="L36" s="45">
        <v>3</v>
      </c>
      <c r="M36" s="46">
        <v>40</v>
      </c>
      <c r="N36" s="45" t="s">
        <v>46</v>
      </c>
      <c r="O36" s="47" t="s">
        <v>117</v>
      </c>
      <c r="P36" s="58" t="s">
        <v>71</v>
      </c>
      <c r="Q36" s="58" t="s">
        <v>71</v>
      </c>
      <c r="R36" s="49">
        <v>1</v>
      </c>
      <c r="S36" s="61">
        <v>9068.61</v>
      </c>
      <c r="T36" s="34">
        <v>450</v>
      </c>
      <c r="U36" s="35">
        <f t="shared" si="0"/>
        <v>9518.61</v>
      </c>
      <c r="V36" s="51">
        <v>293</v>
      </c>
      <c r="W36" s="52">
        <f t="shared" si="1"/>
        <v>1586.4350000000002</v>
      </c>
      <c r="X36" s="52">
        <f t="shared" si="2"/>
        <v>15864.350000000002</v>
      </c>
      <c r="Y36" s="36">
        <f t="shared" si="7"/>
        <v>4759.3050000000003</v>
      </c>
      <c r="Z36" s="36">
        <f t="shared" si="5"/>
        <v>1665.75675</v>
      </c>
      <c r="AA36" s="36">
        <f t="shared" ref="AA36:AA97" si="12">SUM(U36)*0.03</f>
        <v>285.55830000000003</v>
      </c>
      <c r="AB36" s="36">
        <v>650</v>
      </c>
      <c r="AC36" s="36">
        <f t="shared" ref="AC36:AC97" si="13">SUM(U36)*0.02</f>
        <v>190.37220000000002</v>
      </c>
      <c r="AD36" s="53">
        <v>600.78</v>
      </c>
      <c r="AE36" s="53">
        <v>388.84</v>
      </c>
      <c r="AF36" s="38">
        <v>0</v>
      </c>
      <c r="AG36" s="54"/>
      <c r="AH36" s="54"/>
      <c r="AI36" s="54"/>
      <c r="AJ36" s="54"/>
      <c r="AK36" s="41">
        <f t="shared" si="6"/>
        <v>185325.09700000004</v>
      </c>
      <c r="AL36" s="42"/>
    </row>
    <row r="37" spans="1:38" s="43" customFormat="1" ht="22.5" customHeight="1" thickBot="1" x14ac:dyDescent="0.35">
      <c r="A37">
        <v>32</v>
      </c>
      <c r="B37" s="25" t="s">
        <v>40</v>
      </c>
      <c r="C37" s="25" t="s">
        <v>41</v>
      </c>
      <c r="D37" s="25">
        <v>30</v>
      </c>
      <c r="E37" s="25">
        <v>1</v>
      </c>
      <c r="F37" s="26" t="s">
        <v>42</v>
      </c>
      <c r="G37" s="91">
        <v>312</v>
      </c>
      <c r="H37" s="92" t="s">
        <v>126</v>
      </c>
      <c r="I37" s="27" t="s">
        <v>127</v>
      </c>
      <c r="J37" s="27" t="s">
        <v>45</v>
      </c>
      <c r="K37" s="44">
        <v>33619</v>
      </c>
      <c r="L37" s="45">
        <v>1</v>
      </c>
      <c r="M37" s="46">
        <v>40</v>
      </c>
      <c r="N37" s="45" t="s">
        <v>46</v>
      </c>
      <c r="O37" s="47" t="s">
        <v>123</v>
      </c>
      <c r="P37" s="58" t="s">
        <v>71</v>
      </c>
      <c r="Q37" s="58" t="s">
        <v>71</v>
      </c>
      <c r="R37" s="49">
        <v>1</v>
      </c>
      <c r="S37" s="61">
        <v>8482.08</v>
      </c>
      <c r="T37" s="34">
        <v>450</v>
      </c>
      <c r="U37" s="35">
        <f t="shared" si="0"/>
        <v>8932.08</v>
      </c>
      <c r="V37" s="51">
        <v>366</v>
      </c>
      <c r="W37" s="52">
        <f t="shared" si="1"/>
        <v>1488.6799999999998</v>
      </c>
      <c r="X37" s="52">
        <f t="shared" si="2"/>
        <v>14886.8</v>
      </c>
      <c r="Y37" s="36">
        <f t="shared" si="7"/>
        <v>4466.04</v>
      </c>
      <c r="Z37" s="36">
        <f t="shared" si="5"/>
        <v>1563.1139999999998</v>
      </c>
      <c r="AA37" s="36">
        <f t="shared" si="12"/>
        <v>267.9624</v>
      </c>
      <c r="AB37" s="36">
        <v>620</v>
      </c>
      <c r="AC37" s="36">
        <f t="shared" si="13"/>
        <v>178.64160000000001</v>
      </c>
      <c r="AD37" s="53">
        <v>590.4</v>
      </c>
      <c r="AE37" s="53">
        <v>383.56</v>
      </c>
      <c r="AF37" s="38">
        <v>0</v>
      </c>
      <c r="AG37" s="54"/>
      <c r="AH37" s="54"/>
      <c r="AI37" s="54"/>
      <c r="AJ37" s="54"/>
      <c r="AK37" s="41">
        <f t="shared" si="6"/>
        <v>175662.61599999998</v>
      </c>
      <c r="AL37" s="42"/>
    </row>
    <row r="38" spans="1:38" s="43" customFormat="1" ht="22.5" customHeight="1" thickBot="1" x14ac:dyDescent="0.35">
      <c r="A38">
        <v>33</v>
      </c>
      <c r="B38" s="25" t="s">
        <v>40</v>
      </c>
      <c r="C38" s="25" t="s">
        <v>41</v>
      </c>
      <c r="D38" s="25">
        <v>30</v>
      </c>
      <c r="E38" s="25">
        <v>1</v>
      </c>
      <c r="F38" s="26" t="s">
        <v>42</v>
      </c>
      <c r="G38" s="91">
        <v>314</v>
      </c>
      <c r="H38" s="92" t="s">
        <v>128</v>
      </c>
      <c r="I38" s="27" t="s">
        <v>129</v>
      </c>
      <c r="J38" s="27" t="s">
        <v>45</v>
      </c>
      <c r="K38" s="44">
        <v>33619</v>
      </c>
      <c r="L38" s="45">
        <v>4</v>
      </c>
      <c r="M38" s="46">
        <v>40</v>
      </c>
      <c r="N38" s="45" t="s">
        <v>46</v>
      </c>
      <c r="O38" s="47" t="s">
        <v>130</v>
      </c>
      <c r="P38" s="58" t="s">
        <v>71</v>
      </c>
      <c r="Q38" s="58" t="s">
        <v>71</v>
      </c>
      <c r="R38" s="49">
        <v>1</v>
      </c>
      <c r="S38" s="61">
        <v>9580.48</v>
      </c>
      <c r="T38" s="34">
        <v>450</v>
      </c>
      <c r="U38" s="35">
        <f t="shared" si="0"/>
        <v>10030.48</v>
      </c>
      <c r="V38" s="51">
        <v>366</v>
      </c>
      <c r="W38" s="52">
        <f t="shared" si="1"/>
        <v>1671.7466666666667</v>
      </c>
      <c r="X38" s="52">
        <f t="shared" si="2"/>
        <v>16717.466666666667</v>
      </c>
      <c r="Y38" s="36">
        <f t="shared" si="7"/>
        <v>5015.24</v>
      </c>
      <c r="Z38" s="36">
        <f t="shared" si="5"/>
        <v>1755.3339999999998</v>
      </c>
      <c r="AA38" s="36">
        <f t="shared" si="12"/>
        <v>300.9144</v>
      </c>
      <c r="AB38" s="36">
        <v>650</v>
      </c>
      <c r="AC38" s="36">
        <f t="shared" si="13"/>
        <v>200.6096</v>
      </c>
      <c r="AD38" s="53">
        <v>629.42999999999995</v>
      </c>
      <c r="AE38" s="53">
        <v>404.75</v>
      </c>
      <c r="AF38" s="38">
        <v>0</v>
      </c>
      <c r="AG38" s="54"/>
      <c r="AH38" s="54"/>
      <c r="AI38" s="54"/>
      <c r="AJ38" s="54"/>
      <c r="AK38" s="41">
        <f t="shared" si="6"/>
        <v>195454.66933333332</v>
      </c>
      <c r="AL38" s="42"/>
    </row>
    <row r="39" spans="1:38" s="66" customFormat="1" ht="22.5" customHeight="1" thickBot="1" x14ac:dyDescent="0.35">
      <c r="A39">
        <v>34</v>
      </c>
      <c r="B39" s="25" t="s">
        <v>40</v>
      </c>
      <c r="C39" s="25" t="s">
        <v>41</v>
      </c>
      <c r="D39" s="25">
        <v>30</v>
      </c>
      <c r="E39" s="25">
        <v>1</v>
      </c>
      <c r="F39" s="26" t="s">
        <v>42</v>
      </c>
      <c r="G39" s="91">
        <v>316</v>
      </c>
      <c r="H39" s="92" t="s">
        <v>131</v>
      </c>
      <c r="I39" s="27" t="s">
        <v>132</v>
      </c>
      <c r="J39" s="27" t="s">
        <v>45</v>
      </c>
      <c r="K39" s="44">
        <v>34623</v>
      </c>
      <c r="L39" s="45">
        <v>3</v>
      </c>
      <c r="M39" s="46">
        <v>40</v>
      </c>
      <c r="N39" s="45" t="s">
        <v>46</v>
      </c>
      <c r="O39" s="47" t="s">
        <v>133</v>
      </c>
      <c r="P39" s="58" t="s">
        <v>71</v>
      </c>
      <c r="Q39" s="58" t="s">
        <v>71</v>
      </c>
      <c r="R39" s="49">
        <v>1</v>
      </c>
      <c r="S39" s="61">
        <v>9838</v>
      </c>
      <c r="T39" s="34">
        <v>450</v>
      </c>
      <c r="U39" s="35">
        <f t="shared" si="0"/>
        <v>10288</v>
      </c>
      <c r="V39" s="51">
        <v>366</v>
      </c>
      <c r="W39" s="52">
        <f t="shared" si="1"/>
        <v>1714.6666666666667</v>
      </c>
      <c r="X39" s="52">
        <f t="shared" si="2"/>
        <v>17146.666666666668</v>
      </c>
      <c r="Y39" s="36">
        <f t="shared" si="7"/>
        <v>5144</v>
      </c>
      <c r="Z39" s="36">
        <f t="shared" si="5"/>
        <v>1800.3999999999999</v>
      </c>
      <c r="AA39" s="36">
        <f t="shared" si="12"/>
        <v>308.64</v>
      </c>
      <c r="AB39" s="36">
        <v>655</v>
      </c>
      <c r="AC39" s="36">
        <f t="shared" si="13"/>
        <v>205.76</v>
      </c>
      <c r="AD39" s="53">
        <v>629.42999999999995</v>
      </c>
      <c r="AE39" s="53">
        <v>404.75</v>
      </c>
      <c r="AF39" s="38">
        <v>0</v>
      </c>
      <c r="AG39" s="54"/>
      <c r="AH39" s="54"/>
      <c r="AI39" s="54"/>
      <c r="AJ39" s="54"/>
      <c r="AK39" s="41">
        <f t="shared" si="6"/>
        <v>199901.09333333332</v>
      </c>
      <c r="AL39" s="42"/>
    </row>
    <row r="40" spans="1:38" s="43" customFormat="1" ht="22.5" customHeight="1" thickBot="1" x14ac:dyDescent="0.35">
      <c r="A40">
        <v>35</v>
      </c>
      <c r="B40" s="25" t="s">
        <v>40</v>
      </c>
      <c r="C40" s="25" t="s">
        <v>41</v>
      </c>
      <c r="D40" s="25">
        <v>30</v>
      </c>
      <c r="E40" s="25">
        <v>1</v>
      </c>
      <c r="F40" s="26" t="s">
        <v>42</v>
      </c>
      <c r="G40" s="91">
        <v>318</v>
      </c>
      <c r="H40" s="92" t="s">
        <v>134</v>
      </c>
      <c r="I40" s="27" t="s">
        <v>135</v>
      </c>
      <c r="J40" s="27" t="s">
        <v>45</v>
      </c>
      <c r="K40" s="44">
        <v>35125</v>
      </c>
      <c r="L40" s="45">
        <v>4</v>
      </c>
      <c r="M40" s="46">
        <v>40</v>
      </c>
      <c r="N40" s="45" t="s">
        <v>46</v>
      </c>
      <c r="O40" s="47" t="s">
        <v>130</v>
      </c>
      <c r="P40" s="58" t="s">
        <v>71</v>
      </c>
      <c r="Q40" s="58" t="s">
        <v>71</v>
      </c>
      <c r="R40" s="49">
        <v>1</v>
      </c>
      <c r="S40" s="61">
        <v>9580.48</v>
      </c>
      <c r="T40" s="34">
        <v>450</v>
      </c>
      <c r="U40" s="35">
        <f t="shared" si="0"/>
        <v>10030.48</v>
      </c>
      <c r="V40" s="61">
        <v>366</v>
      </c>
      <c r="W40" s="52">
        <f t="shared" si="1"/>
        <v>1671.7466666666667</v>
      </c>
      <c r="X40" s="52">
        <f t="shared" si="2"/>
        <v>16717.466666666667</v>
      </c>
      <c r="Y40" s="36">
        <f t="shared" si="7"/>
        <v>5015.24</v>
      </c>
      <c r="Z40" s="36">
        <f t="shared" si="5"/>
        <v>1755.3339999999998</v>
      </c>
      <c r="AA40" s="36">
        <f t="shared" si="12"/>
        <v>300.9144</v>
      </c>
      <c r="AB40" s="36">
        <v>640</v>
      </c>
      <c r="AC40" s="36">
        <f t="shared" si="13"/>
        <v>200.6096</v>
      </c>
      <c r="AD40" s="50">
        <v>629.42999999999995</v>
      </c>
      <c r="AE40" s="50">
        <v>404.75</v>
      </c>
      <c r="AF40" s="38">
        <v>0</v>
      </c>
      <c r="AG40" s="67"/>
      <c r="AH40" s="67"/>
      <c r="AI40" s="67"/>
      <c r="AJ40" s="67"/>
      <c r="AK40" s="41">
        <f t="shared" si="6"/>
        <v>195334.66933333332</v>
      </c>
      <c r="AL40" s="42"/>
    </row>
    <row r="41" spans="1:38" s="43" customFormat="1" ht="23.25" customHeight="1" thickBot="1" x14ac:dyDescent="0.35">
      <c r="A41">
        <v>36</v>
      </c>
      <c r="B41" s="25" t="s">
        <v>40</v>
      </c>
      <c r="C41" s="25" t="s">
        <v>41</v>
      </c>
      <c r="D41" s="25">
        <v>30</v>
      </c>
      <c r="E41" s="25">
        <v>1</v>
      </c>
      <c r="F41" s="26" t="s">
        <v>42</v>
      </c>
      <c r="G41" s="91">
        <v>379</v>
      </c>
      <c r="H41" s="92" t="s">
        <v>136</v>
      </c>
      <c r="I41" s="27" t="s">
        <v>137</v>
      </c>
      <c r="J41" s="27" t="s">
        <v>45</v>
      </c>
      <c r="K41" s="64">
        <v>38626</v>
      </c>
      <c r="L41" s="45">
        <v>1</v>
      </c>
      <c r="M41" s="46">
        <v>40</v>
      </c>
      <c r="N41" s="45" t="s">
        <v>46</v>
      </c>
      <c r="O41" s="47" t="s">
        <v>138</v>
      </c>
      <c r="P41" s="58" t="s">
        <v>71</v>
      </c>
      <c r="Q41" s="58" t="s">
        <v>71</v>
      </c>
      <c r="R41" s="49">
        <v>1</v>
      </c>
      <c r="S41" s="50">
        <v>8392.51</v>
      </c>
      <c r="T41" s="34">
        <v>450</v>
      </c>
      <c r="U41" s="35">
        <f t="shared" si="0"/>
        <v>8842.51</v>
      </c>
      <c r="V41" s="51">
        <v>220</v>
      </c>
      <c r="W41" s="52">
        <f t="shared" si="1"/>
        <v>1473.7516666666668</v>
      </c>
      <c r="X41" s="52">
        <f t="shared" si="2"/>
        <v>14737.516666666666</v>
      </c>
      <c r="Y41" s="36">
        <f t="shared" si="7"/>
        <v>4421.2550000000001</v>
      </c>
      <c r="Z41" s="36">
        <f t="shared" si="5"/>
        <v>1547.4392499999999</v>
      </c>
      <c r="AA41" s="36">
        <f t="shared" si="12"/>
        <v>265.27530000000002</v>
      </c>
      <c r="AB41" s="36">
        <v>610</v>
      </c>
      <c r="AC41" s="36">
        <f t="shared" si="13"/>
        <v>176.8502</v>
      </c>
      <c r="AD41" s="53">
        <v>548.88</v>
      </c>
      <c r="AE41" s="53">
        <v>346.98</v>
      </c>
      <c r="AF41" s="38">
        <v>0</v>
      </c>
      <c r="AG41" s="54"/>
      <c r="AH41" s="54"/>
      <c r="AI41" s="54"/>
      <c r="AJ41" s="54"/>
      <c r="AK41" s="63">
        <f>SUM(U41+V41+Z41+AA41+AB41+AC41+AD41+AE41)*12+W41+X41+AF41+Y41</f>
        <v>171327.74033333332</v>
      </c>
      <c r="AL41" s="42"/>
    </row>
    <row r="42" spans="1:38" s="43" customFormat="1" ht="23.25" customHeight="1" thickBot="1" x14ac:dyDescent="0.35">
      <c r="A42">
        <v>37</v>
      </c>
      <c r="B42" s="25" t="s">
        <v>40</v>
      </c>
      <c r="C42" s="25" t="s">
        <v>41</v>
      </c>
      <c r="D42" s="25">
        <v>30</v>
      </c>
      <c r="E42" s="25">
        <v>1</v>
      </c>
      <c r="F42" s="26" t="s">
        <v>42</v>
      </c>
      <c r="G42" s="91">
        <v>382</v>
      </c>
      <c r="H42" s="92" t="s">
        <v>139</v>
      </c>
      <c r="I42" s="27" t="s">
        <v>140</v>
      </c>
      <c r="J42" s="27" t="s">
        <v>45</v>
      </c>
      <c r="K42" s="64">
        <v>38930</v>
      </c>
      <c r="L42" s="45">
        <v>1</v>
      </c>
      <c r="M42" s="46">
        <v>40</v>
      </c>
      <c r="N42" s="45" t="s">
        <v>46</v>
      </c>
      <c r="O42" s="47" t="s">
        <v>141</v>
      </c>
      <c r="P42" s="58" t="s">
        <v>71</v>
      </c>
      <c r="Q42" s="58" t="s">
        <v>71</v>
      </c>
      <c r="R42" s="49">
        <v>1</v>
      </c>
      <c r="S42" s="50">
        <v>8392.51</v>
      </c>
      <c r="T42" s="34">
        <v>450</v>
      </c>
      <c r="U42" s="35">
        <f t="shared" si="0"/>
        <v>8842.51</v>
      </c>
      <c r="V42" s="51">
        <v>220</v>
      </c>
      <c r="W42" s="52">
        <f t="shared" si="1"/>
        <v>1473.7516666666668</v>
      </c>
      <c r="X42" s="52">
        <f t="shared" si="2"/>
        <v>14737.516666666666</v>
      </c>
      <c r="Y42" s="36">
        <f t="shared" si="7"/>
        <v>4421.2550000000001</v>
      </c>
      <c r="Z42" s="36">
        <f t="shared" si="5"/>
        <v>1547.4392499999999</v>
      </c>
      <c r="AA42" s="36">
        <f t="shared" si="12"/>
        <v>265.27530000000002</v>
      </c>
      <c r="AB42" s="36">
        <v>605</v>
      </c>
      <c r="AC42" s="36">
        <f t="shared" si="13"/>
        <v>176.8502</v>
      </c>
      <c r="AD42" s="53">
        <v>562.79999999999995</v>
      </c>
      <c r="AE42" s="53">
        <v>364.28</v>
      </c>
      <c r="AF42" s="38">
        <v>0</v>
      </c>
      <c r="AG42" s="54"/>
      <c r="AH42" s="54"/>
      <c r="AI42" s="54"/>
      <c r="AJ42" s="54"/>
      <c r="AK42" s="63">
        <f>SUM(U42+V42+Z42+AA42+AB42+AC42+AD42+AE42)*12+W42+X42+AF42+Y42</f>
        <v>171642.38033333333</v>
      </c>
      <c r="AL42" s="42"/>
    </row>
    <row r="43" spans="1:38" s="43" customFormat="1" ht="23.25" customHeight="1" thickBot="1" x14ac:dyDescent="0.35">
      <c r="A43">
        <v>38</v>
      </c>
      <c r="B43" s="25" t="s">
        <v>40</v>
      </c>
      <c r="C43" s="25" t="s">
        <v>41</v>
      </c>
      <c r="D43" s="25">
        <v>30</v>
      </c>
      <c r="E43" s="25">
        <v>1</v>
      </c>
      <c r="F43" s="26" t="s">
        <v>42</v>
      </c>
      <c r="G43" s="91">
        <v>385</v>
      </c>
      <c r="H43" s="92" t="s">
        <v>142</v>
      </c>
      <c r="I43" s="27" t="s">
        <v>143</v>
      </c>
      <c r="J43" s="27" t="s">
        <v>45</v>
      </c>
      <c r="K43" s="64">
        <v>38930</v>
      </c>
      <c r="L43" s="45">
        <v>1</v>
      </c>
      <c r="M43" s="45">
        <v>40</v>
      </c>
      <c r="N43" s="45" t="s">
        <v>46</v>
      </c>
      <c r="O43" s="47" t="s">
        <v>141</v>
      </c>
      <c r="P43" s="58" t="s">
        <v>71</v>
      </c>
      <c r="Q43" s="58" t="s">
        <v>71</v>
      </c>
      <c r="R43" s="49">
        <v>1</v>
      </c>
      <c r="S43" s="50">
        <v>8392.51</v>
      </c>
      <c r="T43" s="34">
        <v>450</v>
      </c>
      <c r="U43" s="35">
        <f t="shared" si="0"/>
        <v>8842.51</v>
      </c>
      <c r="V43" s="51">
        <v>220</v>
      </c>
      <c r="W43" s="52">
        <f t="shared" si="1"/>
        <v>1473.7516666666668</v>
      </c>
      <c r="X43" s="52">
        <f t="shared" si="2"/>
        <v>14737.516666666666</v>
      </c>
      <c r="Y43" s="36">
        <f t="shared" si="7"/>
        <v>4421.2550000000001</v>
      </c>
      <c r="Z43" s="36">
        <f>SUM(U43)*0.175</f>
        <v>1547.4392499999999</v>
      </c>
      <c r="AA43" s="36">
        <f t="shared" si="12"/>
        <v>265.27530000000002</v>
      </c>
      <c r="AB43" s="36">
        <v>605</v>
      </c>
      <c r="AC43" s="36">
        <f t="shared" si="13"/>
        <v>176.8502</v>
      </c>
      <c r="AD43" s="53">
        <v>570.72</v>
      </c>
      <c r="AE43" s="53">
        <v>364.28</v>
      </c>
      <c r="AF43" s="38">
        <v>0</v>
      </c>
      <c r="AG43" s="54"/>
      <c r="AH43" s="54"/>
      <c r="AI43" s="54"/>
      <c r="AJ43" s="54"/>
      <c r="AK43" s="63">
        <f>SUM(U43+V43+Z43+AA43+AB43+AC43+AD43+AE43)*12+W43+X43+AF43+Y43</f>
        <v>171737.42033333334</v>
      </c>
      <c r="AL43" s="42"/>
    </row>
    <row r="44" spans="1:38" s="43" customFormat="1" ht="22.5" customHeight="1" thickBot="1" x14ac:dyDescent="0.35">
      <c r="A44">
        <v>39</v>
      </c>
      <c r="B44" s="25" t="s">
        <v>40</v>
      </c>
      <c r="C44" s="25" t="s">
        <v>41</v>
      </c>
      <c r="D44" s="25">
        <v>30</v>
      </c>
      <c r="E44" s="25">
        <v>1</v>
      </c>
      <c r="F44" s="26" t="s">
        <v>42</v>
      </c>
      <c r="G44" s="91">
        <v>322</v>
      </c>
      <c r="H44" s="92" t="s">
        <v>144</v>
      </c>
      <c r="I44" s="27" t="s">
        <v>145</v>
      </c>
      <c r="J44" s="27" t="s">
        <v>45</v>
      </c>
      <c r="K44" s="44">
        <v>37103</v>
      </c>
      <c r="L44" s="45">
        <v>1</v>
      </c>
      <c r="M44" s="46">
        <v>40</v>
      </c>
      <c r="N44" s="45" t="s">
        <v>46</v>
      </c>
      <c r="O44" s="47" t="s">
        <v>141</v>
      </c>
      <c r="P44" s="58" t="s">
        <v>71</v>
      </c>
      <c r="Q44" s="58" t="s">
        <v>71</v>
      </c>
      <c r="R44" s="49">
        <v>1</v>
      </c>
      <c r="S44" s="61">
        <v>8392.51</v>
      </c>
      <c r="T44" s="34">
        <v>450</v>
      </c>
      <c r="U44" s="35">
        <f t="shared" si="0"/>
        <v>8842.51</v>
      </c>
      <c r="V44" s="51">
        <v>293</v>
      </c>
      <c r="W44" s="52">
        <f t="shared" si="1"/>
        <v>1473.7516666666668</v>
      </c>
      <c r="X44" s="52">
        <f t="shared" si="2"/>
        <v>14737.516666666666</v>
      </c>
      <c r="Y44" s="36">
        <f t="shared" si="7"/>
        <v>4421.2550000000001</v>
      </c>
      <c r="Z44" s="36">
        <f t="shared" si="5"/>
        <v>1547.4392499999999</v>
      </c>
      <c r="AA44" s="36">
        <f t="shared" si="12"/>
        <v>265.27530000000002</v>
      </c>
      <c r="AB44" s="36">
        <v>610</v>
      </c>
      <c r="AC44" s="36">
        <f t="shared" si="13"/>
        <v>176.8502</v>
      </c>
      <c r="AD44" s="53">
        <v>569.48</v>
      </c>
      <c r="AE44" s="53">
        <v>362.74</v>
      </c>
      <c r="AF44" s="38">
        <v>0</v>
      </c>
      <c r="AG44" s="54"/>
      <c r="AH44" s="54"/>
      <c r="AI44" s="54"/>
      <c r="AJ44" s="54"/>
      <c r="AK44" s="41">
        <f t="shared" si="6"/>
        <v>172640.06033333333</v>
      </c>
      <c r="AL44" s="42"/>
    </row>
    <row r="45" spans="1:38" s="43" customFormat="1" ht="22.5" customHeight="1" thickBot="1" x14ac:dyDescent="0.35">
      <c r="A45">
        <v>40</v>
      </c>
      <c r="B45" s="25" t="s">
        <v>40</v>
      </c>
      <c r="C45" s="25" t="s">
        <v>41</v>
      </c>
      <c r="D45" s="25">
        <v>30</v>
      </c>
      <c r="E45" s="25">
        <v>1</v>
      </c>
      <c r="F45" s="26" t="s">
        <v>42</v>
      </c>
      <c r="G45" s="91">
        <v>323</v>
      </c>
      <c r="H45" s="92" t="s">
        <v>146</v>
      </c>
      <c r="I45" s="27" t="s">
        <v>147</v>
      </c>
      <c r="J45" s="27" t="s">
        <v>45</v>
      </c>
      <c r="K45" s="44">
        <v>36896</v>
      </c>
      <c r="L45" s="45">
        <v>3</v>
      </c>
      <c r="M45" s="46">
        <v>40</v>
      </c>
      <c r="N45" s="45" t="s">
        <v>46</v>
      </c>
      <c r="O45" s="47" t="s">
        <v>133</v>
      </c>
      <c r="P45" s="58" t="s">
        <v>71</v>
      </c>
      <c r="Q45" s="58" t="s">
        <v>71</v>
      </c>
      <c r="R45" s="49">
        <v>1</v>
      </c>
      <c r="S45" s="61">
        <v>9068.61</v>
      </c>
      <c r="T45" s="34">
        <v>450</v>
      </c>
      <c r="U45" s="35">
        <f t="shared" si="0"/>
        <v>9518.61</v>
      </c>
      <c r="V45" s="51">
        <v>293</v>
      </c>
      <c r="W45" s="52">
        <f t="shared" si="1"/>
        <v>1586.4350000000002</v>
      </c>
      <c r="X45" s="52">
        <f t="shared" si="2"/>
        <v>15864.350000000002</v>
      </c>
      <c r="Y45" s="36">
        <f t="shared" si="7"/>
        <v>4759.3050000000003</v>
      </c>
      <c r="Z45" s="36">
        <f t="shared" si="5"/>
        <v>1665.75675</v>
      </c>
      <c r="AA45" s="36">
        <f t="shared" si="12"/>
        <v>285.55830000000003</v>
      </c>
      <c r="AB45" s="36">
        <v>650</v>
      </c>
      <c r="AC45" s="36">
        <f t="shared" si="13"/>
        <v>190.37220000000002</v>
      </c>
      <c r="AD45" s="53">
        <v>599.5</v>
      </c>
      <c r="AE45" s="53">
        <v>387.56</v>
      </c>
      <c r="AF45" s="38">
        <v>0</v>
      </c>
      <c r="AG45" s="54"/>
      <c r="AH45" s="54"/>
      <c r="AI45" s="54"/>
      <c r="AJ45" s="54"/>
      <c r="AK45" s="41">
        <f t="shared" si="6"/>
        <v>185294.37700000001</v>
      </c>
      <c r="AL45" s="42"/>
    </row>
    <row r="46" spans="1:38" s="43" customFormat="1" ht="22.5" customHeight="1" thickBot="1" x14ac:dyDescent="0.35">
      <c r="A46">
        <v>41</v>
      </c>
      <c r="B46" s="25" t="s">
        <v>40</v>
      </c>
      <c r="C46" s="25" t="s">
        <v>41</v>
      </c>
      <c r="D46" s="25">
        <v>30</v>
      </c>
      <c r="E46" s="25">
        <v>1</v>
      </c>
      <c r="F46" s="26" t="s">
        <v>42</v>
      </c>
      <c r="G46" s="91">
        <v>324</v>
      </c>
      <c r="H46" s="92" t="s">
        <v>148</v>
      </c>
      <c r="I46" s="27" t="s">
        <v>149</v>
      </c>
      <c r="J46" s="27" t="s">
        <v>45</v>
      </c>
      <c r="K46" s="44">
        <v>36220</v>
      </c>
      <c r="L46" s="45">
        <v>3</v>
      </c>
      <c r="M46" s="46">
        <v>40</v>
      </c>
      <c r="N46" s="45" t="s">
        <v>46</v>
      </c>
      <c r="O46" s="47" t="s">
        <v>150</v>
      </c>
      <c r="P46" s="58" t="s">
        <v>71</v>
      </c>
      <c r="Q46" s="58" t="s">
        <v>71</v>
      </c>
      <c r="R46" s="49">
        <v>1</v>
      </c>
      <c r="S46" s="61">
        <v>9068.61</v>
      </c>
      <c r="T46" s="34">
        <v>450</v>
      </c>
      <c r="U46" s="35">
        <f t="shared" si="0"/>
        <v>9518.61</v>
      </c>
      <c r="V46" s="51">
        <v>293</v>
      </c>
      <c r="W46" s="52">
        <f t="shared" si="1"/>
        <v>1586.4350000000002</v>
      </c>
      <c r="X46" s="52">
        <f t="shared" si="2"/>
        <v>15864.350000000002</v>
      </c>
      <c r="Y46" s="36">
        <f t="shared" si="7"/>
        <v>4759.3050000000003</v>
      </c>
      <c r="Z46" s="36">
        <f t="shared" si="5"/>
        <v>1665.75675</v>
      </c>
      <c r="AA46" s="36">
        <f t="shared" si="12"/>
        <v>285.55830000000003</v>
      </c>
      <c r="AB46" s="36">
        <v>650</v>
      </c>
      <c r="AC46" s="36">
        <f t="shared" si="13"/>
        <v>190.37220000000002</v>
      </c>
      <c r="AD46" s="53">
        <v>591.20000000000005</v>
      </c>
      <c r="AE46" s="53">
        <v>387.56</v>
      </c>
      <c r="AF46" s="38">
        <v>0</v>
      </c>
      <c r="AG46" s="54"/>
      <c r="AH46" s="54"/>
      <c r="AI46" s="54"/>
      <c r="AJ46" s="54"/>
      <c r="AK46" s="41">
        <f t="shared" si="6"/>
        <v>185194.77700000003</v>
      </c>
      <c r="AL46" s="42"/>
    </row>
    <row r="47" spans="1:38" s="43" customFormat="1" ht="22.5" customHeight="1" thickBot="1" x14ac:dyDescent="0.35">
      <c r="A47">
        <v>42</v>
      </c>
      <c r="B47" s="25" t="s">
        <v>40</v>
      </c>
      <c r="C47" s="25" t="s">
        <v>41</v>
      </c>
      <c r="D47" s="25">
        <v>30</v>
      </c>
      <c r="E47" s="25">
        <v>1</v>
      </c>
      <c r="F47" s="26" t="s">
        <v>42</v>
      </c>
      <c r="G47" s="91">
        <v>328</v>
      </c>
      <c r="H47" s="92" t="s">
        <v>151</v>
      </c>
      <c r="I47" s="27" t="s">
        <v>152</v>
      </c>
      <c r="J47" s="27" t="s">
        <v>45</v>
      </c>
      <c r="K47" s="44">
        <v>34623</v>
      </c>
      <c r="L47" s="45">
        <v>1</v>
      </c>
      <c r="M47" s="46">
        <v>40</v>
      </c>
      <c r="N47" s="45" t="s">
        <v>46</v>
      </c>
      <c r="O47" s="47" t="s">
        <v>141</v>
      </c>
      <c r="P47" s="58" t="s">
        <v>71</v>
      </c>
      <c r="Q47" s="58" t="s">
        <v>71</v>
      </c>
      <c r="R47" s="49">
        <v>1</v>
      </c>
      <c r="S47" s="61">
        <v>8392.51</v>
      </c>
      <c r="T47" s="34">
        <v>450</v>
      </c>
      <c r="U47" s="35">
        <f t="shared" si="0"/>
        <v>8842.51</v>
      </c>
      <c r="V47" s="51">
        <v>366</v>
      </c>
      <c r="W47" s="52">
        <f t="shared" si="1"/>
        <v>1473.7516666666668</v>
      </c>
      <c r="X47" s="52">
        <f t="shared" si="2"/>
        <v>14737.516666666666</v>
      </c>
      <c r="Y47" s="36">
        <f t="shared" si="7"/>
        <v>4421.2550000000001</v>
      </c>
      <c r="Z47" s="36">
        <f t="shared" si="5"/>
        <v>1547.4392499999999</v>
      </c>
      <c r="AA47" s="36">
        <f t="shared" si="12"/>
        <v>265.27530000000002</v>
      </c>
      <c r="AB47" s="36">
        <v>610</v>
      </c>
      <c r="AC47" s="36">
        <f t="shared" si="13"/>
        <v>176.8502</v>
      </c>
      <c r="AD47" s="53">
        <v>571.29999999999995</v>
      </c>
      <c r="AE47" s="53">
        <v>363.24</v>
      </c>
      <c r="AF47" s="38">
        <v>0</v>
      </c>
      <c r="AG47" s="54"/>
      <c r="AH47" s="54"/>
      <c r="AI47" s="54"/>
      <c r="AJ47" s="54"/>
      <c r="AK47" s="41">
        <f t="shared" si="6"/>
        <v>173543.90033333332</v>
      </c>
      <c r="AL47" s="42"/>
    </row>
    <row r="48" spans="1:38" s="43" customFormat="1" ht="22.5" customHeight="1" thickBot="1" x14ac:dyDescent="0.35">
      <c r="A48">
        <v>43</v>
      </c>
      <c r="B48" s="25" t="s">
        <v>40</v>
      </c>
      <c r="C48" s="25" t="s">
        <v>41</v>
      </c>
      <c r="D48" s="25">
        <v>30</v>
      </c>
      <c r="E48" s="25">
        <v>1</v>
      </c>
      <c r="F48" s="26" t="s">
        <v>42</v>
      </c>
      <c r="G48" s="91">
        <v>331</v>
      </c>
      <c r="H48" s="92" t="s">
        <v>153</v>
      </c>
      <c r="I48" s="27" t="s">
        <v>154</v>
      </c>
      <c r="J48" s="27" t="s">
        <v>45</v>
      </c>
      <c r="K48" s="44">
        <v>39828</v>
      </c>
      <c r="L48" s="45">
        <v>1</v>
      </c>
      <c r="M48" s="46">
        <v>40</v>
      </c>
      <c r="N48" s="45" t="s">
        <v>46</v>
      </c>
      <c r="O48" s="47" t="s">
        <v>155</v>
      </c>
      <c r="P48" s="58" t="s">
        <v>71</v>
      </c>
      <c r="Q48" s="58" t="s">
        <v>71</v>
      </c>
      <c r="R48" s="49">
        <v>1</v>
      </c>
      <c r="S48" s="61">
        <v>8438.91</v>
      </c>
      <c r="T48" s="34">
        <v>450</v>
      </c>
      <c r="U48" s="35">
        <f t="shared" si="0"/>
        <v>8888.91</v>
      </c>
      <c r="V48" s="51">
        <v>147</v>
      </c>
      <c r="W48" s="52">
        <f t="shared" si="1"/>
        <v>1481.4849999999999</v>
      </c>
      <c r="X48" s="52">
        <f t="shared" si="2"/>
        <v>14814.849999999999</v>
      </c>
      <c r="Y48" s="36">
        <f t="shared" si="7"/>
        <v>4444.4549999999999</v>
      </c>
      <c r="Z48" s="36">
        <f t="shared" si="5"/>
        <v>1555.5592499999998</v>
      </c>
      <c r="AA48" s="36">
        <f t="shared" si="12"/>
        <v>266.66730000000001</v>
      </c>
      <c r="AB48" s="36">
        <v>600</v>
      </c>
      <c r="AC48" s="36">
        <f t="shared" si="13"/>
        <v>177.7782</v>
      </c>
      <c r="AD48" s="53">
        <v>565.04999999999995</v>
      </c>
      <c r="AE48" s="53">
        <v>360.67</v>
      </c>
      <c r="AF48" s="38">
        <v>0</v>
      </c>
      <c r="AG48" s="54"/>
      <c r="AH48" s="54"/>
      <c r="AI48" s="54"/>
      <c r="AJ48" s="54"/>
      <c r="AK48" s="41">
        <f t="shared" si="6"/>
        <v>171480.40699999998</v>
      </c>
      <c r="AL48" s="42"/>
    </row>
    <row r="49" spans="1:38" s="43" customFormat="1" ht="22.5" customHeight="1" thickBot="1" x14ac:dyDescent="0.35">
      <c r="A49">
        <v>44</v>
      </c>
      <c r="B49" s="25" t="s">
        <v>40</v>
      </c>
      <c r="C49" s="25" t="s">
        <v>41</v>
      </c>
      <c r="D49" s="25">
        <v>30</v>
      </c>
      <c r="E49" s="25">
        <v>1</v>
      </c>
      <c r="F49" s="26" t="s">
        <v>42</v>
      </c>
      <c r="G49" s="91">
        <v>332</v>
      </c>
      <c r="H49" s="92" t="s">
        <v>156</v>
      </c>
      <c r="I49" s="27" t="s">
        <v>157</v>
      </c>
      <c r="J49" s="27" t="s">
        <v>45</v>
      </c>
      <c r="K49" s="44">
        <v>35125</v>
      </c>
      <c r="L49" s="45">
        <v>2</v>
      </c>
      <c r="M49" s="46">
        <v>40</v>
      </c>
      <c r="N49" s="45" t="s">
        <v>46</v>
      </c>
      <c r="O49" s="47" t="s">
        <v>155</v>
      </c>
      <c r="P49" s="58" t="s">
        <v>71</v>
      </c>
      <c r="Q49" s="58" t="s">
        <v>71</v>
      </c>
      <c r="R49" s="49">
        <v>1</v>
      </c>
      <c r="S49" s="61">
        <v>8438.91</v>
      </c>
      <c r="T49" s="34">
        <v>450</v>
      </c>
      <c r="U49" s="35">
        <f t="shared" si="0"/>
        <v>8888.91</v>
      </c>
      <c r="V49" s="51">
        <v>366</v>
      </c>
      <c r="W49" s="52">
        <f t="shared" si="1"/>
        <v>1481.4849999999999</v>
      </c>
      <c r="X49" s="52">
        <f t="shared" si="2"/>
        <v>14814.849999999999</v>
      </c>
      <c r="Y49" s="36">
        <f t="shared" si="7"/>
        <v>4444.4549999999999</v>
      </c>
      <c r="Z49" s="36">
        <f t="shared" si="5"/>
        <v>1555.5592499999998</v>
      </c>
      <c r="AA49" s="36">
        <f t="shared" si="12"/>
        <v>266.66730000000001</v>
      </c>
      <c r="AB49" s="36">
        <v>610</v>
      </c>
      <c r="AC49" s="36">
        <f t="shared" si="13"/>
        <v>177.7782</v>
      </c>
      <c r="AD49" s="53">
        <v>576.16999999999996</v>
      </c>
      <c r="AE49" s="53">
        <v>369.77</v>
      </c>
      <c r="AF49" s="38">
        <v>0</v>
      </c>
      <c r="AG49" s="54"/>
      <c r="AH49" s="54"/>
      <c r="AI49" s="54"/>
      <c r="AJ49" s="54"/>
      <c r="AK49" s="41">
        <f t="shared" si="6"/>
        <v>174471.04699999999</v>
      </c>
      <c r="AL49" s="42"/>
    </row>
    <row r="50" spans="1:38" s="43" customFormat="1" ht="22.5" customHeight="1" thickBot="1" x14ac:dyDescent="0.35">
      <c r="A50">
        <v>45</v>
      </c>
      <c r="B50" s="25" t="s">
        <v>40</v>
      </c>
      <c r="C50" s="25" t="s">
        <v>41</v>
      </c>
      <c r="D50" s="25">
        <v>30</v>
      </c>
      <c r="E50" s="25">
        <v>1</v>
      </c>
      <c r="F50" s="26" t="s">
        <v>42</v>
      </c>
      <c r="G50" s="91">
        <v>336</v>
      </c>
      <c r="H50" s="92" t="s">
        <v>158</v>
      </c>
      <c r="I50" s="27" t="s">
        <v>159</v>
      </c>
      <c r="J50" s="27" t="s">
        <v>56</v>
      </c>
      <c r="K50" s="44">
        <v>35431</v>
      </c>
      <c r="L50" s="45">
        <v>1</v>
      </c>
      <c r="M50" s="46">
        <v>40</v>
      </c>
      <c r="N50" s="45" t="s">
        <v>46</v>
      </c>
      <c r="O50" s="47" t="s">
        <v>160</v>
      </c>
      <c r="P50" s="58" t="s">
        <v>71</v>
      </c>
      <c r="Q50" s="58" t="s">
        <v>71</v>
      </c>
      <c r="R50" s="49">
        <v>1</v>
      </c>
      <c r="S50" s="61">
        <v>7923.09</v>
      </c>
      <c r="T50" s="34">
        <v>450</v>
      </c>
      <c r="U50" s="35">
        <f t="shared" si="0"/>
        <v>8373.09</v>
      </c>
      <c r="V50" s="51">
        <v>293</v>
      </c>
      <c r="W50" s="52">
        <f t="shared" si="1"/>
        <v>1395.5150000000001</v>
      </c>
      <c r="X50" s="52">
        <f t="shared" si="2"/>
        <v>13955.15</v>
      </c>
      <c r="Y50" s="36">
        <f t="shared" si="7"/>
        <v>4186.5450000000001</v>
      </c>
      <c r="Z50" s="36">
        <f t="shared" si="5"/>
        <v>1465.2907499999999</v>
      </c>
      <c r="AA50" s="36">
        <f t="shared" si="12"/>
        <v>251.1927</v>
      </c>
      <c r="AB50" s="36">
        <v>600</v>
      </c>
      <c r="AC50" s="36">
        <f t="shared" si="13"/>
        <v>167.46180000000001</v>
      </c>
      <c r="AD50" s="53">
        <v>548.88</v>
      </c>
      <c r="AE50" s="53">
        <v>346.98</v>
      </c>
      <c r="AF50" s="38">
        <v>0</v>
      </c>
      <c r="AG50" s="54"/>
      <c r="AH50" s="54"/>
      <c r="AI50" s="54"/>
      <c r="AJ50" s="54"/>
      <c r="AK50" s="41">
        <f t="shared" si="6"/>
        <v>164087.95299999998</v>
      </c>
      <c r="AL50" s="42"/>
    </row>
    <row r="51" spans="1:38" s="43" customFormat="1" ht="22.5" customHeight="1" thickBot="1" x14ac:dyDescent="0.35">
      <c r="A51">
        <v>46</v>
      </c>
      <c r="B51" s="68" t="s">
        <v>40</v>
      </c>
      <c r="C51" s="68" t="s">
        <v>41</v>
      </c>
      <c r="D51" s="68">
        <v>30</v>
      </c>
      <c r="E51" s="68">
        <v>1</v>
      </c>
      <c r="F51" s="26" t="s">
        <v>42</v>
      </c>
      <c r="G51" s="93">
        <v>339</v>
      </c>
      <c r="H51" s="94" t="s">
        <v>161</v>
      </c>
      <c r="I51" s="69" t="s">
        <v>162</v>
      </c>
      <c r="J51" s="69" t="s">
        <v>45</v>
      </c>
      <c r="K51" s="44">
        <v>39828</v>
      </c>
      <c r="L51" s="45">
        <v>1</v>
      </c>
      <c r="M51" s="46">
        <v>40</v>
      </c>
      <c r="N51" s="45" t="s">
        <v>46</v>
      </c>
      <c r="O51" s="47" t="s">
        <v>163</v>
      </c>
      <c r="P51" s="58" t="s">
        <v>71</v>
      </c>
      <c r="Q51" s="58" t="s">
        <v>71</v>
      </c>
      <c r="R51" s="49">
        <v>1</v>
      </c>
      <c r="S51" s="61">
        <v>7923.09</v>
      </c>
      <c r="T51" s="34">
        <v>450</v>
      </c>
      <c r="U51" s="35">
        <f t="shared" si="0"/>
        <v>8373.09</v>
      </c>
      <c r="V51" s="51">
        <v>147</v>
      </c>
      <c r="W51" s="52">
        <f t="shared" si="1"/>
        <v>1395.5150000000001</v>
      </c>
      <c r="X51" s="52">
        <f t="shared" si="2"/>
        <v>13955.15</v>
      </c>
      <c r="Y51" s="36">
        <f t="shared" si="7"/>
        <v>4186.5450000000001</v>
      </c>
      <c r="Z51" s="36">
        <f t="shared" si="5"/>
        <v>1465.2907499999999</v>
      </c>
      <c r="AA51" s="36">
        <f t="shared" si="12"/>
        <v>251.1927</v>
      </c>
      <c r="AB51" s="36">
        <v>600</v>
      </c>
      <c r="AC51" s="36">
        <f t="shared" si="13"/>
        <v>167.46180000000001</v>
      </c>
      <c r="AD51" s="53">
        <v>548.88</v>
      </c>
      <c r="AE51" s="53">
        <v>346.98</v>
      </c>
      <c r="AF51" s="38">
        <v>0</v>
      </c>
      <c r="AG51" s="54"/>
      <c r="AH51" s="54"/>
      <c r="AI51" s="54"/>
      <c r="AJ51" s="54"/>
      <c r="AK51" s="70">
        <f t="shared" si="6"/>
        <v>162335.95299999998</v>
      </c>
      <c r="AL51" s="42"/>
    </row>
    <row r="52" spans="1:38" s="43" customFormat="1" ht="22.5" customHeight="1" thickBot="1" x14ac:dyDescent="0.35">
      <c r="A52">
        <v>47</v>
      </c>
      <c r="B52" s="71" t="s">
        <v>40</v>
      </c>
      <c r="C52" s="71" t="s">
        <v>41</v>
      </c>
      <c r="D52" s="71">
        <v>30</v>
      </c>
      <c r="E52" s="71">
        <v>1</v>
      </c>
      <c r="F52" s="26" t="s">
        <v>42</v>
      </c>
      <c r="G52" s="95">
        <v>341</v>
      </c>
      <c r="H52" s="96" t="s">
        <v>164</v>
      </c>
      <c r="I52" s="72" t="s">
        <v>165</v>
      </c>
      <c r="J52" s="72" t="s">
        <v>45</v>
      </c>
      <c r="K52" s="44">
        <v>36661</v>
      </c>
      <c r="L52" s="46">
        <v>1</v>
      </c>
      <c r="M52" s="46">
        <v>40</v>
      </c>
      <c r="N52" s="46" t="s">
        <v>46</v>
      </c>
      <c r="O52" s="65" t="s">
        <v>163</v>
      </c>
      <c r="P52" s="58" t="s">
        <v>71</v>
      </c>
      <c r="Q52" s="58" t="s">
        <v>71</v>
      </c>
      <c r="R52" s="32">
        <v>1</v>
      </c>
      <c r="S52" s="73">
        <v>7923.09</v>
      </c>
      <c r="T52" s="34">
        <v>450</v>
      </c>
      <c r="U52" s="35">
        <f t="shared" si="0"/>
        <v>8373.09</v>
      </c>
      <c r="V52" s="33">
        <v>293</v>
      </c>
      <c r="W52" s="36">
        <f t="shared" si="1"/>
        <v>1395.5150000000001</v>
      </c>
      <c r="X52" s="36">
        <f t="shared" si="2"/>
        <v>13955.15</v>
      </c>
      <c r="Y52" s="36">
        <f t="shared" si="7"/>
        <v>4186.5450000000001</v>
      </c>
      <c r="Z52" s="36">
        <f t="shared" si="5"/>
        <v>1465.2907499999999</v>
      </c>
      <c r="AA52" s="36">
        <f t="shared" si="12"/>
        <v>251.1927</v>
      </c>
      <c r="AB52" s="36">
        <v>600</v>
      </c>
      <c r="AC52" s="36">
        <f t="shared" si="13"/>
        <v>167.46180000000001</v>
      </c>
      <c r="AD52" s="53">
        <v>548.88</v>
      </c>
      <c r="AE52" s="53">
        <v>346.98</v>
      </c>
      <c r="AF52" s="38">
        <v>0</v>
      </c>
      <c r="AG52" s="74"/>
      <c r="AH52" s="74"/>
      <c r="AI52" s="74"/>
      <c r="AJ52" s="74"/>
      <c r="AK52" s="75">
        <f t="shared" si="6"/>
        <v>164087.95299999998</v>
      </c>
      <c r="AL52" s="42"/>
    </row>
    <row r="53" spans="1:38" s="43" customFormat="1" ht="22.5" customHeight="1" thickBot="1" x14ac:dyDescent="0.35">
      <c r="A53">
        <v>48</v>
      </c>
      <c r="B53" s="25" t="s">
        <v>40</v>
      </c>
      <c r="C53" s="25" t="s">
        <v>41</v>
      </c>
      <c r="D53" s="25">
        <v>30</v>
      </c>
      <c r="E53" s="25">
        <v>1</v>
      </c>
      <c r="F53" s="26" t="s">
        <v>42</v>
      </c>
      <c r="G53" s="91">
        <v>342</v>
      </c>
      <c r="H53" s="92" t="s">
        <v>166</v>
      </c>
      <c r="I53" s="27" t="s">
        <v>167</v>
      </c>
      <c r="J53" s="27" t="s">
        <v>45</v>
      </c>
      <c r="K53" s="44">
        <v>36899</v>
      </c>
      <c r="L53" s="45">
        <v>1</v>
      </c>
      <c r="M53" s="46">
        <v>40</v>
      </c>
      <c r="N53" s="45" t="s">
        <v>46</v>
      </c>
      <c r="O53" s="47" t="s">
        <v>163</v>
      </c>
      <c r="P53" s="58" t="s">
        <v>71</v>
      </c>
      <c r="Q53" s="58" t="s">
        <v>71</v>
      </c>
      <c r="R53" s="49">
        <v>1</v>
      </c>
      <c r="S53" s="50">
        <v>7923.09</v>
      </c>
      <c r="T53" s="34">
        <v>450</v>
      </c>
      <c r="U53" s="35">
        <f t="shared" si="0"/>
        <v>8373.09</v>
      </c>
      <c r="V53" s="51">
        <v>293</v>
      </c>
      <c r="W53" s="52">
        <f t="shared" si="1"/>
        <v>1395.5150000000001</v>
      </c>
      <c r="X53" s="52">
        <f t="shared" si="2"/>
        <v>13955.15</v>
      </c>
      <c r="Y53" s="36">
        <f t="shared" si="7"/>
        <v>4186.5450000000001</v>
      </c>
      <c r="Z53" s="36">
        <f t="shared" si="5"/>
        <v>1465.2907499999999</v>
      </c>
      <c r="AA53" s="36">
        <f t="shared" si="12"/>
        <v>251.1927</v>
      </c>
      <c r="AB53" s="36">
        <v>600</v>
      </c>
      <c r="AC53" s="36">
        <f t="shared" si="13"/>
        <v>167.46180000000001</v>
      </c>
      <c r="AD53" s="53">
        <v>548.88</v>
      </c>
      <c r="AE53" s="53">
        <v>346.98</v>
      </c>
      <c r="AF53" s="38">
        <v>0</v>
      </c>
      <c r="AG53" s="54"/>
      <c r="AH53" s="54"/>
      <c r="AI53" s="54"/>
      <c r="AJ53" s="54"/>
      <c r="AK53" s="41">
        <f t="shared" si="6"/>
        <v>164087.95299999998</v>
      </c>
      <c r="AL53" s="42"/>
    </row>
    <row r="54" spans="1:38" s="43" customFormat="1" ht="22.5" customHeight="1" thickBot="1" x14ac:dyDescent="0.35">
      <c r="A54">
        <v>49</v>
      </c>
      <c r="B54" s="25" t="s">
        <v>40</v>
      </c>
      <c r="C54" s="25" t="s">
        <v>41</v>
      </c>
      <c r="D54" s="25">
        <v>30</v>
      </c>
      <c r="E54" s="25">
        <v>1</v>
      </c>
      <c r="F54" s="26" t="s">
        <v>42</v>
      </c>
      <c r="G54" s="91">
        <v>343</v>
      </c>
      <c r="H54" s="92" t="s">
        <v>168</v>
      </c>
      <c r="I54" s="27" t="s">
        <v>169</v>
      </c>
      <c r="J54" s="27" t="s">
        <v>45</v>
      </c>
      <c r="K54" s="44">
        <v>35639</v>
      </c>
      <c r="L54" s="45">
        <v>1</v>
      </c>
      <c r="M54" s="46">
        <v>40</v>
      </c>
      <c r="N54" s="45" t="s">
        <v>46</v>
      </c>
      <c r="O54" s="47" t="s">
        <v>114</v>
      </c>
      <c r="P54" s="58" t="s">
        <v>71</v>
      </c>
      <c r="Q54" s="58" t="s">
        <v>71</v>
      </c>
      <c r="R54" s="49">
        <v>1</v>
      </c>
      <c r="S54" s="50">
        <v>7923.09</v>
      </c>
      <c r="T54" s="34">
        <v>450</v>
      </c>
      <c r="U54" s="35">
        <f t="shared" si="0"/>
        <v>8373.09</v>
      </c>
      <c r="V54" s="51">
        <v>293</v>
      </c>
      <c r="W54" s="52">
        <f t="shared" si="1"/>
        <v>1395.5150000000001</v>
      </c>
      <c r="X54" s="52">
        <f t="shared" si="2"/>
        <v>13955.15</v>
      </c>
      <c r="Y54" s="36">
        <f t="shared" si="7"/>
        <v>4186.5450000000001</v>
      </c>
      <c r="Z54" s="36">
        <f t="shared" si="5"/>
        <v>1465.2907499999999</v>
      </c>
      <c r="AA54" s="36">
        <f t="shared" si="12"/>
        <v>251.1927</v>
      </c>
      <c r="AB54" s="36">
        <v>600</v>
      </c>
      <c r="AC54" s="36">
        <f t="shared" si="13"/>
        <v>167.46180000000001</v>
      </c>
      <c r="AD54" s="53">
        <v>548.88</v>
      </c>
      <c r="AE54" s="53">
        <v>346.98</v>
      </c>
      <c r="AF54" s="38">
        <v>0</v>
      </c>
      <c r="AG54" s="54"/>
      <c r="AH54" s="54"/>
      <c r="AI54" s="54"/>
      <c r="AJ54" s="54"/>
      <c r="AK54" s="41">
        <f t="shared" si="6"/>
        <v>164087.95299999998</v>
      </c>
      <c r="AL54" s="42"/>
    </row>
    <row r="55" spans="1:38" s="43" customFormat="1" ht="22.5" customHeight="1" thickBot="1" x14ac:dyDescent="0.35">
      <c r="A55">
        <v>50</v>
      </c>
      <c r="B55" s="25" t="s">
        <v>40</v>
      </c>
      <c r="C55" s="25" t="s">
        <v>41</v>
      </c>
      <c r="D55" s="25">
        <v>30</v>
      </c>
      <c r="E55" s="25">
        <v>1</v>
      </c>
      <c r="F55" s="26" t="s">
        <v>42</v>
      </c>
      <c r="G55" s="91">
        <v>346</v>
      </c>
      <c r="H55" s="92" t="s">
        <v>170</v>
      </c>
      <c r="I55" s="27" t="s">
        <v>171</v>
      </c>
      <c r="J55" s="27" t="s">
        <v>45</v>
      </c>
      <c r="K55" s="44">
        <v>36899</v>
      </c>
      <c r="L55" s="45">
        <v>1</v>
      </c>
      <c r="M55" s="46">
        <v>40</v>
      </c>
      <c r="N55" s="45" t="s">
        <v>46</v>
      </c>
      <c r="O55" s="47" t="s">
        <v>141</v>
      </c>
      <c r="P55" s="58" t="s">
        <v>71</v>
      </c>
      <c r="Q55" s="58" t="s">
        <v>71</v>
      </c>
      <c r="R55" s="49">
        <v>1</v>
      </c>
      <c r="S55" s="50">
        <v>8392.51</v>
      </c>
      <c r="T55" s="34">
        <v>450</v>
      </c>
      <c r="U55" s="35">
        <f t="shared" si="0"/>
        <v>8842.51</v>
      </c>
      <c r="V55" s="51">
        <v>293</v>
      </c>
      <c r="W55" s="52">
        <f t="shared" si="1"/>
        <v>1473.7516666666668</v>
      </c>
      <c r="X55" s="52">
        <f t="shared" si="2"/>
        <v>14737.516666666666</v>
      </c>
      <c r="Y55" s="36">
        <f t="shared" si="7"/>
        <v>4421.2550000000001</v>
      </c>
      <c r="Z55" s="36">
        <f t="shared" si="5"/>
        <v>1547.4392499999999</v>
      </c>
      <c r="AA55" s="36">
        <f t="shared" si="12"/>
        <v>265.27530000000002</v>
      </c>
      <c r="AB55" s="36">
        <v>610</v>
      </c>
      <c r="AC55" s="36">
        <f t="shared" si="13"/>
        <v>176.8502</v>
      </c>
      <c r="AD55" s="53">
        <v>569.48</v>
      </c>
      <c r="AE55" s="53">
        <v>362.74</v>
      </c>
      <c r="AF55" s="38">
        <v>0</v>
      </c>
      <c r="AG55" s="54"/>
      <c r="AH55" s="54"/>
      <c r="AI55" s="54"/>
      <c r="AJ55" s="54"/>
      <c r="AK55" s="41">
        <f t="shared" si="6"/>
        <v>172640.06033333333</v>
      </c>
      <c r="AL55" s="42"/>
    </row>
    <row r="56" spans="1:38" s="43" customFormat="1" ht="22.5" customHeight="1" thickBot="1" x14ac:dyDescent="0.35">
      <c r="A56">
        <v>51</v>
      </c>
      <c r="B56" s="25" t="s">
        <v>40</v>
      </c>
      <c r="C56" s="25" t="s">
        <v>41</v>
      </c>
      <c r="D56" s="25">
        <v>30</v>
      </c>
      <c r="E56" s="25">
        <v>1</v>
      </c>
      <c r="F56" s="26" t="s">
        <v>42</v>
      </c>
      <c r="G56" s="91">
        <v>347</v>
      </c>
      <c r="H56" s="92" t="s">
        <v>172</v>
      </c>
      <c r="I56" s="27" t="s">
        <v>173</v>
      </c>
      <c r="J56" s="27" t="s">
        <v>45</v>
      </c>
      <c r="K56" s="44">
        <v>37895</v>
      </c>
      <c r="L56" s="45">
        <v>3</v>
      </c>
      <c r="M56" s="46">
        <v>40</v>
      </c>
      <c r="N56" s="45" t="s">
        <v>46</v>
      </c>
      <c r="O56" s="47" t="s">
        <v>133</v>
      </c>
      <c r="P56" s="58" t="s">
        <v>71</v>
      </c>
      <c r="Q56" s="58" t="s">
        <v>71</v>
      </c>
      <c r="R56" s="49">
        <v>1</v>
      </c>
      <c r="S56" s="50">
        <v>9068.61</v>
      </c>
      <c r="T56" s="34">
        <v>450</v>
      </c>
      <c r="U56" s="35">
        <f t="shared" si="0"/>
        <v>9518.61</v>
      </c>
      <c r="V56" s="51">
        <v>220</v>
      </c>
      <c r="W56" s="52">
        <f t="shared" si="1"/>
        <v>1586.4350000000002</v>
      </c>
      <c r="X56" s="52">
        <f t="shared" si="2"/>
        <v>15864.350000000002</v>
      </c>
      <c r="Y56" s="36">
        <f t="shared" si="7"/>
        <v>4759.3050000000003</v>
      </c>
      <c r="Z56" s="36">
        <f t="shared" si="5"/>
        <v>1665.75675</v>
      </c>
      <c r="AA56" s="36">
        <f t="shared" si="12"/>
        <v>285.55830000000003</v>
      </c>
      <c r="AB56" s="36">
        <v>625</v>
      </c>
      <c r="AC56" s="36">
        <f t="shared" si="13"/>
        <v>190.37220000000002</v>
      </c>
      <c r="AD56" s="53">
        <v>599.5</v>
      </c>
      <c r="AE56" s="53">
        <v>387.56</v>
      </c>
      <c r="AF56" s="38">
        <v>0</v>
      </c>
      <c r="AG56" s="54"/>
      <c r="AH56" s="54"/>
      <c r="AI56" s="54"/>
      <c r="AJ56" s="54"/>
      <c r="AK56" s="41">
        <f t="shared" si="6"/>
        <v>184118.37700000001</v>
      </c>
      <c r="AL56" s="42"/>
    </row>
    <row r="57" spans="1:38" s="43" customFormat="1" ht="22.5" customHeight="1" thickBot="1" x14ac:dyDescent="0.35">
      <c r="A57">
        <v>52</v>
      </c>
      <c r="B57" s="25" t="s">
        <v>40</v>
      </c>
      <c r="C57" s="25" t="s">
        <v>41</v>
      </c>
      <c r="D57" s="25">
        <v>30</v>
      </c>
      <c r="E57" s="25">
        <v>1</v>
      </c>
      <c r="F57" s="26" t="s">
        <v>42</v>
      </c>
      <c r="G57" s="91">
        <v>350</v>
      </c>
      <c r="H57" s="92" t="s">
        <v>174</v>
      </c>
      <c r="I57" s="27" t="s">
        <v>175</v>
      </c>
      <c r="J57" s="27" t="s">
        <v>45</v>
      </c>
      <c r="K57" s="44">
        <v>36692</v>
      </c>
      <c r="L57" s="45">
        <v>1</v>
      </c>
      <c r="M57" s="46">
        <v>40</v>
      </c>
      <c r="N57" s="45" t="s">
        <v>46</v>
      </c>
      <c r="O57" s="47" t="s">
        <v>163</v>
      </c>
      <c r="P57" s="58" t="s">
        <v>71</v>
      </c>
      <c r="Q57" s="58" t="s">
        <v>71</v>
      </c>
      <c r="R57" s="49">
        <v>1</v>
      </c>
      <c r="S57" s="50">
        <v>7923.09</v>
      </c>
      <c r="T57" s="34">
        <v>450</v>
      </c>
      <c r="U57" s="35">
        <f t="shared" si="0"/>
        <v>8373.09</v>
      </c>
      <c r="V57" s="51">
        <v>293</v>
      </c>
      <c r="W57" s="52">
        <f t="shared" si="1"/>
        <v>1395.5150000000001</v>
      </c>
      <c r="X57" s="52">
        <f t="shared" si="2"/>
        <v>13955.15</v>
      </c>
      <c r="Y57" s="36">
        <f t="shared" si="7"/>
        <v>4186.5450000000001</v>
      </c>
      <c r="Z57" s="36">
        <f t="shared" si="5"/>
        <v>1465.2907499999999</v>
      </c>
      <c r="AA57" s="36">
        <f t="shared" si="12"/>
        <v>251.1927</v>
      </c>
      <c r="AB57" s="36">
        <v>600</v>
      </c>
      <c r="AC57" s="36">
        <f t="shared" si="13"/>
        <v>167.46180000000001</v>
      </c>
      <c r="AD57" s="53">
        <v>548.88</v>
      </c>
      <c r="AE57" s="53">
        <v>346.98</v>
      </c>
      <c r="AF57" s="38">
        <v>0</v>
      </c>
      <c r="AG57" s="54"/>
      <c r="AH57" s="54"/>
      <c r="AI57" s="54"/>
      <c r="AJ57" s="54"/>
      <c r="AK57" s="41">
        <f t="shared" si="6"/>
        <v>164087.95299999998</v>
      </c>
      <c r="AL57" s="42"/>
    </row>
    <row r="58" spans="1:38" s="43" customFormat="1" ht="22.5" customHeight="1" thickBot="1" x14ac:dyDescent="0.35">
      <c r="A58">
        <v>53</v>
      </c>
      <c r="B58" s="25" t="s">
        <v>40</v>
      </c>
      <c r="C58" s="25" t="s">
        <v>41</v>
      </c>
      <c r="D58" s="25">
        <v>30</v>
      </c>
      <c r="E58" s="25">
        <v>1</v>
      </c>
      <c r="F58" s="26" t="s">
        <v>42</v>
      </c>
      <c r="G58" s="91">
        <v>351</v>
      </c>
      <c r="H58" s="92" t="s">
        <v>176</v>
      </c>
      <c r="I58" s="27" t="s">
        <v>177</v>
      </c>
      <c r="J58" s="27" t="s">
        <v>45</v>
      </c>
      <c r="K58" s="44">
        <v>36902</v>
      </c>
      <c r="L58" s="45">
        <v>1</v>
      </c>
      <c r="M58" s="46">
        <v>40</v>
      </c>
      <c r="N58" s="45" t="s">
        <v>46</v>
      </c>
      <c r="O58" s="47" t="s">
        <v>163</v>
      </c>
      <c r="P58" s="58" t="s">
        <v>71</v>
      </c>
      <c r="Q58" s="58" t="s">
        <v>71</v>
      </c>
      <c r="R58" s="49">
        <v>1</v>
      </c>
      <c r="S58" s="50">
        <v>7923.09</v>
      </c>
      <c r="T58" s="34">
        <v>450</v>
      </c>
      <c r="U58" s="35">
        <f t="shared" si="0"/>
        <v>8373.09</v>
      </c>
      <c r="V58" s="51">
        <v>293</v>
      </c>
      <c r="W58" s="52">
        <f t="shared" si="1"/>
        <v>1395.5150000000001</v>
      </c>
      <c r="X58" s="52">
        <f t="shared" si="2"/>
        <v>13955.15</v>
      </c>
      <c r="Y58" s="36">
        <f t="shared" si="7"/>
        <v>4186.5450000000001</v>
      </c>
      <c r="Z58" s="36">
        <f t="shared" si="5"/>
        <v>1465.2907499999999</v>
      </c>
      <c r="AA58" s="36">
        <f t="shared" si="12"/>
        <v>251.1927</v>
      </c>
      <c r="AB58" s="36">
        <v>600</v>
      </c>
      <c r="AC58" s="36">
        <f t="shared" si="13"/>
        <v>167.46180000000001</v>
      </c>
      <c r="AD58" s="53">
        <v>548.88</v>
      </c>
      <c r="AE58" s="53">
        <v>346.98</v>
      </c>
      <c r="AF58" s="38">
        <v>0</v>
      </c>
      <c r="AG58" s="54"/>
      <c r="AH58" s="54"/>
      <c r="AI58" s="54"/>
      <c r="AJ58" s="54"/>
      <c r="AK58" s="41">
        <f t="shared" si="6"/>
        <v>164087.95299999998</v>
      </c>
      <c r="AL58" s="42"/>
    </row>
    <row r="59" spans="1:38" s="43" customFormat="1" ht="23.25" customHeight="1" thickBot="1" x14ac:dyDescent="0.35">
      <c r="A59">
        <v>54</v>
      </c>
      <c r="B59" s="25" t="s">
        <v>40</v>
      </c>
      <c r="C59" s="25" t="s">
        <v>41</v>
      </c>
      <c r="D59" s="25">
        <v>30</v>
      </c>
      <c r="E59" s="25">
        <v>1</v>
      </c>
      <c r="F59" s="26" t="s">
        <v>42</v>
      </c>
      <c r="G59" s="91">
        <v>354</v>
      </c>
      <c r="H59" s="92" t="s">
        <v>178</v>
      </c>
      <c r="I59" s="27" t="s">
        <v>179</v>
      </c>
      <c r="J59" s="27" t="s">
        <v>45</v>
      </c>
      <c r="K59" s="44">
        <v>33604</v>
      </c>
      <c r="L59" s="45">
        <v>1</v>
      </c>
      <c r="M59" s="45">
        <v>40</v>
      </c>
      <c r="N59" s="45" t="s">
        <v>46</v>
      </c>
      <c r="O59" s="47" t="s">
        <v>163</v>
      </c>
      <c r="P59" s="58" t="s">
        <v>71</v>
      </c>
      <c r="Q59" s="58" t="s">
        <v>71</v>
      </c>
      <c r="R59" s="49">
        <v>1</v>
      </c>
      <c r="S59" s="50">
        <v>7923.09</v>
      </c>
      <c r="T59" s="76">
        <v>450</v>
      </c>
      <c r="U59" s="77">
        <f>S59+T59</f>
        <v>8373.09</v>
      </c>
      <c r="V59" s="51">
        <v>366</v>
      </c>
      <c r="W59" s="52">
        <f>+U59/30*5</f>
        <v>1395.5150000000001</v>
      </c>
      <c r="X59" s="52">
        <f>+U59/30*50</f>
        <v>13955.15</v>
      </c>
      <c r="Y59" s="52">
        <f>SUM(U59/30*15)</f>
        <v>4186.5450000000001</v>
      </c>
      <c r="Z59" s="52">
        <f>SUM(U59)*0.175</f>
        <v>1465.2907499999999</v>
      </c>
      <c r="AA59" s="52">
        <f>SUM(U59)*0.03</f>
        <v>251.1927</v>
      </c>
      <c r="AB59" s="52">
        <v>600</v>
      </c>
      <c r="AC59" s="52">
        <f>SUM(U59)*0.02</f>
        <v>167.46180000000001</v>
      </c>
      <c r="AD59" s="53">
        <v>548.88</v>
      </c>
      <c r="AE59" s="53">
        <v>346.98</v>
      </c>
      <c r="AF59" s="38">
        <v>0</v>
      </c>
      <c r="AG59" s="54"/>
      <c r="AH59" s="54"/>
      <c r="AI59" s="54"/>
      <c r="AJ59" s="54"/>
      <c r="AK59" s="63">
        <f>SUM(U59+V59+Z59+AA59+AB59+AC59+AD59+AE59)*12+W59+X59+AF59+Y59</f>
        <v>164963.95299999998</v>
      </c>
      <c r="AL59" s="42"/>
    </row>
    <row r="60" spans="1:38" s="43" customFormat="1" ht="22.5" customHeight="1" thickBot="1" x14ac:dyDescent="0.35">
      <c r="A60">
        <v>55</v>
      </c>
      <c r="B60" s="25" t="s">
        <v>40</v>
      </c>
      <c r="C60" s="25" t="s">
        <v>41</v>
      </c>
      <c r="D60" s="25">
        <v>30</v>
      </c>
      <c r="E60" s="25">
        <v>1</v>
      </c>
      <c r="F60" s="26" t="s">
        <v>42</v>
      </c>
      <c r="G60" s="91">
        <v>355</v>
      </c>
      <c r="H60" s="92" t="s">
        <v>180</v>
      </c>
      <c r="I60" s="27" t="s">
        <v>181</v>
      </c>
      <c r="J60" s="27" t="s">
        <v>45</v>
      </c>
      <c r="K60" s="44">
        <v>36220</v>
      </c>
      <c r="L60" s="45">
        <v>1</v>
      </c>
      <c r="M60" s="46">
        <v>40</v>
      </c>
      <c r="N60" s="45" t="s">
        <v>46</v>
      </c>
      <c r="O60" s="47" t="s">
        <v>123</v>
      </c>
      <c r="P60" s="58" t="s">
        <v>71</v>
      </c>
      <c r="Q60" s="58" t="s">
        <v>71</v>
      </c>
      <c r="R60" s="49">
        <v>1</v>
      </c>
      <c r="S60" s="50">
        <v>8482.08</v>
      </c>
      <c r="T60" s="34">
        <v>450</v>
      </c>
      <c r="U60" s="35">
        <f t="shared" si="0"/>
        <v>8932.08</v>
      </c>
      <c r="V60" s="51">
        <v>293</v>
      </c>
      <c r="W60" s="52">
        <f t="shared" si="1"/>
        <v>1488.6799999999998</v>
      </c>
      <c r="X60" s="52">
        <f t="shared" si="2"/>
        <v>14886.8</v>
      </c>
      <c r="Y60" s="36">
        <f t="shared" si="7"/>
        <v>4466.04</v>
      </c>
      <c r="Z60" s="36">
        <f t="shared" si="5"/>
        <v>1563.1139999999998</v>
      </c>
      <c r="AA60" s="36">
        <f t="shared" si="12"/>
        <v>267.9624</v>
      </c>
      <c r="AB60" s="36">
        <v>610</v>
      </c>
      <c r="AC60" s="36">
        <f t="shared" si="13"/>
        <v>178.64160000000001</v>
      </c>
      <c r="AD60" s="53">
        <v>591.12</v>
      </c>
      <c r="AE60" s="53">
        <v>372.58</v>
      </c>
      <c r="AF60" s="38">
        <v>0</v>
      </c>
      <c r="AG60" s="54"/>
      <c r="AH60" s="54"/>
      <c r="AI60" s="54"/>
      <c r="AJ60" s="54"/>
      <c r="AK60" s="41">
        <f t="shared" si="6"/>
        <v>174543.49600000001</v>
      </c>
      <c r="AL60" s="42"/>
    </row>
    <row r="61" spans="1:38" s="43" customFormat="1" ht="22.5" customHeight="1" thickBot="1" x14ac:dyDescent="0.35">
      <c r="A61">
        <v>56</v>
      </c>
      <c r="B61" s="25" t="s">
        <v>40</v>
      </c>
      <c r="C61" s="25" t="s">
        <v>41</v>
      </c>
      <c r="D61" s="25">
        <v>30</v>
      </c>
      <c r="E61" s="25">
        <v>1</v>
      </c>
      <c r="F61" s="26" t="s">
        <v>42</v>
      </c>
      <c r="G61" s="91">
        <v>357</v>
      </c>
      <c r="H61" s="92" t="s">
        <v>182</v>
      </c>
      <c r="I61" s="27" t="s">
        <v>183</v>
      </c>
      <c r="J61" s="27" t="s">
        <v>45</v>
      </c>
      <c r="K61" s="44">
        <v>36327</v>
      </c>
      <c r="L61" s="45">
        <v>1</v>
      </c>
      <c r="M61" s="46">
        <v>40</v>
      </c>
      <c r="N61" s="45" t="s">
        <v>46</v>
      </c>
      <c r="O61" s="47" t="s">
        <v>123</v>
      </c>
      <c r="P61" s="58" t="s">
        <v>71</v>
      </c>
      <c r="Q61" s="58" t="s">
        <v>71</v>
      </c>
      <c r="R61" s="49">
        <v>1</v>
      </c>
      <c r="S61" s="50">
        <v>8482.08</v>
      </c>
      <c r="T61" s="34">
        <v>450</v>
      </c>
      <c r="U61" s="35">
        <f t="shared" si="0"/>
        <v>8932.08</v>
      </c>
      <c r="V61" s="51">
        <v>293</v>
      </c>
      <c r="W61" s="52">
        <f t="shared" si="1"/>
        <v>1488.6799999999998</v>
      </c>
      <c r="X61" s="52">
        <f t="shared" si="2"/>
        <v>14886.8</v>
      </c>
      <c r="Y61" s="36">
        <f t="shared" si="7"/>
        <v>4466.04</v>
      </c>
      <c r="Z61" s="36">
        <f t="shared" si="5"/>
        <v>1563.1139999999998</v>
      </c>
      <c r="AA61" s="36">
        <f t="shared" si="12"/>
        <v>267.9624</v>
      </c>
      <c r="AB61" s="36">
        <v>610</v>
      </c>
      <c r="AC61" s="36">
        <f t="shared" si="13"/>
        <v>178.64160000000001</v>
      </c>
      <c r="AD61" s="53">
        <v>590.4</v>
      </c>
      <c r="AE61" s="53">
        <v>383.56</v>
      </c>
      <c r="AF61" s="38">
        <v>0</v>
      </c>
      <c r="AG61" s="54"/>
      <c r="AH61" s="54"/>
      <c r="AI61" s="54"/>
      <c r="AJ61" s="54"/>
      <c r="AK61" s="41">
        <f t="shared" si="6"/>
        <v>174666.61599999998</v>
      </c>
      <c r="AL61" s="42"/>
    </row>
    <row r="62" spans="1:38" s="43" customFormat="1" ht="22.5" customHeight="1" thickBot="1" x14ac:dyDescent="0.35">
      <c r="A62">
        <v>57</v>
      </c>
      <c r="B62" s="25" t="s">
        <v>40</v>
      </c>
      <c r="C62" s="25" t="s">
        <v>41</v>
      </c>
      <c r="D62" s="25">
        <v>30</v>
      </c>
      <c r="E62" s="25">
        <v>1</v>
      </c>
      <c r="F62" s="26" t="s">
        <v>42</v>
      </c>
      <c r="G62" s="91">
        <v>359</v>
      </c>
      <c r="H62" s="92" t="s">
        <v>184</v>
      </c>
      <c r="I62" s="27" t="s">
        <v>185</v>
      </c>
      <c r="J62" s="27" t="s">
        <v>56</v>
      </c>
      <c r="K62" s="44">
        <v>38384</v>
      </c>
      <c r="L62" s="45">
        <v>1</v>
      </c>
      <c r="M62" s="46">
        <v>40</v>
      </c>
      <c r="N62" s="45" t="s">
        <v>46</v>
      </c>
      <c r="O62" s="47" t="s">
        <v>163</v>
      </c>
      <c r="P62" s="58" t="s">
        <v>71</v>
      </c>
      <c r="Q62" s="58" t="s">
        <v>71</v>
      </c>
      <c r="R62" s="49">
        <v>1</v>
      </c>
      <c r="S62" s="50">
        <v>7923.09</v>
      </c>
      <c r="T62" s="34">
        <v>450</v>
      </c>
      <c r="U62" s="35">
        <f t="shared" si="0"/>
        <v>8373.09</v>
      </c>
      <c r="V62" s="51">
        <v>220</v>
      </c>
      <c r="W62" s="52">
        <f t="shared" si="1"/>
        <v>1395.5150000000001</v>
      </c>
      <c r="X62" s="52">
        <f t="shared" si="2"/>
        <v>13955.15</v>
      </c>
      <c r="Y62" s="36">
        <f t="shared" si="7"/>
        <v>4186.5450000000001</v>
      </c>
      <c r="Z62" s="36">
        <f t="shared" si="5"/>
        <v>1465.2907499999999</v>
      </c>
      <c r="AA62" s="36">
        <f t="shared" si="12"/>
        <v>251.1927</v>
      </c>
      <c r="AB62" s="36">
        <v>600</v>
      </c>
      <c r="AC62" s="36">
        <f t="shared" si="13"/>
        <v>167.46180000000001</v>
      </c>
      <c r="AD62" s="53">
        <v>548.88</v>
      </c>
      <c r="AE62" s="53">
        <v>346.98</v>
      </c>
      <c r="AF62" s="38">
        <v>0</v>
      </c>
      <c r="AG62" s="54"/>
      <c r="AH62" s="54"/>
      <c r="AI62" s="54"/>
      <c r="AJ62" s="54"/>
      <c r="AK62" s="41">
        <f t="shared" si="6"/>
        <v>163211.95299999998</v>
      </c>
      <c r="AL62" s="42"/>
    </row>
    <row r="63" spans="1:38" s="43" customFormat="1" ht="22.5" customHeight="1" thickBot="1" x14ac:dyDescent="0.35">
      <c r="A63">
        <v>58</v>
      </c>
      <c r="B63" s="25" t="s">
        <v>40</v>
      </c>
      <c r="C63" s="25" t="s">
        <v>41</v>
      </c>
      <c r="D63" s="25">
        <v>30</v>
      </c>
      <c r="E63" s="25">
        <v>1</v>
      </c>
      <c r="F63" s="26" t="s">
        <v>42</v>
      </c>
      <c r="G63" s="91">
        <v>361</v>
      </c>
      <c r="H63" s="92" t="s">
        <v>186</v>
      </c>
      <c r="I63" s="27" t="s">
        <v>187</v>
      </c>
      <c r="J63" s="27" t="s">
        <v>45</v>
      </c>
      <c r="K63" s="44">
        <v>36220</v>
      </c>
      <c r="L63" s="45">
        <v>1</v>
      </c>
      <c r="M63" s="46">
        <v>40</v>
      </c>
      <c r="N63" s="45" t="s">
        <v>46</v>
      </c>
      <c r="O63" s="47" t="s">
        <v>155</v>
      </c>
      <c r="P63" s="58" t="s">
        <v>71</v>
      </c>
      <c r="Q63" s="58" t="s">
        <v>71</v>
      </c>
      <c r="R63" s="49">
        <v>1</v>
      </c>
      <c r="S63" s="61">
        <v>8438.91</v>
      </c>
      <c r="T63" s="34">
        <v>450</v>
      </c>
      <c r="U63" s="35">
        <f t="shared" si="0"/>
        <v>8888.91</v>
      </c>
      <c r="V63" s="51">
        <v>293</v>
      </c>
      <c r="W63" s="52">
        <f t="shared" si="1"/>
        <v>1481.4849999999999</v>
      </c>
      <c r="X63" s="52">
        <f t="shared" si="2"/>
        <v>14814.849999999999</v>
      </c>
      <c r="Y63" s="36">
        <f t="shared" si="7"/>
        <v>4444.4549999999999</v>
      </c>
      <c r="Z63" s="36">
        <f t="shared" si="5"/>
        <v>1555.5592499999998</v>
      </c>
      <c r="AA63" s="36">
        <f t="shared" si="12"/>
        <v>266.66730000000001</v>
      </c>
      <c r="AB63" s="36">
        <v>600</v>
      </c>
      <c r="AC63" s="36">
        <f t="shared" si="13"/>
        <v>177.7782</v>
      </c>
      <c r="AD63" s="53">
        <v>576.16999999999996</v>
      </c>
      <c r="AE63" s="53">
        <v>369.77</v>
      </c>
      <c r="AF63" s="38">
        <v>0</v>
      </c>
      <c r="AG63" s="54"/>
      <c r="AH63" s="54"/>
      <c r="AI63" s="54"/>
      <c r="AJ63" s="54"/>
      <c r="AK63" s="41">
        <f t="shared" si="6"/>
        <v>173475.04699999999</v>
      </c>
      <c r="AL63" s="42"/>
    </row>
    <row r="64" spans="1:38" s="43" customFormat="1" ht="22.5" customHeight="1" thickBot="1" x14ac:dyDescent="0.35">
      <c r="A64">
        <v>59</v>
      </c>
      <c r="B64" s="25" t="s">
        <v>40</v>
      </c>
      <c r="C64" s="25" t="s">
        <v>41</v>
      </c>
      <c r="D64" s="25">
        <v>30</v>
      </c>
      <c r="E64" s="25">
        <v>1</v>
      </c>
      <c r="F64" s="26" t="s">
        <v>42</v>
      </c>
      <c r="G64" s="91">
        <v>363</v>
      </c>
      <c r="H64" s="92" t="s">
        <v>188</v>
      </c>
      <c r="I64" s="27" t="s">
        <v>189</v>
      </c>
      <c r="J64" s="27" t="s">
        <v>45</v>
      </c>
      <c r="K64" s="44">
        <v>38384</v>
      </c>
      <c r="L64" s="45">
        <v>1</v>
      </c>
      <c r="M64" s="46">
        <v>40</v>
      </c>
      <c r="N64" s="45" t="s">
        <v>46</v>
      </c>
      <c r="O64" s="47" t="s">
        <v>155</v>
      </c>
      <c r="P64" s="58" t="s">
        <v>71</v>
      </c>
      <c r="Q64" s="58" t="s">
        <v>71</v>
      </c>
      <c r="R64" s="49">
        <v>1</v>
      </c>
      <c r="S64" s="50">
        <v>8438.91</v>
      </c>
      <c r="T64" s="34">
        <v>450</v>
      </c>
      <c r="U64" s="35">
        <f t="shared" si="0"/>
        <v>8888.91</v>
      </c>
      <c r="V64" s="51">
        <v>220</v>
      </c>
      <c r="W64" s="52">
        <f t="shared" si="1"/>
        <v>1481.4849999999999</v>
      </c>
      <c r="X64" s="52">
        <f t="shared" si="2"/>
        <v>14814.849999999999</v>
      </c>
      <c r="Y64" s="36">
        <f t="shared" si="7"/>
        <v>4444.4549999999999</v>
      </c>
      <c r="Z64" s="36">
        <f t="shared" si="5"/>
        <v>1555.5592499999998</v>
      </c>
      <c r="AA64" s="36">
        <f t="shared" si="12"/>
        <v>266.66730000000001</v>
      </c>
      <c r="AB64" s="36">
        <v>610</v>
      </c>
      <c r="AC64" s="36">
        <f t="shared" si="13"/>
        <v>177.7782</v>
      </c>
      <c r="AD64" s="53">
        <v>548.88</v>
      </c>
      <c r="AE64" s="53">
        <v>346.98</v>
      </c>
      <c r="AF64" s="38">
        <v>0</v>
      </c>
      <c r="AG64" s="54"/>
      <c r="AH64" s="54"/>
      <c r="AI64" s="54"/>
      <c r="AJ64" s="54"/>
      <c r="AK64" s="41">
        <f t="shared" si="6"/>
        <v>172118.08699999997</v>
      </c>
      <c r="AL64" s="42"/>
    </row>
    <row r="65" spans="1:38" s="43" customFormat="1" ht="22.5" customHeight="1" thickBot="1" x14ac:dyDescent="0.35">
      <c r="A65">
        <v>60</v>
      </c>
      <c r="B65" s="25" t="s">
        <v>40</v>
      </c>
      <c r="C65" s="25" t="s">
        <v>41</v>
      </c>
      <c r="D65" s="25">
        <v>30</v>
      </c>
      <c r="E65" s="25">
        <v>1</v>
      </c>
      <c r="F65" s="26" t="s">
        <v>42</v>
      </c>
      <c r="G65" s="91">
        <v>364</v>
      </c>
      <c r="H65" s="92" t="s">
        <v>190</v>
      </c>
      <c r="I65" s="27" t="s">
        <v>191</v>
      </c>
      <c r="J65" s="27" t="s">
        <v>45</v>
      </c>
      <c r="K65" s="44">
        <v>36697</v>
      </c>
      <c r="L65" s="45">
        <v>1</v>
      </c>
      <c r="M65" s="46">
        <v>40</v>
      </c>
      <c r="N65" s="45" t="s">
        <v>46</v>
      </c>
      <c r="O65" s="47" t="s">
        <v>163</v>
      </c>
      <c r="P65" s="58" t="s">
        <v>71</v>
      </c>
      <c r="Q65" s="58" t="s">
        <v>71</v>
      </c>
      <c r="R65" s="49">
        <v>1</v>
      </c>
      <c r="S65" s="50">
        <v>7923.09</v>
      </c>
      <c r="T65" s="34">
        <v>450</v>
      </c>
      <c r="U65" s="35">
        <f t="shared" si="0"/>
        <v>8373.09</v>
      </c>
      <c r="V65" s="51">
        <v>293</v>
      </c>
      <c r="W65" s="52">
        <f t="shared" si="1"/>
        <v>1395.5150000000001</v>
      </c>
      <c r="X65" s="52">
        <f t="shared" si="2"/>
        <v>13955.15</v>
      </c>
      <c r="Y65" s="36">
        <f t="shared" si="7"/>
        <v>4186.5450000000001</v>
      </c>
      <c r="Z65" s="36">
        <f t="shared" si="5"/>
        <v>1465.2907499999999</v>
      </c>
      <c r="AA65" s="36">
        <f t="shared" si="12"/>
        <v>251.1927</v>
      </c>
      <c r="AB65" s="36">
        <v>600</v>
      </c>
      <c r="AC65" s="36">
        <f t="shared" si="13"/>
        <v>167.46180000000001</v>
      </c>
      <c r="AD65" s="53">
        <v>548.88</v>
      </c>
      <c r="AE65" s="53">
        <v>346.98</v>
      </c>
      <c r="AF65" s="38">
        <v>0</v>
      </c>
      <c r="AG65" s="54"/>
      <c r="AH65" s="54"/>
      <c r="AI65" s="54"/>
      <c r="AJ65" s="54"/>
      <c r="AK65" s="41">
        <f t="shared" si="6"/>
        <v>164087.95299999998</v>
      </c>
      <c r="AL65" s="42"/>
    </row>
    <row r="66" spans="1:38" s="43" customFormat="1" ht="22.5" customHeight="1" thickBot="1" x14ac:dyDescent="0.35">
      <c r="A66">
        <v>61</v>
      </c>
      <c r="B66" s="25" t="s">
        <v>40</v>
      </c>
      <c r="C66" s="25" t="s">
        <v>41</v>
      </c>
      <c r="D66" s="25">
        <v>30</v>
      </c>
      <c r="E66" s="25">
        <v>1</v>
      </c>
      <c r="F66" s="26" t="s">
        <v>42</v>
      </c>
      <c r="G66" s="91">
        <v>369</v>
      </c>
      <c r="H66" s="97" t="s">
        <v>192</v>
      </c>
      <c r="I66" s="78" t="s">
        <v>193</v>
      </c>
      <c r="J66" s="78" t="s">
        <v>45</v>
      </c>
      <c r="K66" s="44">
        <v>35431</v>
      </c>
      <c r="L66" s="79">
        <v>1</v>
      </c>
      <c r="M66" s="79">
        <v>40</v>
      </c>
      <c r="N66" s="79" t="s">
        <v>46</v>
      </c>
      <c r="O66" s="47" t="s">
        <v>194</v>
      </c>
      <c r="P66" s="58" t="s">
        <v>71</v>
      </c>
      <c r="Q66" s="58" t="s">
        <v>71</v>
      </c>
      <c r="R66" s="49">
        <v>1</v>
      </c>
      <c r="S66" s="50">
        <v>8482.08</v>
      </c>
      <c r="T66" s="34">
        <v>450</v>
      </c>
      <c r="U66" s="35">
        <f t="shared" si="0"/>
        <v>8932.08</v>
      </c>
      <c r="V66" s="51">
        <v>293</v>
      </c>
      <c r="W66" s="52">
        <f t="shared" si="1"/>
        <v>1488.6799999999998</v>
      </c>
      <c r="X66" s="52">
        <f t="shared" si="2"/>
        <v>14886.8</v>
      </c>
      <c r="Y66" s="36">
        <f t="shared" si="7"/>
        <v>4466.04</v>
      </c>
      <c r="Z66" s="36">
        <f t="shared" si="5"/>
        <v>1563.1139999999998</v>
      </c>
      <c r="AA66" s="36">
        <f t="shared" si="12"/>
        <v>267.9624</v>
      </c>
      <c r="AB66" s="36">
        <v>600</v>
      </c>
      <c r="AC66" s="36">
        <f t="shared" si="13"/>
        <v>178.64160000000001</v>
      </c>
      <c r="AD66" s="53">
        <v>548.88</v>
      </c>
      <c r="AE66" s="53">
        <v>346.98</v>
      </c>
      <c r="AF66" s="38">
        <v>0</v>
      </c>
      <c r="AG66" s="54"/>
      <c r="AH66" s="54"/>
      <c r="AI66" s="54"/>
      <c r="AJ66" s="54"/>
      <c r="AK66" s="41">
        <f t="shared" si="6"/>
        <v>173609.416</v>
      </c>
      <c r="AL66" s="42"/>
    </row>
    <row r="67" spans="1:38" s="43" customFormat="1" ht="22.5" customHeight="1" thickBot="1" x14ac:dyDescent="0.35">
      <c r="A67">
        <v>62</v>
      </c>
      <c r="B67" s="25" t="s">
        <v>40</v>
      </c>
      <c r="C67" s="25" t="s">
        <v>41</v>
      </c>
      <c r="D67" s="25">
        <v>30</v>
      </c>
      <c r="E67" s="25">
        <v>1</v>
      </c>
      <c r="F67" s="26" t="s">
        <v>42</v>
      </c>
      <c r="G67" s="91">
        <v>371</v>
      </c>
      <c r="H67" s="92" t="s">
        <v>195</v>
      </c>
      <c r="I67" s="27" t="s">
        <v>196</v>
      </c>
      <c r="J67" s="27" t="s">
        <v>45</v>
      </c>
      <c r="K67" s="44">
        <v>38384</v>
      </c>
      <c r="L67" s="45">
        <v>1</v>
      </c>
      <c r="M67" s="46">
        <v>40</v>
      </c>
      <c r="N67" s="45" t="s">
        <v>46</v>
      </c>
      <c r="O67" s="47" t="s">
        <v>114</v>
      </c>
      <c r="P67" s="58" t="s">
        <v>71</v>
      </c>
      <c r="Q67" s="58" t="s">
        <v>71</v>
      </c>
      <c r="R67" s="49">
        <v>1</v>
      </c>
      <c r="S67" s="50">
        <v>7923.09</v>
      </c>
      <c r="T67" s="34">
        <v>450</v>
      </c>
      <c r="U67" s="35">
        <f t="shared" si="0"/>
        <v>8373.09</v>
      </c>
      <c r="V67" s="51">
        <v>220</v>
      </c>
      <c r="W67" s="52">
        <f t="shared" si="1"/>
        <v>1395.5150000000001</v>
      </c>
      <c r="X67" s="52">
        <f t="shared" si="2"/>
        <v>13955.15</v>
      </c>
      <c r="Y67" s="36">
        <f t="shared" si="7"/>
        <v>4186.5450000000001</v>
      </c>
      <c r="Z67" s="36">
        <f t="shared" si="5"/>
        <v>1465.2907499999999</v>
      </c>
      <c r="AA67" s="36">
        <f t="shared" si="12"/>
        <v>251.1927</v>
      </c>
      <c r="AB67" s="36">
        <v>600</v>
      </c>
      <c r="AC67" s="36">
        <f t="shared" si="13"/>
        <v>167.46180000000001</v>
      </c>
      <c r="AD67" s="53">
        <v>548.88</v>
      </c>
      <c r="AE67" s="53">
        <v>346.98</v>
      </c>
      <c r="AF67" s="38">
        <v>0</v>
      </c>
      <c r="AG67" s="54"/>
      <c r="AH67" s="54"/>
      <c r="AI67" s="54"/>
      <c r="AJ67" s="54"/>
      <c r="AK67" s="41">
        <f t="shared" si="6"/>
        <v>163211.95299999998</v>
      </c>
      <c r="AL67" s="42"/>
    </row>
    <row r="68" spans="1:38" s="43" customFormat="1" ht="22.5" customHeight="1" thickBot="1" x14ac:dyDescent="0.35">
      <c r="A68">
        <v>63</v>
      </c>
      <c r="B68" s="25" t="s">
        <v>40</v>
      </c>
      <c r="C68" s="25" t="s">
        <v>41</v>
      </c>
      <c r="D68" s="25">
        <v>30</v>
      </c>
      <c r="E68" s="25">
        <v>1</v>
      </c>
      <c r="F68" s="26" t="s">
        <v>42</v>
      </c>
      <c r="G68" s="91">
        <v>375</v>
      </c>
      <c r="H68" s="92" t="s">
        <v>197</v>
      </c>
      <c r="I68" s="27" t="s">
        <v>198</v>
      </c>
      <c r="J68" s="27" t="s">
        <v>45</v>
      </c>
      <c r="K68" s="44">
        <v>38292</v>
      </c>
      <c r="L68" s="45">
        <v>1</v>
      </c>
      <c r="M68" s="46">
        <v>40</v>
      </c>
      <c r="N68" s="45" t="s">
        <v>46</v>
      </c>
      <c r="O68" s="47" t="s">
        <v>163</v>
      </c>
      <c r="P68" s="58" t="s">
        <v>71</v>
      </c>
      <c r="Q68" s="58" t="s">
        <v>71</v>
      </c>
      <c r="R68" s="49">
        <v>1</v>
      </c>
      <c r="S68" s="50">
        <v>7923.09</v>
      </c>
      <c r="T68" s="34">
        <v>450</v>
      </c>
      <c r="U68" s="35">
        <f t="shared" si="0"/>
        <v>8373.09</v>
      </c>
      <c r="V68" s="51">
        <v>220</v>
      </c>
      <c r="W68" s="52">
        <f t="shared" si="1"/>
        <v>1395.5150000000001</v>
      </c>
      <c r="X68" s="52">
        <f t="shared" si="2"/>
        <v>13955.15</v>
      </c>
      <c r="Y68" s="36">
        <f t="shared" si="7"/>
        <v>4186.5450000000001</v>
      </c>
      <c r="Z68" s="36">
        <f t="shared" si="5"/>
        <v>1465.2907499999999</v>
      </c>
      <c r="AA68" s="36">
        <f t="shared" si="12"/>
        <v>251.1927</v>
      </c>
      <c r="AB68" s="36">
        <v>600</v>
      </c>
      <c r="AC68" s="36">
        <f t="shared" si="13"/>
        <v>167.46180000000001</v>
      </c>
      <c r="AD68" s="53">
        <v>548.88</v>
      </c>
      <c r="AE68" s="53">
        <v>346.98</v>
      </c>
      <c r="AF68" s="38">
        <v>0</v>
      </c>
      <c r="AG68" s="54"/>
      <c r="AH68" s="54"/>
      <c r="AI68" s="54"/>
      <c r="AJ68" s="54"/>
      <c r="AK68" s="41">
        <f t="shared" si="6"/>
        <v>163211.95299999998</v>
      </c>
      <c r="AL68" s="42"/>
    </row>
    <row r="69" spans="1:38" s="43" customFormat="1" ht="22.5" customHeight="1" thickBot="1" x14ac:dyDescent="0.35">
      <c r="A69">
        <v>64</v>
      </c>
      <c r="B69" s="25" t="s">
        <v>40</v>
      </c>
      <c r="C69" s="25" t="s">
        <v>41</v>
      </c>
      <c r="D69" s="25">
        <v>30</v>
      </c>
      <c r="E69" s="25">
        <v>1</v>
      </c>
      <c r="F69" s="26" t="s">
        <v>42</v>
      </c>
      <c r="G69" s="91">
        <v>378</v>
      </c>
      <c r="H69" s="92" t="s">
        <v>199</v>
      </c>
      <c r="I69" s="27" t="s">
        <v>200</v>
      </c>
      <c r="J69" s="27" t="s">
        <v>45</v>
      </c>
      <c r="K69" s="44">
        <v>38626</v>
      </c>
      <c r="L69" s="45">
        <v>1</v>
      </c>
      <c r="M69" s="46">
        <v>40</v>
      </c>
      <c r="N69" s="45" t="s">
        <v>46</v>
      </c>
      <c r="O69" s="47" t="s">
        <v>141</v>
      </c>
      <c r="P69" s="58" t="s">
        <v>71</v>
      </c>
      <c r="Q69" s="58" t="s">
        <v>71</v>
      </c>
      <c r="R69" s="49">
        <v>1</v>
      </c>
      <c r="S69" s="61">
        <v>8392.51</v>
      </c>
      <c r="T69" s="34">
        <v>450</v>
      </c>
      <c r="U69" s="35">
        <f t="shared" si="0"/>
        <v>8842.51</v>
      </c>
      <c r="V69" s="51">
        <v>220</v>
      </c>
      <c r="W69" s="52">
        <f t="shared" si="1"/>
        <v>1473.7516666666668</v>
      </c>
      <c r="X69" s="52">
        <f t="shared" si="2"/>
        <v>14737.516666666666</v>
      </c>
      <c r="Y69" s="36">
        <f t="shared" si="7"/>
        <v>4421.2550000000001</v>
      </c>
      <c r="Z69" s="36">
        <f t="shared" si="5"/>
        <v>1547.4392499999999</v>
      </c>
      <c r="AA69" s="36">
        <f t="shared" si="12"/>
        <v>265.27530000000002</v>
      </c>
      <c r="AB69" s="36">
        <v>610</v>
      </c>
      <c r="AC69" s="36">
        <f t="shared" si="13"/>
        <v>176.8502</v>
      </c>
      <c r="AD69" s="53">
        <v>569.48</v>
      </c>
      <c r="AE69" s="53">
        <v>362.74</v>
      </c>
      <c r="AF69" s="38">
        <v>0</v>
      </c>
      <c r="AG69" s="54"/>
      <c r="AH69" s="54"/>
      <c r="AI69" s="54"/>
      <c r="AJ69" s="54"/>
      <c r="AK69" s="41">
        <f t="shared" si="6"/>
        <v>171764.06033333333</v>
      </c>
      <c r="AL69" s="42"/>
    </row>
    <row r="70" spans="1:38" s="43" customFormat="1" ht="22.5" customHeight="1" thickBot="1" x14ac:dyDescent="0.35">
      <c r="A70">
        <v>65</v>
      </c>
      <c r="B70" s="25" t="s">
        <v>40</v>
      </c>
      <c r="C70" s="25" t="s">
        <v>41</v>
      </c>
      <c r="D70" s="25">
        <v>30</v>
      </c>
      <c r="E70" s="25">
        <v>1</v>
      </c>
      <c r="F70" s="26" t="s">
        <v>42</v>
      </c>
      <c r="G70" s="91">
        <v>380</v>
      </c>
      <c r="H70" s="92" t="s">
        <v>201</v>
      </c>
      <c r="I70" s="27" t="s">
        <v>202</v>
      </c>
      <c r="J70" s="27" t="s">
        <v>45</v>
      </c>
      <c r="K70" s="44">
        <v>38292</v>
      </c>
      <c r="L70" s="45">
        <v>5</v>
      </c>
      <c r="M70" s="46">
        <v>40</v>
      </c>
      <c r="N70" s="45" t="s">
        <v>46</v>
      </c>
      <c r="O70" s="47" t="s">
        <v>203</v>
      </c>
      <c r="P70" s="58" t="s">
        <v>71</v>
      </c>
      <c r="Q70" s="58" t="s">
        <v>71</v>
      </c>
      <c r="R70" s="49">
        <v>1</v>
      </c>
      <c r="S70" s="50">
        <v>10600.36</v>
      </c>
      <c r="T70" s="34">
        <v>450</v>
      </c>
      <c r="U70" s="35">
        <f t="shared" si="0"/>
        <v>11050.36</v>
      </c>
      <c r="V70" s="51">
        <v>220</v>
      </c>
      <c r="W70" s="52">
        <f t="shared" si="1"/>
        <v>1841.7266666666669</v>
      </c>
      <c r="X70" s="52">
        <f t="shared" si="2"/>
        <v>18417.26666666667</v>
      </c>
      <c r="Y70" s="36">
        <f t="shared" si="7"/>
        <v>5525.18</v>
      </c>
      <c r="Z70" s="36">
        <f t="shared" si="5"/>
        <v>1933.8129999999999</v>
      </c>
      <c r="AA70" s="36">
        <f t="shared" si="12"/>
        <v>331.51080000000002</v>
      </c>
      <c r="AB70" s="36">
        <v>680</v>
      </c>
      <c r="AC70" s="36">
        <f t="shared" si="13"/>
        <v>221.00720000000001</v>
      </c>
      <c r="AD70" s="53">
        <v>798.7</v>
      </c>
      <c r="AE70" s="53">
        <v>547.32000000000005</v>
      </c>
      <c r="AF70" s="38">
        <v>0</v>
      </c>
      <c r="AG70" s="54"/>
      <c r="AH70" s="54"/>
      <c r="AI70" s="54"/>
      <c r="AJ70" s="54"/>
      <c r="AK70" s="41">
        <f t="shared" si="6"/>
        <v>215176.70533333332</v>
      </c>
      <c r="AL70" s="42"/>
    </row>
    <row r="71" spans="1:38" s="43" customFormat="1" ht="22.5" customHeight="1" thickBot="1" x14ac:dyDescent="0.35">
      <c r="A71">
        <v>66</v>
      </c>
      <c r="B71" s="25" t="s">
        <v>40</v>
      </c>
      <c r="C71" s="25" t="s">
        <v>41</v>
      </c>
      <c r="D71" s="25">
        <v>30</v>
      </c>
      <c r="E71" s="25">
        <v>1</v>
      </c>
      <c r="F71" s="26" t="s">
        <v>42</v>
      </c>
      <c r="G71" s="98">
        <v>381</v>
      </c>
      <c r="H71" s="97" t="s">
        <v>204</v>
      </c>
      <c r="I71" s="78" t="s">
        <v>205</v>
      </c>
      <c r="J71" s="78" t="s">
        <v>45</v>
      </c>
      <c r="K71" s="44">
        <v>38657</v>
      </c>
      <c r="L71" s="45">
        <v>1</v>
      </c>
      <c r="M71" s="46">
        <v>40</v>
      </c>
      <c r="N71" s="45" t="s">
        <v>46</v>
      </c>
      <c r="O71" s="47" t="s">
        <v>123</v>
      </c>
      <c r="P71" s="58" t="s">
        <v>71</v>
      </c>
      <c r="Q71" s="58" t="s">
        <v>71</v>
      </c>
      <c r="R71" s="49">
        <v>1</v>
      </c>
      <c r="S71" s="50">
        <v>8482.08</v>
      </c>
      <c r="T71" s="34">
        <v>450</v>
      </c>
      <c r="U71" s="35">
        <f t="shared" si="0"/>
        <v>8932.08</v>
      </c>
      <c r="V71" s="51">
        <v>220</v>
      </c>
      <c r="W71" s="52">
        <f t="shared" si="1"/>
        <v>1488.6799999999998</v>
      </c>
      <c r="X71" s="52">
        <f t="shared" si="2"/>
        <v>14886.8</v>
      </c>
      <c r="Y71" s="36">
        <f t="shared" si="7"/>
        <v>4466.04</v>
      </c>
      <c r="Z71" s="36">
        <f t="shared" si="5"/>
        <v>1563.1139999999998</v>
      </c>
      <c r="AA71" s="36">
        <f t="shared" si="12"/>
        <v>267.9624</v>
      </c>
      <c r="AB71" s="36">
        <v>610</v>
      </c>
      <c r="AC71" s="36">
        <f t="shared" si="13"/>
        <v>178.64160000000001</v>
      </c>
      <c r="AD71" s="53">
        <v>591.12</v>
      </c>
      <c r="AE71" s="53">
        <v>372.58</v>
      </c>
      <c r="AF71" s="38">
        <v>0</v>
      </c>
      <c r="AG71" s="54"/>
      <c r="AH71" s="54"/>
      <c r="AI71" s="54"/>
      <c r="AJ71" s="54"/>
      <c r="AK71" s="41">
        <f t="shared" si="6"/>
        <v>173667.49600000001</v>
      </c>
      <c r="AL71" s="42"/>
    </row>
    <row r="72" spans="1:38" s="43" customFormat="1" ht="22.5" customHeight="1" thickBot="1" x14ac:dyDescent="0.35">
      <c r="A72">
        <v>67</v>
      </c>
      <c r="B72" s="25" t="s">
        <v>40</v>
      </c>
      <c r="C72" s="25" t="s">
        <v>41</v>
      </c>
      <c r="D72" s="25">
        <v>30</v>
      </c>
      <c r="E72" s="25">
        <v>1</v>
      </c>
      <c r="F72" s="26" t="s">
        <v>42</v>
      </c>
      <c r="G72" s="91">
        <v>506</v>
      </c>
      <c r="H72" s="92" t="s">
        <v>206</v>
      </c>
      <c r="I72" s="27" t="s">
        <v>207</v>
      </c>
      <c r="J72" s="27" t="s">
        <v>45</v>
      </c>
      <c r="K72" s="44">
        <v>36220</v>
      </c>
      <c r="L72" s="45">
        <v>1</v>
      </c>
      <c r="M72" s="46">
        <v>40</v>
      </c>
      <c r="N72" s="45" t="s">
        <v>46</v>
      </c>
      <c r="O72" s="47" t="s">
        <v>123</v>
      </c>
      <c r="P72" s="58" t="s">
        <v>208</v>
      </c>
      <c r="Q72" s="58" t="s">
        <v>53</v>
      </c>
      <c r="R72" s="49">
        <v>1</v>
      </c>
      <c r="S72" s="50">
        <v>8482.08</v>
      </c>
      <c r="T72" s="34">
        <v>450</v>
      </c>
      <c r="U72" s="35">
        <f>S72+T72</f>
        <v>8932.08</v>
      </c>
      <c r="V72" s="51">
        <v>293</v>
      </c>
      <c r="W72" s="52">
        <f>+U72/30*5</f>
        <v>1488.6799999999998</v>
      </c>
      <c r="X72" s="52">
        <f>+U72/30*50</f>
        <v>14886.8</v>
      </c>
      <c r="Y72" s="36">
        <f>SUM(U72/30*15)</f>
        <v>4466.04</v>
      </c>
      <c r="Z72" s="36">
        <f>SUM(U72)*0.175</f>
        <v>1563.1139999999998</v>
      </c>
      <c r="AA72" s="36">
        <f>SUM(U72)*0.03</f>
        <v>267.9624</v>
      </c>
      <c r="AB72" s="36">
        <v>610</v>
      </c>
      <c r="AC72" s="36">
        <f>SUM(U72)*0.02</f>
        <v>178.64160000000001</v>
      </c>
      <c r="AD72" s="53">
        <v>590.4</v>
      </c>
      <c r="AE72" s="53">
        <v>383.56</v>
      </c>
      <c r="AF72" s="38">
        <v>0</v>
      </c>
      <c r="AG72" s="54"/>
      <c r="AH72" s="54"/>
      <c r="AI72" s="54"/>
      <c r="AJ72" s="54"/>
      <c r="AK72" s="41">
        <f>SUM(U72+V72+Z72+AA72+AB72+AC72+AD72+AE72)*12+W72+X72+AF72+Y72</f>
        <v>174666.61599999998</v>
      </c>
      <c r="AL72" s="42"/>
    </row>
    <row r="73" spans="1:38" s="43" customFormat="1" ht="22.5" customHeight="1" thickBot="1" x14ac:dyDescent="0.35">
      <c r="A73">
        <v>68</v>
      </c>
      <c r="B73" s="25" t="s">
        <v>40</v>
      </c>
      <c r="C73" s="25" t="s">
        <v>41</v>
      </c>
      <c r="D73" s="25">
        <v>30</v>
      </c>
      <c r="E73" s="25">
        <v>1</v>
      </c>
      <c r="F73" s="26" t="s">
        <v>42</v>
      </c>
      <c r="G73" s="91">
        <v>383</v>
      </c>
      <c r="H73" s="92" t="s">
        <v>209</v>
      </c>
      <c r="I73" s="27" t="s">
        <v>210</v>
      </c>
      <c r="J73" s="27" t="s">
        <v>45</v>
      </c>
      <c r="K73" s="44">
        <v>38930</v>
      </c>
      <c r="L73" s="45">
        <v>1</v>
      </c>
      <c r="M73" s="46">
        <v>40</v>
      </c>
      <c r="N73" s="45" t="s">
        <v>46</v>
      </c>
      <c r="O73" s="47" t="s">
        <v>114</v>
      </c>
      <c r="P73" s="58" t="s">
        <v>71</v>
      </c>
      <c r="Q73" s="58" t="s">
        <v>71</v>
      </c>
      <c r="R73" s="49">
        <v>1</v>
      </c>
      <c r="S73" s="50">
        <v>7923.09</v>
      </c>
      <c r="T73" s="34">
        <v>450</v>
      </c>
      <c r="U73" s="35">
        <f t="shared" si="0"/>
        <v>8373.09</v>
      </c>
      <c r="V73" s="51">
        <v>220</v>
      </c>
      <c r="W73" s="52">
        <f t="shared" si="1"/>
        <v>1395.5150000000001</v>
      </c>
      <c r="X73" s="52">
        <f t="shared" si="2"/>
        <v>13955.15</v>
      </c>
      <c r="Y73" s="36">
        <f t="shared" si="7"/>
        <v>4186.5450000000001</v>
      </c>
      <c r="Z73" s="36">
        <f t="shared" ref="Z73:Z113" si="14">SUM(U73)*0.175</f>
        <v>1465.2907499999999</v>
      </c>
      <c r="AA73" s="36">
        <f t="shared" si="12"/>
        <v>251.1927</v>
      </c>
      <c r="AB73" s="36">
        <v>600</v>
      </c>
      <c r="AC73" s="36">
        <f t="shared" si="13"/>
        <v>167.46180000000001</v>
      </c>
      <c r="AD73" s="53">
        <v>548.88</v>
      </c>
      <c r="AE73" s="53">
        <v>346.98</v>
      </c>
      <c r="AF73" s="38">
        <v>0</v>
      </c>
      <c r="AG73" s="54"/>
      <c r="AH73" s="54"/>
      <c r="AI73" s="54"/>
      <c r="AJ73" s="54"/>
      <c r="AK73" s="41">
        <f t="shared" si="6"/>
        <v>163211.95299999998</v>
      </c>
      <c r="AL73" s="42"/>
    </row>
    <row r="74" spans="1:38" s="43" customFormat="1" ht="22.5" customHeight="1" thickBot="1" x14ac:dyDescent="0.35">
      <c r="A74">
        <v>69</v>
      </c>
      <c r="B74" s="25" t="s">
        <v>40</v>
      </c>
      <c r="C74" s="25" t="s">
        <v>41</v>
      </c>
      <c r="D74" s="25">
        <v>30</v>
      </c>
      <c r="E74" s="25">
        <v>1</v>
      </c>
      <c r="F74" s="26" t="s">
        <v>42</v>
      </c>
      <c r="G74" s="91">
        <v>384</v>
      </c>
      <c r="H74" s="92" t="s">
        <v>211</v>
      </c>
      <c r="I74" s="27" t="s">
        <v>212</v>
      </c>
      <c r="J74" s="27" t="s">
        <v>45</v>
      </c>
      <c r="K74" s="44">
        <v>38930</v>
      </c>
      <c r="L74" s="45">
        <v>1</v>
      </c>
      <c r="M74" s="45">
        <v>40</v>
      </c>
      <c r="N74" s="45" t="s">
        <v>46</v>
      </c>
      <c r="O74" s="47" t="s">
        <v>163</v>
      </c>
      <c r="P74" s="58" t="s">
        <v>71</v>
      </c>
      <c r="Q74" s="58" t="s">
        <v>71</v>
      </c>
      <c r="R74" s="49">
        <v>1</v>
      </c>
      <c r="S74" s="50">
        <v>7923.09</v>
      </c>
      <c r="T74" s="34">
        <v>450</v>
      </c>
      <c r="U74" s="35">
        <f t="shared" si="0"/>
        <v>8373.09</v>
      </c>
      <c r="V74" s="51">
        <v>220</v>
      </c>
      <c r="W74" s="52">
        <f t="shared" si="1"/>
        <v>1395.5150000000001</v>
      </c>
      <c r="X74" s="52">
        <f t="shared" si="2"/>
        <v>13955.15</v>
      </c>
      <c r="Y74" s="36">
        <f t="shared" si="7"/>
        <v>4186.5450000000001</v>
      </c>
      <c r="Z74" s="36">
        <f t="shared" si="14"/>
        <v>1465.2907499999999</v>
      </c>
      <c r="AA74" s="36">
        <f t="shared" si="12"/>
        <v>251.1927</v>
      </c>
      <c r="AB74" s="36">
        <v>600</v>
      </c>
      <c r="AC74" s="36">
        <f t="shared" si="13"/>
        <v>167.46180000000001</v>
      </c>
      <c r="AD74" s="53">
        <v>548.88</v>
      </c>
      <c r="AE74" s="53">
        <v>346.98</v>
      </c>
      <c r="AF74" s="38">
        <v>0</v>
      </c>
      <c r="AG74" s="54"/>
      <c r="AH74" s="54"/>
      <c r="AI74" s="54"/>
      <c r="AJ74" s="54"/>
      <c r="AK74" s="41">
        <f t="shared" si="6"/>
        <v>163211.95299999998</v>
      </c>
      <c r="AL74" s="42"/>
    </row>
    <row r="75" spans="1:38" s="43" customFormat="1" ht="22.5" customHeight="1" thickBot="1" x14ac:dyDescent="0.35">
      <c r="A75">
        <v>70</v>
      </c>
      <c r="B75" s="25" t="s">
        <v>40</v>
      </c>
      <c r="C75" s="25" t="s">
        <v>41</v>
      </c>
      <c r="D75" s="25">
        <v>30</v>
      </c>
      <c r="E75" s="25">
        <v>1</v>
      </c>
      <c r="F75" s="26" t="s">
        <v>42</v>
      </c>
      <c r="G75" s="91">
        <v>386</v>
      </c>
      <c r="H75" s="92" t="s">
        <v>213</v>
      </c>
      <c r="I75" s="27" t="s">
        <v>214</v>
      </c>
      <c r="J75" s="27" t="s">
        <v>45</v>
      </c>
      <c r="K75" s="44">
        <v>38930</v>
      </c>
      <c r="L75" s="45">
        <v>1</v>
      </c>
      <c r="M75" s="46">
        <v>40</v>
      </c>
      <c r="N75" s="45" t="s">
        <v>46</v>
      </c>
      <c r="O75" s="47" t="s">
        <v>163</v>
      </c>
      <c r="P75" s="58" t="s">
        <v>71</v>
      </c>
      <c r="Q75" s="58" t="s">
        <v>71</v>
      </c>
      <c r="R75" s="49">
        <v>1</v>
      </c>
      <c r="S75" s="50">
        <v>7923.09</v>
      </c>
      <c r="T75" s="34">
        <v>450</v>
      </c>
      <c r="U75" s="35">
        <f t="shared" si="0"/>
        <v>8373.09</v>
      </c>
      <c r="V75" s="51">
        <v>220</v>
      </c>
      <c r="W75" s="52">
        <f t="shared" si="1"/>
        <v>1395.5150000000001</v>
      </c>
      <c r="X75" s="52">
        <f t="shared" si="2"/>
        <v>13955.15</v>
      </c>
      <c r="Y75" s="36">
        <f t="shared" si="7"/>
        <v>4186.5450000000001</v>
      </c>
      <c r="Z75" s="36">
        <f t="shared" si="14"/>
        <v>1465.2907499999999</v>
      </c>
      <c r="AA75" s="36">
        <f t="shared" si="12"/>
        <v>251.1927</v>
      </c>
      <c r="AB75" s="36">
        <v>600</v>
      </c>
      <c r="AC75" s="36">
        <f t="shared" si="13"/>
        <v>167.46180000000001</v>
      </c>
      <c r="AD75" s="53">
        <v>548.88</v>
      </c>
      <c r="AE75" s="53">
        <v>346.98</v>
      </c>
      <c r="AF75" s="38">
        <v>0</v>
      </c>
      <c r="AG75" s="54"/>
      <c r="AH75" s="54"/>
      <c r="AI75" s="54"/>
      <c r="AJ75" s="54"/>
      <c r="AK75" s="41">
        <f t="shared" si="6"/>
        <v>163211.95299999998</v>
      </c>
      <c r="AL75" s="42"/>
    </row>
    <row r="76" spans="1:38" s="43" customFormat="1" ht="22.5" customHeight="1" thickBot="1" x14ac:dyDescent="0.35">
      <c r="A76">
        <v>71</v>
      </c>
      <c r="B76" s="25" t="s">
        <v>40</v>
      </c>
      <c r="C76" s="25" t="s">
        <v>41</v>
      </c>
      <c r="D76" s="25">
        <v>30</v>
      </c>
      <c r="E76" s="25">
        <v>1</v>
      </c>
      <c r="F76" s="26" t="s">
        <v>42</v>
      </c>
      <c r="G76" s="91">
        <v>517</v>
      </c>
      <c r="H76" s="92" t="s">
        <v>300</v>
      </c>
      <c r="I76" s="27" t="s">
        <v>215</v>
      </c>
      <c r="J76" s="27" t="s">
        <v>45</v>
      </c>
      <c r="K76" s="44">
        <v>37149</v>
      </c>
      <c r="L76" s="45">
        <v>1</v>
      </c>
      <c r="M76" s="45">
        <v>40</v>
      </c>
      <c r="N76" s="45" t="s">
        <v>46</v>
      </c>
      <c r="O76" s="47" t="s">
        <v>114</v>
      </c>
      <c r="P76" s="58" t="s">
        <v>208</v>
      </c>
      <c r="Q76" s="58" t="s">
        <v>53</v>
      </c>
      <c r="R76" s="49">
        <v>1</v>
      </c>
      <c r="S76" s="50">
        <v>7923.09</v>
      </c>
      <c r="T76" s="34">
        <v>450</v>
      </c>
      <c r="U76" s="35">
        <f>S76+T76</f>
        <v>8373.09</v>
      </c>
      <c r="V76" s="51">
        <v>293</v>
      </c>
      <c r="W76" s="52">
        <f>+U76/30*5</f>
        <v>1395.5150000000001</v>
      </c>
      <c r="X76" s="52">
        <f>+U76/30*50</f>
        <v>13955.15</v>
      </c>
      <c r="Y76" s="36">
        <f>SUM(U76/30*15)</f>
        <v>4186.5450000000001</v>
      </c>
      <c r="Z76" s="36">
        <f>SUM(U76)*0.175</f>
        <v>1465.2907499999999</v>
      </c>
      <c r="AA76" s="36">
        <f>SUM(U76)*0.03</f>
        <v>251.1927</v>
      </c>
      <c r="AB76" s="36">
        <v>600</v>
      </c>
      <c r="AC76" s="36">
        <f>SUM(U76)*0.02</f>
        <v>167.46180000000001</v>
      </c>
      <c r="AD76" s="53">
        <v>548.88</v>
      </c>
      <c r="AE76" s="53">
        <v>346.98</v>
      </c>
      <c r="AF76" s="38">
        <v>0</v>
      </c>
      <c r="AG76" s="54"/>
      <c r="AH76" s="54"/>
      <c r="AI76" s="54"/>
      <c r="AJ76" s="54"/>
      <c r="AK76" s="41">
        <f>SUM(U76+V76+Z76+AA76+AB76+AC76+AD76+AE76)*12+W76+X76+AF76+Y76</f>
        <v>164087.95299999998</v>
      </c>
      <c r="AL76" s="42"/>
    </row>
    <row r="77" spans="1:38" s="43" customFormat="1" ht="22.5" customHeight="1" thickBot="1" x14ac:dyDescent="0.35">
      <c r="A77">
        <v>72</v>
      </c>
      <c r="B77" s="25" t="s">
        <v>40</v>
      </c>
      <c r="C77" s="25" t="s">
        <v>41</v>
      </c>
      <c r="D77" s="25">
        <v>30</v>
      </c>
      <c r="E77" s="25">
        <v>1</v>
      </c>
      <c r="F77" s="26" t="s">
        <v>42</v>
      </c>
      <c r="G77" s="91">
        <v>387</v>
      </c>
      <c r="H77" s="92" t="s">
        <v>216</v>
      </c>
      <c r="I77" s="27" t="s">
        <v>217</v>
      </c>
      <c r="J77" s="27" t="s">
        <v>45</v>
      </c>
      <c r="K77" s="44">
        <v>39114</v>
      </c>
      <c r="L77" s="45">
        <v>1</v>
      </c>
      <c r="M77" s="46">
        <v>40</v>
      </c>
      <c r="N77" s="45" t="s">
        <v>46</v>
      </c>
      <c r="O77" s="47" t="s">
        <v>138</v>
      </c>
      <c r="P77" s="58" t="s">
        <v>71</v>
      </c>
      <c r="Q77" s="58" t="s">
        <v>71</v>
      </c>
      <c r="R77" s="49">
        <v>1</v>
      </c>
      <c r="S77" s="50">
        <v>8438.91</v>
      </c>
      <c r="T77" s="34">
        <v>450</v>
      </c>
      <c r="U77" s="35">
        <f t="shared" si="0"/>
        <v>8888.91</v>
      </c>
      <c r="V77" s="51">
        <v>147</v>
      </c>
      <c r="W77" s="52">
        <f t="shared" si="1"/>
        <v>1481.4849999999999</v>
      </c>
      <c r="X77" s="52">
        <f t="shared" si="2"/>
        <v>14814.849999999999</v>
      </c>
      <c r="Y77" s="36">
        <f t="shared" si="7"/>
        <v>4444.4549999999999</v>
      </c>
      <c r="Z77" s="36">
        <f t="shared" si="14"/>
        <v>1555.5592499999998</v>
      </c>
      <c r="AA77" s="36">
        <f t="shared" si="12"/>
        <v>266.66730000000001</v>
      </c>
      <c r="AB77" s="36">
        <v>600</v>
      </c>
      <c r="AC77" s="36">
        <f t="shared" si="13"/>
        <v>177.7782</v>
      </c>
      <c r="AD77" s="53">
        <v>548.88</v>
      </c>
      <c r="AE77" s="53">
        <v>346.98</v>
      </c>
      <c r="AF77" s="38">
        <v>0</v>
      </c>
      <c r="AG77" s="54"/>
      <c r="AH77" s="54"/>
      <c r="AI77" s="54"/>
      <c r="AJ77" s="54"/>
      <c r="AK77" s="41">
        <f t="shared" si="6"/>
        <v>171122.08699999997</v>
      </c>
      <c r="AL77" s="42"/>
    </row>
    <row r="78" spans="1:38" s="43" customFormat="1" ht="22.5" customHeight="1" thickBot="1" x14ac:dyDescent="0.35">
      <c r="A78">
        <v>73</v>
      </c>
      <c r="B78" s="25" t="s">
        <v>40</v>
      </c>
      <c r="C78" s="25" t="s">
        <v>41</v>
      </c>
      <c r="D78" s="25">
        <v>30</v>
      </c>
      <c r="E78" s="25">
        <v>1</v>
      </c>
      <c r="F78" s="26" t="s">
        <v>42</v>
      </c>
      <c r="G78" s="91">
        <v>388</v>
      </c>
      <c r="H78" s="92" t="s">
        <v>218</v>
      </c>
      <c r="I78" s="27" t="s">
        <v>219</v>
      </c>
      <c r="J78" s="27" t="s">
        <v>45</v>
      </c>
      <c r="K78" s="44">
        <v>39114</v>
      </c>
      <c r="L78" s="45">
        <v>1</v>
      </c>
      <c r="M78" s="46">
        <v>40</v>
      </c>
      <c r="N78" s="45" t="s">
        <v>46</v>
      </c>
      <c r="O78" s="47" t="s">
        <v>220</v>
      </c>
      <c r="P78" s="58" t="s">
        <v>71</v>
      </c>
      <c r="Q78" s="58" t="s">
        <v>71</v>
      </c>
      <c r="R78" s="49">
        <v>1</v>
      </c>
      <c r="S78" s="50">
        <v>8208.630000000001</v>
      </c>
      <c r="T78" s="34">
        <v>450</v>
      </c>
      <c r="U78" s="35">
        <f t="shared" si="0"/>
        <v>8658.630000000001</v>
      </c>
      <c r="V78" s="51">
        <v>147</v>
      </c>
      <c r="W78" s="52">
        <f t="shared" si="1"/>
        <v>1443.1050000000002</v>
      </c>
      <c r="X78" s="52">
        <f t="shared" si="2"/>
        <v>14431.050000000001</v>
      </c>
      <c r="Y78" s="36">
        <f t="shared" si="7"/>
        <v>4329.3150000000005</v>
      </c>
      <c r="Z78" s="36">
        <f t="shared" si="14"/>
        <v>1515.26025</v>
      </c>
      <c r="AA78" s="36">
        <f t="shared" si="12"/>
        <v>259.75890000000004</v>
      </c>
      <c r="AB78" s="36">
        <v>600</v>
      </c>
      <c r="AC78" s="36">
        <f t="shared" si="13"/>
        <v>173.17260000000002</v>
      </c>
      <c r="AD78" s="53">
        <v>565.04999999999995</v>
      </c>
      <c r="AE78" s="53">
        <v>360.67</v>
      </c>
      <c r="AF78" s="38">
        <v>0</v>
      </c>
      <c r="AG78" s="54"/>
      <c r="AH78" s="54"/>
      <c r="AI78" s="54"/>
      <c r="AJ78" s="54"/>
      <c r="AK78" s="41">
        <f t="shared" si="6"/>
        <v>167557.97099999999</v>
      </c>
      <c r="AL78" s="42"/>
    </row>
    <row r="79" spans="1:38" s="43" customFormat="1" ht="22.5" customHeight="1" thickBot="1" x14ac:dyDescent="0.35">
      <c r="A79">
        <v>74</v>
      </c>
      <c r="B79" s="25" t="s">
        <v>40</v>
      </c>
      <c r="C79" s="25" t="s">
        <v>41</v>
      </c>
      <c r="D79" s="25">
        <v>30</v>
      </c>
      <c r="E79" s="25">
        <v>1</v>
      </c>
      <c r="F79" s="26" t="s">
        <v>42</v>
      </c>
      <c r="G79" s="91">
        <v>391</v>
      </c>
      <c r="H79" s="92" t="s">
        <v>221</v>
      </c>
      <c r="I79" s="27" t="s">
        <v>222</v>
      </c>
      <c r="J79" s="27" t="s">
        <v>45</v>
      </c>
      <c r="K79" s="44">
        <v>40148</v>
      </c>
      <c r="L79" s="45">
        <v>1</v>
      </c>
      <c r="M79" s="46">
        <v>40</v>
      </c>
      <c r="N79" s="45" t="s">
        <v>46</v>
      </c>
      <c r="O79" s="47" t="s">
        <v>163</v>
      </c>
      <c r="P79" s="58" t="s">
        <v>71</v>
      </c>
      <c r="Q79" s="58" t="s">
        <v>71</v>
      </c>
      <c r="R79" s="49">
        <v>1</v>
      </c>
      <c r="S79" s="50">
        <v>7923.09</v>
      </c>
      <c r="T79" s="34">
        <v>450</v>
      </c>
      <c r="U79" s="35">
        <f t="shared" si="0"/>
        <v>8373.09</v>
      </c>
      <c r="V79" s="51">
        <v>147</v>
      </c>
      <c r="W79" s="52">
        <f t="shared" si="1"/>
        <v>1395.5150000000001</v>
      </c>
      <c r="X79" s="52">
        <f t="shared" si="2"/>
        <v>13955.15</v>
      </c>
      <c r="Y79" s="36">
        <f t="shared" si="7"/>
        <v>4186.5450000000001</v>
      </c>
      <c r="Z79" s="36">
        <f t="shared" si="14"/>
        <v>1465.2907499999999</v>
      </c>
      <c r="AA79" s="36">
        <f t="shared" si="12"/>
        <v>251.1927</v>
      </c>
      <c r="AB79" s="36">
        <v>600</v>
      </c>
      <c r="AC79" s="36">
        <f t="shared" si="13"/>
        <v>167.46180000000001</v>
      </c>
      <c r="AD79" s="53">
        <v>548.88</v>
      </c>
      <c r="AE79" s="53">
        <v>346.98</v>
      </c>
      <c r="AF79" s="38">
        <v>0</v>
      </c>
      <c r="AG79" s="54"/>
      <c r="AH79" s="54"/>
      <c r="AI79" s="54"/>
      <c r="AJ79" s="54"/>
      <c r="AK79" s="41">
        <f t="shared" si="6"/>
        <v>162335.95299999998</v>
      </c>
      <c r="AL79" s="42"/>
    </row>
    <row r="80" spans="1:38" s="43" customFormat="1" ht="22.5" customHeight="1" thickBot="1" x14ac:dyDescent="0.35">
      <c r="A80">
        <v>75</v>
      </c>
      <c r="B80" s="25" t="s">
        <v>40</v>
      </c>
      <c r="C80" s="25" t="s">
        <v>41</v>
      </c>
      <c r="D80" s="25">
        <v>30</v>
      </c>
      <c r="E80" s="25">
        <v>1</v>
      </c>
      <c r="F80" s="26" t="s">
        <v>42</v>
      </c>
      <c r="G80" s="91">
        <v>392</v>
      </c>
      <c r="H80" s="92" t="s">
        <v>223</v>
      </c>
      <c r="I80" s="27" t="s">
        <v>224</v>
      </c>
      <c r="J80" s="27" t="s">
        <v>45</v>
      </c>
      <c r="K80" s="44">
        <v>40148</v>
      </c>
      <c r="L80" s="45">
        <v>1</v>
      </c>
      <c r="M80" s="46">
        <v>40</v>
      </c>
      <c r="N80" s="45" t="s">
        <v>46</v>
      </c>
      <c r="O80" s="47" t="s">
        <v>163</v>
      </c>
      <c r="P80" s="58" t="s">
        <v>71</v>
      </c>
      <c r="Q80" s="58" t="s">
        <v>71</v>
      </c>
      <c r="R80" s="49">
        <v>1</v>
      </c>
      <c r="S80" s="50">
        <v>7923.09</v>
      </c>
      <c r="T80" s="34">
        <v>450</v>
      </c>
      <c r="U80" s="35">
        <f t="shared" si="0"/>
        <v>8373.09</v>
      </c>
      <c r="V80" s="51">
        <v>147</v>
      </c>
      <c r="W80" s="52">
        <f t="shared" si="1"/>
        <v>1395.5150000000001</v>
      </c>
      <c r="X80" s="52">
        <f t="shared" si="2"/>
        <v>13955.15</v>
      </c>
      <c r="Y80" s="36">
        <f t="shared" si="7"/>
        <v>4186.5450000000001</v>
      </c>
      <c r="Z80" s="36">
        <f t="shared" si="14"/>
        <v>1465.2907499999999</v>
      </c>
      <c r="AA80" s="36">
        <f t="shared" si="12"/>
        <v>251.1927</v>
      </c>
      <c r="AB80" s="36">
        <v>600</v>
      </c>
      <c r="AC80" s="36">
        <f t="shared" si="13"/>
        <v>167.46180000000001</v>
      </c>
      <c r="AD80" s="53">
        <v>548.88</v>
      </c>
      <c r="AE80" s="53">
        <v>346.98</v>
      </c>
      <c r="AF80" s="38">
        <v>0</v>
      </c>
      <c r="AG80" s="54"/>
      <c r="AH80" s="54"/>
      <c r="AI80" s="54"/>
      <c r="AJ80" s="54"/>
      <c r="AK80" s="41">
        <f t="shared" si="6"/>
        <v>162335.95299999998</v>
      </c>
      <c r="AL80" s="42"/>
    </row>
    <row r="81" spans="1:38" s="43" customFormat="1" ht="22.5" customHeight="1" thickBot="1" x14ac:dyDescent="0.35">
      <c r="A81">
        <v>76</v>
      </c>
      <c r="B81" s="25" t="s">
        <v>40</v>
      </c>
      <c r="C81" s="25" t="s">
        <v>41</v>
      </c>
      <c r="D81" s="25">
        <v>30</v>
      </c>
      <c r="E81" s="25">
        <v>1</v>
      </c>
      <c r="F81" s="26" t="s">
        <v>42</v>
      </c>
      <c r="G81" s="91">
        <v>768</v>
      </c>
      <c r="H81" s="92" t="s">
        <v>225</v>
      </c>
      <c r="I81" s="27" t="s">
        <v>226</v>
      </c>
      <c r="J81" s="27" t="s">
        <v>45</v>
      </c>
      <c r="K81" s="44">
        <v>42036</v>
      </c>
      <c r="L81" s="45">
        <v>1</v>
      </c>
      <c r="M81" s="46">
        <v>40</v>
      </c>
      <c r="N81" s="45" t="s">
        <v>46</v>
      </c>
      <c r="O81" s="47" t="s">
        <v>163</v>
      </c>
      <c r="P81" s="58" t="s">
        <v>71</v>
      </c>
      <c r="Q81" s="58" t="s">
        <v>71</v>
      </c>
      <c r="R81" s="49">
        <v>1</v>
      </c>
      <c r="S81" s="50">
        <v>7923.09</v>
      </c>
      <c r="T81" s="34">
        <v>450</v>
      </c>
      <c r="U81" s="35">
        <f>S81+T81</f>
        <v>8373.09</v>
      </c>
      <c r="V81" s="51">
        <v>0</v>
      </c>
      <c r="W81" s="52">
        <f>+U81/30*5</f>
        <v>1395.5150000000001</v>
      </c>
      <c r="X81" s="52">
        <f>+U81/30*50</f>
        <v>13955.15</v>
      </c>
      <c r="Y81" s="36">
        <f>SUM(U81/30*15)</f>
        <v>4186.5450000000001</v>
      </c>
      <c r="Z81" s="36">
        <f>SUM(U81)*0.175</f>
        <v>1465.2907499999999</v>
      </c>
      <c r="AA81" s="36">
        <f>SUM(U81)*0.03</f>
        <v>251.1927</v>
      </c>
      <c r="AB81" s="36">
        <v>600</v>
      </c>
      <c r="AC81" s="36">
        <f>SUM(U81)*0.02</f>
        <v>167.46180000000001</v>
      </c>
      <c r="AD81" s="53">
        <v>548.88</v>
      </c>
      <c r="AE81" s="53">
        <v>346.98</v>
      </c>
      <c r="AF81" s="38">
        <v>0</v>
      </c>
      <c r="AG81" s="54"/>
      <c r="AH81" s="54"/>
      <c r="AI81" s="54"/>
      <c r="AJ81" s="54"/>
      <c r="AK81" s="41">
        <f>SUM(U81+V81+Z81+AA81+AB81+AC81+AD81+AE81)*12+W81+X81+AF81+Y81</f>
        <v>160571.95299999998</v>
      </c>
      <c r="AL81" s="42"/>
    </row>
    <row r="82" spans="1:38" s="43" customFormat="1" ht="22.5" customHeight="1" thickBot="1" x14ac:dyDescent="0.35">
      <c r="A82">
        <v>77</v>
      </c>
      <c r="B82" s="25" t="s">
        <v>40</v>
      </c>
      <c r="C82" s="25" t="s">
        <v>41</v>
      </c>
      <c r="D82" s="25">
        <v>30</v>
      </c>
      <c r="E82" s="25">
        <v>1</v>
      </c>
      <c r="F82" s="26" t="s">
        <v>42</v>
      </c>
      <c r="G82" s="91">
        <v>770</v>
      </c>
      <c r="H82" s="92" t="s">
        <v>227</v>
      </c>
      <c r="I82" s="27" t="s">
        <v>228</v>
      </c>
      <c r="J82" s="27" t="s">
        <v>45</v>
      </c>
      <c r="K82" s="44">
        <v>41898</v>
      </c>
      <c r="L82" s="45">
        <v>1</v>
      </c>
      <c r="M82" s="46">
        <v>40</v>
      </c>
      <c r="N82" s="45" t="s">
        <v>46</v>
      </c>
      <c r="O82" s="47" t="s">
        <v>114</v>
      </c>
      <c r="P82" s="58" t="s">
        <v>71</v>
      </c>
      <c r="Q82" s="58" t="s">
        <v>71</v>
      </c>
      <c r="R82" s="49">
        <v>1</v>
      </c>
      <c r="S82" s="50">
        <v>7923.09</v>
      </c>
      <c r="T82" s="34">
        <v>450</v>
      </c>
      <c r="U82" s="35">
        <f>S82+T82</f>
        <v>8373.09</v>
      </c>
      <c r="V82" s="51">
        <v>0</v>
      </c>
      <c r="W82" s="52">
        <f>+U82/30*5</f>
        <v>1395.5150000000001</v>
      </c>
      <c r="X82" s="52">
        <f>+U82/30*50</f>
        <v>13955.15</v>
      </c>
      <c r="Y82" s="36">
        <f>SUM(U82/30*15)</f>
        <v>4186.5450000000001</v>
      </c>
      <c r="Z82" s="36">
        <f>SUM(U82)*0.175</f>
        <v>1465.2907499999999</v>
      </c>
      <c r="AA82" s="36">
        <f>SUM(U82)*0.03</f>
        <v>251.1927</v>
      </c>
      <c r="AB82" s="36">
        <v>600</v>
      </c>
      <c r="AC82" s="36">
        <f>SUM(U82)*0.02</f>
        <v>167.46180000000001</v>
      </c>
      <c r="AD82" s="53">
        <v>548.88</v>
      </c>
      <c r="AE82" s="53">
        <v>346.98</v>
      </c>
      <c r="AF82" s="38">
        <v>0</v>
      </c>
      <c r="AG82" s="54"/>
      <c r="AH82" s="54"/>
      <c r="AI82" s="54"/>
      <c r="AJ82" s="54"/>
      <c r="AK82" s="41">
        <f>SUM(U82+V82+Z82+AA82+AB82+AC82+AD82+AE82)*12+W82+X82+AF82+Y82</f>
        <v>160571.95299999998</v>
      </c>
      <c r="AL82" s="42"/>
    </row>
    <row r="83" spans="1:38" s="43" customFormat="1" ht="22.5" customHeight="1" thickBot="1" x14ac:dyDescent="0.35">
      <c r="A83">
        <v>78</v>
      </c>
      <c r="B83" s="25" t="s">
        <v>40</v>
      </c>
      <c r="C83" s="25" t="s">
        <v>41</v>
      </c>
      <c r="D83" s="25">
        <v>30</v>
      </c>
      <c r="E83" s="25">
        <v>1</v>
      </c>
      <c r="F83" s="26" t="s">
        <v>42</v>
      </c>
      <c r="G83" s="91">
        <v>395</v>
      </c>
      <c r="H83" s="92" t="s">
        <v>229</v>
      </c>
      <c r="I83" s="27" t="s">
        <v>230</v>
      </c>
      <c r="J83" s="27" t="s">
        <v>56</v>
      </c>
      <c r="K83" s="44">
        <v>40969</v>
      </c>
      <c r="L83" s="45">
        <v>1</v>
      </c>
      <c r="M83" s="46">
        <v>40</v>
      </c>
      <c r="N83" s="45" t="s">
        <v>46</v>
      </c>
      <c r="O83" s="47" t="s">
        <v>160</v>
      </c>
      <c r="P83" s="58" t="s">
        <v>71</v>
      </c>
      <c r="Q83" s="58" t="s">
        <v>71</v>
      </c>
      <c r="R83" s="49">
        <v>1</v>
      </c>
      <c r="S83" s="50">
        <v>7923.09</v>
      </c>
      <c r="T83" s="34">
        <v>450</v>
      </c>
      <c r="U83" s="35">
        <f t="shared" ref="U83:U114" si="15">S83+T83</f>
        <v>8373.09</v>
      </c>
      <c r="V83" s="51">
        <v>0</v>
      </c>
      <c r="W83" s="52">
        <f t="shared" ref="W83:W114" si="16">+U83/30*5</f>
        <v>1395.5150000000001</v>
      </c>
      <c r="X83" s="52">
        <f t="shared" ref="X83:X114" si="17">+U83/30*50</f>
        <v>13955.15</v>
      </c>
      <c r="Y83" s="36">
        <f t="shared" si="7"/>
        <v>4186.5450000000001</v>
      </c>
      <c r="Z83" s="36">
        <f t="shared" si="14"/>
        <v>1465.2907499999999</v>
      </c>
      <c r="AA83" s="36">
        <f t="shared" si="12"/>
        <v>251.1927</v>
      </c>
      <c r="AB83" s="36">
        <v>600</v>
      </c>
      <c r="AC83" s="36">
        <f t="shared" si="13"/>
        <v>167.46180000000001</v>
      </c>
      <c r="AD83" s="53">
        <v>548.88</v>
      </c>
      <c r="AE83" s="53">
        <v>346.98</v>
      </c>
      <c r="AF83" s="38">
        <v>0</v>
      </c>
      <c r="AG83" s="54"/>
      <c r="AH83" s="54"/>
      <c r="AI83" s="54"/>
      <c r="AJ83" s="54"/>
      <c r="AK83" s="41">
        <f t="shared" si="6"/>
        <v>160571.95299999998</v>
      </c>
      <c r="AL83" s="42"/>
    </row>
    <row r="84" spans="1:38" s="43" customFormat="1" ht="22.5" customHeight="1" thickBot="1" x14ac:dyDescent="0.35">
      <c r="A84">
        <v>79</v>
      </c>
      <c r="B84" s="25" t="s">
        <v>40</v>
      </c>
      <c r="C84" s="25" t="s">
        <v>41</v>
      </c>
      <c r="D84" s="25">
        <v>30</v>
      </c>
      <c r="E84" s="25">
        <v>1</v>
      </c>
      <c r="F84" s="26" t="s">
        <v>42</v>
      </c>
      <c r="G84" s="91">
        <v>396</v>
      </c>
      <c r="H84" s="92" t="s">
        <v>231</v>
      </c>
      <c r="I84" s="27" t="s">
        <v>232</v>
      </c>
      <c r="J84" s="27" t="s">
        <v>45</v>
      </c>
      <c r="K84" s="44">
        <v>41548</v>
      </c>
      <c r="L84" s="45">
        <v>1</v>
      </c>
      <c r="M84" s="46">
        <v>40</v>
      </c>
      <c r="N84" s="45" t="s">
        <v>46</v>
      </c>
      <c r="O84" s="47" t="s">
        <v>163</v>
      </c>
      <c r="P84" s="58" t="s">
        <v>71</v>
      </c>
      <c r="Q84" s="58" t="s">
        <v>71</v>
      </c>
      <c r="R84" s="49">
        <v>1</v>
      </c>
      <c r="S84" s="50">
        <v>7923.09</v>
      </c>
      <c r="T84" s="34">
        <v>450</v>
      </c>
      <c r="U84" s="35">
        <f t="shared" si="15"/>
        <v>8373.09</v>
      </c>
      <c r="V84" s="51">
        <v>0</v>
      </c>
      <c r="W84" s="52">
        <f t="shared" si="16"/>
        <v>1395.5150000000001</v>
      </c>
      <c r="X84" s="52">
        <f t="shared" si="17"/>
        <v>13955.15</v>
      </c>
      <c r="Y84" s="36">
        <f t="shared" si="7"/>
        <v>4186.5450000000001</v>
      </c>
      <c r="Z84" s="36">
        <f t="shared" si="14"/>
        <v>1465.2907499999999</v>
      </c>
      <c r="AA84" s="36">
        <f t="shared" si="12"/>
        <v>251.1927</v>
      </c>
      <c r="AB84" s="36">
        <v>600</v>
      </c>
      <c r="AC84" s="36">
        <f t="shared" si="13"/>
        <v>167.46180000000001</v>
      </c>
      <c r="AD84" s="53">
        <v>548.88</v>
      </c>
      <c r="AE84" s="53">
        <v>346.98</v>
      </c>
      <c r="AF84" s="38">
        <v>0</v>
      </c>
      <c r="AG84" s="54"/>
      <c r="AH84" s="54"/>
      <c r="AI84" s="54"/>
      <c r="AJ84" s="54"/>
      <c r="AK84" s="41">
        <f t="shared" ref="AK84:AK114" si="18">SUM(U84+V84+Z84+AA84+AB84+AC84+AD84+AE84)*12+W84+X84+AF84+Y84</f>
        <v>160571.95299999998</v>
      </c>
      <c r="AL84" s="42"/>
    </row>
    <row r="85" spans="1:38" s="43" customFormat="1" ht="27" customHeight="1" thickBot="1" x14ac:dyDescent="0.35">
      <c r="A85">
        <v>80</v>
      </c>
      <c r="B85" s="25" t="s">
        <v>40</v>
      </c>
      <c r="C85" s="25" t="s">
        <v>41</v>
      </c>
      <c r="D85" s="25">
        <v>30</v>
      </c>
      <c r="E85" s="25">
        <v>1</v>
      </c>
      <c r="F85" s="26" t="s">
        <v>42</v>
      </c>
      <c r="G85" s="91">
        <v>245</v>
      </c>
      <c r="H85" s="92" t="s">
        <v>233</v>
      </c>
      <c r="I85" s="27" t="s">
        <v>234</v>
      </c>
      <c r="J85" s="27" t="s">
        <v>45</v>
      </c>
      <c r="K85" s="44">
        <v>42232</v>
      </c>
      <c r="L85" s="45">
        <v>14</v>
      </c>
      <c r="M85" s="46">
        <v>40</v>
      </c>
      <c r="N85" s="45" t="s">
        <v>46</v>
      </c>
      <c r="O85" s="80" t="s">
        <v>235</v>
      </c>
      <c r="P85" s="58" t="s">
        <v>208</v>
      </c>
      <c r="Q85" s="58" t="s">
        <v>53</v>
      </c>
      <c r="R85" s="49">
        <v>1</v>
      </c>
      <c r="S85" s="61">
        <v>12450.62</v>
      </c>
      <c r="T85" s="34">
        <v>0</v>
      </c>
      <c r="U85" s="35">
        <f>S85+T85</f>
        <v>12450.62</v>
      </c>
      <c r="V85" s="51">
        <v>0</v>
      </c>
      <c r="W85" s="52">
        <f>+U85/30*5</f>
        <v>2075.1033333333335</v>
      </c>
      <c r="X85" s="52">
        <f>+U85/30*50</f>
        <v>20751.033333333333</v>
      </c>
      <c r="Y85" s="36">
        <f>SUM(U85/30*15)</f>
        <v>6225.31</v>
      </c>
      <c r="Z85" s="36">
        <f>SUM(U85)*0.175</f>
        <v>2178.8584999999998</v>
      </c>
      <c r="AA85" s="36">
        <f>SUM(U85)*0.03</f>
        <v>373.51859999999999</v>
      </c>
      <c r="AB85" s="36">
        <v>750</v>
      </c>
      <c r="AC85" s="36">
        <f>SUM(U85)*0.02</f>
        <v>249.01240000000001</v>
      </c>
      <c r="AD85" s="53">
        <v>590.72</v>
      </c>
      <c r="AE85" s="53">
        <v>545.41</v>
      </c>
      <c r="AF85" s="38">
        <v>0</v>
      </c>
      <c r="AG85" s="54"/>
      <c r="AH85" s="54"/>
      <c r="AI85" s="54"/>
      <c r="AJ85" s="54"/>
      <c r="AK85" s="41">
        <f t="shared" si="18"/>
        <v>234709.12066666665</v>
      </c>
      <c r="AL85" s="42"/>
    </row>
    <row r="86" spans="1:38" s="43" customFormat="1" ht="22.5" customHeight="1" thickBot="1" x14ac:dyDescent="0.35">
      <c r="A86">
        <v>81</v>
      </c>
      <c r="B86" s="25" t="s">
        <v>40</v>
      </c>
      <c r="C86" s="25" t="s">
        <v>41</v>
      </c>
      <c r="D86" s="25">
        <v>30</v>
      </c>
      <c r="E86" s="25">
        <v>1</v>
      </c>
      <c r="F86" s="26" t="s">
        <v>42</v>
      </c>
      <c r="G86" s="91">
        <v>503</v>
      </c>
      <c r="H86" s="92" t="s">
        <v>236</v>
      </c>
      <c r="I86" s="27" t="s">
        <v>237</v>
      </c>
      <c r="J86" s="27" t="s">
        <v>56</v>
      </c>
      <c r="K86" s="44">
        <v>36438</v>
      </c>
      <c r="L86" s="45">
        <v>1</v>
      </c>
      <c r="M86" s="46">
        <v>40</v>
      </c>
      <c r="N86" s="45" t="s">
        <v>46</v>
      </c>
      <c r="O86" s="80" t="s">
        <v>80</v>
      </c>
      <c r="P86" s="58" t="s">
        <v>208</v>
      </c>
      <c r="Q86" s="58" t="s">
        <v>53</v>
      </c>
      <c r="R86" s="49">
        <v>1</v>
      </c>
      <c r="S86" s="50">
        <v>7923.09</v>
      </c>
      <c r="T86" s="34">
        <v>450</v>
      </c>
      <c r="U86" s="35">
        <f t="shared" si="15"/>
        <v>8373.09</v>
      </c>
      <c r="V86" s="51">
        <v>293</v>
      </c>
      <c r="W86" s="52">
        <f t="shared" si="16"/>
        <v>1395.5150000000001</v>
      </c>
      <c r="X86" s="52">
        <f t="shared" si="17"/>
        <v>13955.15</v>
      </c>
      <c r="Y86" s="36">
        <f t="shared" ref="Y86:Y114" si="19">SUM(U86/30*15)</f>
        <v>4186.5450000000001</v>
      </c>
      <c r="Z86" s="36">
        <f t="shared" si="14"/>
        <v>1465.2907499999999</v>
      </c>
      <c r="AA86" s="36">
        <f t="shared" si="12"/>
        <v>251.1927</v>
      </c>
      <c r="AB86" s="36">
        <v>600</v>
      </c>
      <c r="AC86" s="36">
        <f t="shared" si="13"/>
        <v>167.46180000000001</v>
      </c>
      <c r="AD86" s="53">
        <v>548.86</v>
      </c>
      <c r="AE86" s="53">
        <v>346.98</v>
      </c>
      <c r="AF86" s="38">
        <v>0</v>
      </c>
      <c r="AG86" s="54"/>
      <c r="AH86" s="54"/>
      <c r="AI86" s="54"/>
      <c r="AJ86" s="54"/>
      <c r="AK86" s="41">
        <f t="shared" si="18"/>
        <v>164087.71300000002</v>
      </c>
      <c r="AL86" s="42"/>
    </row>
    <row r="87" spans="1:38" s="43" customFormat="1" ht="22.5" customHeight="1" thickBot="1" x14ac:dyDescent="0.35">
      <c r="A87">
        <v>82</v>
      </c>
      <c r="B87" s="25" t="s">
        <v>40</v>
      </c>
      <c r="C87" s="25" t="s">
        <v>41</v>
      </c>
      <c r="D87" s="25">
        <v>30</v>
      </c>
      <c r="E87" s="25">
        <v>1</v>
      </c>
      <c r="F87" s="26" t="s">
        <v>42</v>
      </c>
      <c r="G87" s="91">
        <v>504</v>
      </c>
      <c r="H87" s="92" t="s">
        <v>238</v>
      </c>
      <c r="I87" s="27" t="s">
        <v>239</v>
      </c>
      <c r="J87" s="27" t="s">
        <v>56</v>
      </c>
      <c r="K87" s="44">
        <v>35916</v>
      </c>
      <c r="L87" s="45">
        <v>1</v>
      </c>
      <c r="M87" s="46">
        <v>40</v>
      </c>
      <c r="N87" s="45" t="s">
        <v>46</v>
      </c>
      <c r="O87" s="47" t="s">
        <v>80</v>
      </c>
      <c r="P87" s="58" t="s">
        <v>208</v>
      </c>
      <c r="Q87" s="58" t="s">
        <v>53</v>
      </c>
      <c r="R87" s="49">
        <v>1</v>
      </c>
      <c r="S87" s="50">
        <v>7923.09</v>
      </c>
      <c r="T87" s="34">
        <v>450</v>
      </c>
      <c r="U87" s="35">
        <f t="shared" si="15"/>
        <v>8373.09</v>
      </c>
      <c r="V87" s="51">
        <v>293</v>
      </c>
      <c r="W87" s="52">
        <f t="shared" si="16"/>
        <v>1395.5150000000001</v>
      </c>
      <c r="X87" s="52">
        <f t="shared" si="17"/>
        <v>13955.15</v>
      </c>
      <c r="Y87" s="36">
        <f t="shared" si="19"/>
        <v>4186.5450000000001</v>
      </c>
      <c r="Z87" s="36">
        <f t="shared" si="14"/>
        <v>1465.2907499999999</v>
      </c>
      <c r="AA87" s="36">
        <f t="shared" si="12"/>
        <v>251.1927</v>
      </c>
      <c r="AB87" s="36">
        <v>600</v>
      </c>
      <c r="AC87" s="36">
        <f t="shared" si="13"/>
        <v>167.46180000000001</v>
      </c>
      <c r="AD87" s="53">
        <v>548.86</v>
      </c>
      <c r="AE87" s="53">
        <v>346.98</v>
      </c>
      <c r="AF87" s="38">
        <v>0</v>
      </c>
      <c r="AG87" s="54"/>
      <c r="AH87" s="54"/>
      <c r="AI87" s="54"/>
      <c r="AJ87" s="54"/>
      <c r="AK87" s="41">
        <f t="shared" si="18"/>
        <v>164087.71300000002</v>
      </c>
      <c r="AL87" s="42"/>
    </row>
    <row r="88" spans="1:38" s="43" customFormat="1" ht="22.5" customHeight="1" thickBot="1" x14ac:dyDescent="0.35">
      <c r="A88">
        <v>83</v>
      </c>
      <c r="B88" s="25" t="s">
        <v>40</v>
      </c>
      <c r="C88" s="25" t="s">
        <v>41</v>
      </c>
      <c r="D88" s="25">
        <v>30</v>
      </c>
      <c r="E88" s="25">
        <v>1</v>
      </c>
      <c r="F88" s="26" t="s">
        <v>42</v>
      </c>
      <c r="G88" s="91">
        <v>230</v>
      </c>
      <c r="H88" s="92" t="s">
        <v>240</v>
      </c>
      <c r="I88" s="27" t="s">
        <v>241</v>
      </c>
      <c r="J88" s="27" t="s">
        <v>56</v>
      </c>
      <c r="K88" s="28">
        <v>38262</v>
      </c>
      <c r="L88" s="55">
        <v>1</v>
      </c>
      <c r="M88" s="29">
        <v>30</v>
      </c>
      <c r="N88" s="55" t="s">
        <v>46</v>
      </c>
      <c r="O88" s="56" t="s">
        <v>80</v>
      </c>
      <c r="P88" s="58" t="s">
        <v>208</v>
      </c>
      <c r="Q88" s="58" t="s">
        <v>53</v>
      </c>
      <c r="R88" s="57">
        <v>1</v>
      </c>
      <c r="S88" s="51">
        <v>6417.32</v>
      </c>
      <c r="T88" s="34">
        <v>450</v>
      </c>
      <c r="U88" s="35">
        <f>S88+T88</f>
        <v>6867.32</v>
      </c>
      <c r="V88" s="51">
        <v>220</v>
      </c>
      <c r="W88" s="52">
        <f>+U88/30*5</f>
        <v>1144.5533333333333</v>
      </c>
      <c r="X88" s="52">
        <f>+U88/30*50</f>
        <v>11445.533333333333</v>
      </c>
      <c r="Y88" s="36">
        <f>SUM(U88/30*15)</f>
        <v>3433.66</v>
      </c>
      <c r="Z88" s="36">
        <f>SUM(U88)*0.175</f>
        <v>1201.7809999999999</v>
      </c>
      <c r="AA88" s="36">
        <f>SUM(U88)*0.03</f>
        <v>206.0196</v>
      </c>
      <c r="AB88" s="36">
        <v>550</v>
      </c>
      <c r="AC88" s="36">
        <f>SUM(U88)*0.02</f>
        <v>137.34639999999999</v>
      </c>
      <c r="AD88" s="53">
        <v>470.64</v>
      </c>
      <c r="AE88" s="53">
        <v>301.94</v>
      </c>
      <c r="AF88" s="38">
        <v>0</v>
      </c>
      <c r="AG88" s="54"/>
      <c r="AH88" s="54"/>
      <c r="AI88" s="54"/>
      <c r="AJ88" s="54"/>
      <c r="AK88" s="41">
        <f>SUM(U88+V88+Z88+AA88+AB88+AC88+AD88+AE88)*12+W88+X88+AF88+Y88</f>
        <v>135484.31066666666</v>
      </c>
      <c r="AL88" s="42"/>
    </row>
    <row r="89" spans="1:38" s="43" customFormat="1" ht="22.5" customHeight="1" thickBot="1" x14ac:dyDescent="0.35">
      <c r="A89">
        <v>84</v>
      </c>
      <c r="B89" s="25" t="s">
        <v>40</v>
      </c>
      <c r="C89" s="25" t="s">
        <v>41</v>
      </c>
      <c r="D89" s="25">
        <v>30</v>
      </c>
      <c r="E89" s="25">
        <v>1</v>
      </c>
      <c r="F89" s="26" t="s">
        <v>42</v>
      </c>
      <c r="G89" s="91">
        <v>218</v>
      </c>
      <c r="H89" s="92" t="s">
        <v>242</v>
      </c>
      <c r="I89" s="27" t="s">
        <v>243</v>
      </c>
      <c r="J89" s="27" t="s">
        <v>56</v>
      </c>
      <c r="K89" s="28">
        <v>37149</v>
      </c>
      <c r="L89" s="55">
        <v>1</v>
      </c>
      <c r="M89" s="29">
        <v>30</v>
      </c>
      <c r="N89" s="55" t="s">
        <v>46</v>
      </c>
      <c r="O89" s="56" t="s">
        <v>80</v>
      </c>
      <c r="P89" s="58" t="s">
        <v>208</v>
      </c>
      <c r="Q89" s="58" t="s">
        <v>53</v>
      </c>
      <c r="R89" s="57">
        <v>1</v>
      </c>
      <c r="S89" s="51">
        <v>7923.09</v>
      </c>
      <c r="T89" s="34">
        <v>450</v>
      </c>
      <c r="U89" s="35">
        <f>S89+T89</f>
        <v>8373.09</v>
      </c>
      <c r="V89" s="51">
        <v>293</v>
      </c>
      <c r="W89" s="52">
        <f>+U89/30*5</f>
        <v>1395.5150000000001</v>
      </c>
      <c r="X89" s="52">
        <f>+U89/30*50</f>
        <v>13955.15</v>
      </c>
      <c r="Y89" s="36">
        <f>SUM(U89/30*15)</f>
        <v>4186.5450000000001</v>
      </c>
      <c r="Z89" s="36">
        <f>SUM(U89)*0.175</f>
        <v>1465.2907499999999</v>
      </c>
      <c r="AA89" s="36">
        <f>SUM(U89)*0.03</f>
        <v>251.1927</v>
      </c>
      <c r="AB89" s="36">
        <v>560</v>
      </c>
      <c r="AC89" s="36">
        <f>SUM(U89)*0.02</f>
        <v>167.46180000000001</v>
      </c>
      <c r="AD89" s="53">
        <v>470.64</v>
      </c>
      <c r="AE89" s="53">
        <v>301.94</v>
      </c>
      <c r="AF89" s="38">
        <v>0</v>
      </c>
      <c r="AG89" s="54"/>
      <c r="AH89" s="54"/>
      <c r="AI89" s="54"/>
      <c r="AJ89" s="54"/>
      <c r="AK89" s="41">
        <f>SUM(U89+V89+Z89+AA89+AB89+AC89+AD89+AE89)*12+W89+X89+AF89+Y89</f>
        <v>162128.59299999999</v>
      </c>
      <c r="AL89" s="42"/>
    </row>
    <row r="90" spans="1:38" s="43" customFormat="1" ht="22.5" customHeight="1" thickBot="1" x14ac:dyDescent="0.35">
      <c r="A90">
        <v>85</v>
      </c>
      <c r="B90" s="25" t="s">
        <v>40</v>
      </c>
      <c r="C90" s="25" t="s">
        <v>41</v>
      </c>
      <c r="D90" s="25">
        <v>30</v>
      </c>
      <c r="E90" s="25">
        <v>1</v>
      </c>
      <c r="F90" s="26" t="s">
        <v>42</v>
      </c>
      <c r="G90" s="91">
        <v>223</v>
      </c>
      <c r="H90" s="92" t="s">
        <v>244</v>
      </c>
      <c r="I90" s="27" t="s">
        <v>245</v>
      </c>
      <c r="J90" s="27" t="s">
        <v>56</v>
      </c>
      <c r="K90" s="28">
        <v>36723</v>
      </c>
      <c r="L90" s="55">
        <v>1</v>
      </c>
      <c r="M90" s="29">
        <v>30</v>
      </c>
      <c r="N90" s="55" t="s">
        <v>46</v>
      </c>
      <c r="O90" s="56" t="s">
        <v>80</v>
      </c>
      <c r="P90" s="58" t="s">
        <v>208</v>
      </c>
      <c r="Q90" s="58" t="s">
        <v>53</v>
      </c>
      <c r="R90" s="57">
        <v>1</v>
      </c>
      <c r="S90" s="51">
        <v>7923.09</v>
      </c>
      <c r="T90" s="34">
        <v>450</v>
      </c>
      <c r="U90" s="35">
        <f>S90+T90</f>
        <v>8373.09</v>
      </c>
      <c r="V90" s="51">
        <v>293</v>
      </c>
      <c r="W90" s="52">
        <f>+U90/30*5</f>
        <v>1395.5150000000001</v>
      </c>
      <c r="X90" s="52">
        <f>+U90/30*50</f>
        <v>13955.15</v>
      </c>
      <c r="Y90" s="36">
        <f>SUM(U90/30*15)</f>
        <v>4186.5450000000001</v>
      </c>
      <c r="Z90" s="36">
        <f>SUM(U90)*0.175</f>
        <v>1465.2907499999999</v>
      </c>
      <c r="AA90" s="36">
        <f>SUM(U90)*0.03</f>
        <v>251.1927</v>
      </c>
      <c r="AB90" s="36">
        <v>600</v>
      </c>
      <c r="AC90" s="36">
        <f>SUM(U90)*0.02</f>
        <v>167.46180000000001</v>
      </c>
      <c r="AD90" s="53">
        <v>548.86</v>
      </c>
      <c r="AE90" s="53">
        <v>346.98</v>
      </c>
      <c r="AF90" s="38">
        <v>0</v>
      </c>
      <c r="AG90" s="54"/>
      <c r="AH90" s="54"/>
      <c r="AI90" s="54"/>
      <c r="AJ90" s="54"/>
      <c r="AK90" s="41">
        <f>SUM(U90+V90+Z90+AA90+AB90+AC90+AD90+AE90)*12+W90+X90+AF90+Y90</f>
        <v>164087.71300000002</v>
      </c>
      <c r="AL90" s="42"/>
    </row>
    <row r="91" spans="1:38" s="43" customFormat="1" ht="22.5" customHeight="1" thickBot="1" x14ac:dyDescent="0.35">
      <c r="A91">
        <v>86</v>
      </c>
      <c r="B91" s="25" t="s">
        <v>40</v>
      </c>
      <c r="C91" s="25" t="s">
        <v>41</v>
      </c>
      <c r="D91" s="25">
        <v>30</v>
      </c>
      <c r="E91" s="25">
        <v>1</v>
      </c>
      <c r="F91" s="26" t="s">
        <v>42</v>
      </c>
      <c r="G91" s="91">
        <v>507</v>
      </c>
      <c r="H91" s="92" t="s">
        <v>246</v>
      </c>
      <c r="I91" s="27" t="s">
        <v>247</v>
      </c>
      <c r="J91" s="27" t="s">
        <v>45</v>
      </c>
      <c r="K91" s="44">
        <v>34335</v>
      </c>
      <c r="L91" s="45">
        <v>1</v>
      </c>
      <c r="M91" s="46">
        <v>40</v>
      </c>
      <c r="N91" s="45" t="s">
        <v>46</v>
      </c>
      <c r="O91" s="47" t="s">
        <v>141</v>
      </c>
      <c r="P91" s="58" t="s">
        <v>208</v>
      </c>
      <c r="Q91" s="58" t="s">
        <v>53</v>
      </c>
      <c r="R91" s="49">
        <v>1</v>
      </c>
      <c r="S91" s="50">
        <v>8392.51</v>
      </c>
      <c r="T91" s="34">
        <v>450</v>
      </c>
      <c r="U91" s="35">
        <f t="shared" si="15"/>
        <v>8842.51</v>
      </c>
      <c r="V91" s="51">
        <v>366</v>
      </c>
      <c r="W91" s="52">
        <f t="shared" si="16"/>
        <v>1473.7516666666668</v>
      </c>
      <c r="X91" s="52">
        <f t="shared" si="17"/>
        <v>14737.516666666666</v>
      </c>
      <c r="Y91" s="36">
        <f t="shared" si="19"/>
        <v>4421.2550000000001</v>
      </c>
      <c r="Z91" s="36">
        <f t="shared" si="14"/>
        <v>1547.4392499999999</v>
      </c>
      <c r="AA91" s="36">
        <f t="shared" si="12"/>
        <v>265.27530000000002</v>
      </c>
      <c r="AB91" s="36">
        <v>600</v>
      </c>
      <c r="AC91" s="36">
        <f t="shared" si="13"/>
        <v>176.8502</v>
      </c>
      <c r="AD91" s="53">
        <v>548.88</v>
      </c>
      <c r="AE91" s="53">
        <v>346.98</v>
      </c>
      <c r="AF91" s="38">
        <v>0</v>
      </c>
      <c r="AG91" s="54"/>
      <c r="AH91" s="54"/>
      <c r="AI91" s="54"/>
      <c r="AJ91" s="54"/>
      <c r="AK91" s="41">
        <f t="shared" si="18"/>
        <v>172959.74033333332</v>
      </c>
      <c r="AL91" s="42"/>
    </row>
    <row r="92" spans="1:38" s="43" customFormat="1" ht="22.5" customHeight="1" thickBot="1" x14ac:dyDescent="0.35">
      <c r="A92">
        <v>87</v>
      </c>
      <c r="B92" s="68" t="s">
        <v>40</v>
      </c>
      <c r="C92" s="68" t="s">
        <v>41</v>
      </c>
      <c r="D92" s="68">
        <v>30</v>
      </c>
      <c r="E92" s="68">
        <v>1</v>
      </c>
      <c r="F92" s="26" t="s">
        <v>42</v>
      </c>
      <c r="G92" s="93">
        <v>509</v>
      </c>
      <c r="H92" s="94" t="s">
        <v>248</v>
      </c>
      <c r="I92" s="69" t="s">
        <v>249</v>
      </c>
      <c r="J92" s="69" t="s">
        <v>45</v>
      </c>
      <c r="K92" s="44">
        <v>36220</v>
      </c>
      <c r="L92" s="45">
        <v>1</v>
      </c>
      <c r="M92" s="46">
        <v>40</v>
      </c>
      <c r="N92" s="45" t="s">
        <v>46</v>
      </c>
      <c r="O92" s="47" t="s">
        <v>220</v>
      </c>
      <c r="P92" s="58" t="s">
        <v>208</v>
      </c>
      <c r="Q92" s="58" t="s">
        <v>53</v>
      </c>
      <c r="R92" s="49">
        <v>1</v>
      </c>
      <c r="S92" s="50">
        <v>8208.6299999999992</v>
      </c>
      <c r="T92" s="34">
        <v>450</v>
      </c>
      <c r="U92" s="35">
        <f t="shared" si="15"/>
        <v>8658.6299999999992</v>
      </c>
      <c r="V92" s="51">
        <v>293</v>
      </c>
      <c r="W92" s="52">
        <f t="shared" si="16"/>
        <v>1443.105</v>
      </c>
      <c r="X92" s="52">
        <f t="shared" si="17"/>
        <v>14431.05</v>
      </c>
      <c r="Y92" s="36">
        <f t="shared" si="19"/>
        <v>4329.3149999999996</v>
      </c>
      <c r="Z92" s="36">
        <f t="shared" si="14"/>
        <v>1515.2602499999998</v>
      </c>
      <c r="AA92" s="36">
        <f t="shared" si="12"/>
        <v>259.75889999999998</v>
      </c>
      <c r="AB92" s="36">
        <v>600</v>
      </c>
      <c r="AC92" s="36">
        <f t="shared" si="13"/>
        <v>173.17259999999999</v>
      </c>
      <c r="AD92" s="53">
        <v>548.88</v>
      </c>
      <c r="AE92" s="53">
        <v>346.98</v>
      </c>
      <c r="AF92" s="38">
        <v>0</v>
      </c>
      <c r="AG92" s="54"/>
      <c r="AH92" s="54"/>
      <c r="AI92" s="54"/>
      <c r="AJ92" s="54"/>
      <c r="AK92" s="70">
        <f t="shared" si="18"/>
        <v>168951.65099999998</v>
      </c>
      <c r="AL92" s="42"/>
    </row>
    <row r="93" spans="1:38" s="43" customFormat="1" ht="22.5" customHeight="1" thickBot="1" x14ac:dyDescent="0.35">
      <c r="A93">
        <v>88</v>
      </c>
      <c r="B93" s="71" t="s">
        <v>40</v>
      </c>
      <c r="C93" s="71" t="s">
        <v>41</v>
      </c>
      <c r="D93" s="71">
        <v>30</v>
      </c>
      <c r="E93" s="71">
        <v>1</v>
      </c>
      <c r="F93" s="26" t="s">
        <v>42</v>
      </c>
      <c r="G93" s="95">
        <v>510</v>
      </c>
      <c r="H93" s="96" t="s">
        <v>250</v>
      </c>
      <c r="I93" s="72" t="s">
        <v>251</v>
      </c>
      <c r="J93" s="72" t="s">
        <v>45</v>
      </c>
      <c r="K93" s="44">
        <v>36220</v>
      </c>
      <c r="L93" s="46">
        <v>1</v>
      </c>
      <c r="M93" s="46">
        <v>40</v>
      </c>
      <c r="N93" s="46" t="s">
        <v>46</v>
      </c>
      <c r="O93" s="65" t="s">
        <v>163</v>
      </c>
      <c r="P93" s="58" t="s">
        <v>208</v>
      </c>
      <c r="Q93" s="58" t="s">
        <v>53</v>
      </c>
      <c r="R93" s="32">
        <v>1</v>
      </c>
      <c r="S93" s="73">
        <v>7923.09</v>
      </c>
      <c r="T93" s="34">
        <v>450</v>
      </c>
      <c r="U93" s="35">
        <f t="shared" si="15"/>
        <v>8373.09</v>
      </c>
      <c r="V93" s="33">
        <v>293</v>
      </c>
      <c r="W93" s="36">
        <f t="shared" si="16"/>
        <v>1395.5150000000001</v>
      </c>
      <c r="X93" s="36">
        <f t="shared" si="17"/>
        <v>13955.15</v>
      </c>
      <c r="Y93" s="36">
        <f t="shared" si="19"/>
        <v>4186.5450000000001</v>
      </c>
      <c r="Z93" s="36">
        <f t="shared" si="14"/>
        <v>1465.2907499999999</v>
      </c>
      <c r="AA93" s="36">
        <f t="shared" si="12"/>
        <v>251.1927</v>
      </c>
      <c r="AB93" s="36">
        <v>600</v>
      </c>
      <c r="AC93" s="36">
        <f t="shared" si="13"/>
        <v>167.46180000000001</v>
      </c>
      <c r="AD93" s="53">
        <v>548.88</v>
      </c>
      <c r="AE93" s="53">
        <v>346.98</v>
      </c>
      <c r="AF93" s="38">
        <v>0</v>
      </c>
      <c r="AG93" s="74"/>
      <c r="AH93" s="74"/>
      <c r="AI93" s="74"/>
      <c r="AJ93" s="74"/>
      <c r="AK93" s="75">
        <f t="shared" si="18"/>
        <v>164087.95299999998</v>
      </c>
      <c r="AL93" s="42"/>
    </row>
    <row r="94" spans="1:38" s="43" customFormat="1" ht="22.5" customHeight="1" thickBot="1" x14ac:dyDescent="0.35">
      <c r="A94">
        <v>89</v>
      </c>
      <c r="B94" s="25" t="s">
        <v>40</v>
      </c>
      <c r="C94" s="25" t="s">
        <v>41</v>
      </c>
      <c r="D94" s="25">
        <v>30</v>
      </c>
      <c r="E94" s="25">
        <v>1</v>
      </c>
      <c r="F94" s="26" t="s">
        <v>42</v>
      </c>
      <c r="G94" s="91">
        <v>511</v>
      </c>
      <c r="H94" s="92" t="s">
        <v>252</v>
      </c>
      <c r="I94" s="27" t="s">
        <v>253</v>
      </c>
      <c r="J94" s="27" t="s">
        <v>45</v>
      </c>
      <c r="K94" s="44">
        <v>36220</v>
      </c>
      <c r="L94" s="45">
        <v>1</v>
      </c>
      <c r="M94" s="46">
        <v>40</v>
      </c>
      <c r="N94" s="45" t="s">
        <v>46</v>
      </c>
      <c r="O94" s="47" t="s">
        <v>163</v>
      </c>
      <c r="P94" s="58" t="s">
        <v>208</v>
      </c>
      <c r="Q94" s="58" t="s">
        <v>53</v>
      </c>
      <c r="R94" s="49">
        <v>1</v>
      </c>
      <c r="S94" s="50">
        <v>7923.09</v>
      </c>
      <c r="T94" s="34">
        <v>450</v>
      </c>
      <c r="U94" s="35">
        <f t="shared" si="15"/>
        <v>8373.09</v>
      </c>
      <c r="V94" s="51">
        <v>293</v>
      </c>
      <c r="W94" s="52">
        <f t="shared" si="16"/>
        <v>1395.5150000000001</v>
      </c>
      <c r="X94" s="52">
        <f t="shared" si="17"/>
        <v>13955.15</v>
      </c>
      <c r="Y94" s="36">
        <f t="shared" si="19"/>
        <v>4186.5450000000001</v>
      </c>
      <c r="Z94" s="36">
        <f t="shared" si="14"/>
        <v>1465.2907499999999</v>
      </c>
      <c r="AA94" s="36">
        <f t="shared" si="12"/>
        <v>251.1927</v>
      </c>
      <c r="AB94" s="36">
        <v>600</v>
      </c>
      <c r="AC94" s="36">
        <f t="shared" si="13"/>
        <v>167.46180000000001</v>
      </c>
      <c r="AD94" s="53">
        <v>548.88</v>
      </c>
      <c r="AE94" s="53">
        <v>346.98</v>
      </c>
      <c r="AF94" s="38">
        <v>0</v>
      </c>
      <c r="AG94" s="54"/>
      <c r="AH94" s="54"/>
      <c r="AI94" s="54"/>
      <c r="AJ94" s="54"/>
      <c r="AK94" s="41">
        <f t="shared" si="18"/>
        <v>164087.95299999998</v>
      </c>
      <c r="AL94" s="42"/>
    </row>
    <row r="95" spans="1:38" s="43" customFormat="1" ht="22.5" customHeight="1" thickBot="1" x14ac:dyDescent="0.35">
      <c r="A95">
        <v>90</v>
      </c>
      <c r="B95" s="25" t="s">
        <v>40</v>
      </c>
      <c r="C95" s="25" t="s">
        <v>41</v>
      </c>
      <c r="D95" s="25">
        <v>30</v>
      </c>
      <c r="E95" s="25">
        <v>1</v>
      </c>
      <c r="F95" s="26" t="s">
        <v>42</v>
      </c>
      <c r="G95" s="91">
        <v>513</v>
      </c>
      <c r="H95" s="92" t="s">
        <v>254</v>
      </c>
      <c r="I95" s="27" t="s">
        <v>255</v>
      </c>
      <c r="J95" s="27" t="s">
        <v>56</v>
      </c>
      <c r="K95" s="44">
        <v>37347</v>
      </c>
      <c r="L95" s="45">
        <v>1</v>
      </c>
      <c r="M95" s="45">
        <v>40</v>
      </c>
      <c r="N95" s="45" t="s">
        <v>46</v>
      </c>
      <c r="O95" s="47" t="s">
        <v>160</v>
      </c>
      <c r="P95" s="58" t="s">
        <v>208</v>
      </c>
      <c r="Q95" s="58" t="s">
        <v>53</v>
      </c>
      <c r="R95" s="49">
        <v>1</v>
      </c>
      <c r="S95" s="50">
        <v>7923.09</v>
      </c>
      <c r="T95" s="34">
        <v>450</v>
      </c>
      <c r="U95" s="35">
        <f t="shared" si="15"/>
        <v>8373.09</v>
      </c>
      <c r="V95" s="51">
        <v>293</v>
      </c>
      <c r="W95" s="52">
        <f t="shared" si="16"/>
        <v>1395.5150000000001</v>
      </c>
      <c r="X95" s="52">
        <f t="shared" si="17"/>
        <v>13955.15</v>
      </c>
      <c r="Y95" s="36">
        <f t="shared" si="19"/>
        <v>4186.5450000000001</v>
      </c>
      <c r="Z95" s="36">
        <f t="shared" si="14"/>
        <v>1465.2907499999999</v>
      </c>
      <c r="AA95" s="36">
        <f t="shared" si="12"/>
        <v>251.1927</v>
      </c>
      <c r="AB95" s="36">
        <v>600</v>
      </c>
      <c r="AC95" s="36">
        <f t="shared" si="13"/>
        <v>167.46180000000001</v>
      </c>
      <c r="AD95" s="53">
        <v>548.88</v>
      </c>
      <c r="AE95" s="53">
        <v>346.98</v>
      </c>
      <c r="AF95" s="38">
        <v>0</v>
      </c>
      <c r="AG95" s="54"/>
      <c r="AH95" s="54"/>
      <c r="AI95" s="54"/>
      <c r="AJ95" s="54"/>
      <c r="AK95" s="41">
        <f t="shared" si="18"/>
        <v>164087.95299999998</v>
      </c>
      <c r="AL95" s="42"/>
    </row>
    <row r="96" spans="1:38" s="43" customFormat="1" ht="22.5" customHeight="1" thickBot="1" x14ac:dyDescent="0.35">
      <c r="A96">
        <v>91</v>
      </c>
      <c r="B96" s="25" t="s">
        <v>40</v>
      </c>
      <c r="C96" s="25" t="s">
        <v>41</v>
      </c>
      <c r="D96" s="25">
        <v>30</v>
      </c>
      <c r="E96" s="25">
        <v>1</v>
      </c>
      <c r="F96" s="26" t="s">
        <v>42</v>
      </c>
      <c r="G96" s="91">
        <v>514</v>
      </c>
      <c r="H96" s="92" t="s">
        <v>256</v>
      </c>
      <c r="I96" s="27" t="s">
        <v>257</v>
      </c>
      <c r="J96" s="27" t="s">
        <v>56</v>
      </c>
      <c r="K96" s="44">
        <v>37347</v>
      </c>
      <c r="L96" s="45">
        <v>1</v>
      </c>
      <c r="M96" s="46">
        <v>40</v>
      </c>
      <c r="N96" s="45" t="s">
        <v>46</v>
      </c>
      <c r="O96" s="47" t="s">
        <v>160</v>
      </c>
      <c r="P96" s="58" t="s">
        <v>208</v>
      </c>
      <c r="Q96" s="58" t="s">
        <v>53</v>
      </c>
      <c r="R96" s="49">
        <v>1</v>
      </c>
      <c r="S96" s="50">
        <v>7923.09</v>
      </c>
      <c r="T96" s="34">
        <v>450</v>
      </c>
      <c r="U96" s="35">
        <f t="shared" si="15"/>
        <v>8373.09</v>
      </c>
      <c r="V96" s="51">
        <v>293</v>
      </c>
      <c r="W96" s="52">
        <f t="shared" si="16"/>
        <v>1395.5150000000001</v>
      </c>
      <c r="X96" s="52">
        <f t="shared" si="17"/>
        <v>13955.15</v>
      </c>
      <c r="Y96" s="36">
        <f t="shared" si="19"/>
        <v>4186.5450000000001</v>
      </c>
      <c r="Z96" s="36">
        <f t="shared" si="14"/>
        <v>1465.2907499999999</v>
      </c>
      <c r="AA96" s="36">
        <f t="shared" si="12"/>
        <v>251.1927</v>
      </c>
      <c r="AB96" s="36">
        <v>600</v>
      </c>
      <c r="AC96" s="36">
        <f t="shared" si="13"/>
        <v>167.46180000000001</v>
      </c>
      <c r="AD96" s="53">
        <v>548.88</v>
      </c>
      <c r="AE96" s="53">
        <v>346.98</v>
      </c>
      <c r="AF96" s="38">
        <v>0</v>
      </c>
      <c r="AG96" s="54"/>
      <c r="AH96" s="54"/>
      <c r="AI96" s="54"/>
      <c r="AJ96" s="54"/>
      <c r="AK96" s="41">
        <f t="shared" si="18"/>
        <v>164087.95299999998</v>
      </c>
      <c r="AL96" s="42"/>
    </row>
    <row r="97" spans="1:38" s="43" customFormat="1" ht="22.5" customHeight="1" thickBot="1" x14ac:dyDescent="0.35">
      <c r="A97">
        <v>92</v>
      </c>
      <c r="B97" s="25" t="s">
        <v>40</v>
      </c>
      <c r="C97" s="25" t="s">
        <v>41</v>
      </c>
      <c r="D97" s="25">
        <v>30</v>
      </c>
      <c r="E97" s="25">
        <v>1</v>
      </c>
      <c r="F97" s="26" t="s">
        <v>42</v>
      </c>
      <c r="G97" s="91">
        <v>515</v>
      </c>
      <c r="H97" s="92" t="s">
        <v>258</v>
      </c>
      <c r="I97" s="27" t="s">
        <v>259</v>
      </c>
      <c r="J97" s="27" t="s">
        <v>56</v>
      </c>
      <c r="K97" s="44">
        <v>37347</v>
      </c>
      <c r="L97" s="45">
        <v>1</v>
      </c>
      <c r="M97" s="45">
        <v>40</v>
      </c>
      <c r="N97" s="45" t="s">
        <v>46</v>
      </c>
      <c r="O97" s="47" t="s">
        <v>160</v>
      </c>
      <c r="P97" s="58" t="s">
        <v>208</v>
      </c>
      <c r="Q97" s="58" t="s">
        <v>53</v>
      </c>
      <c r="R97" s="49">
        <v>1</v>
      </c>
      <c r="S97" s="50">
        <v>7923.09</v>
      </c>
      <c r="T97" s="34">
        <v>450</v>
      </c>
      <c r="U97" s="35">
        <f t="shared" si="15"/>
        <v>8373.09</v>
      </c>
      <c r="V97" s="51">
        <v>293</v>
      </c>
      <c r="W97" s="52">
        <f t="shared" si="16"/>
        <v>1395.5150000000001</v>
      </c>
      <c r="X97" s="52">
        <f t="shared" si="17"/>
        <v>13955.15</v>
      </c>
      <c r="Y97" s="36">
        <f t="shared" si="19"/>
        <v>4186.5450000000001</v>
      </c>
      <c r="Z97" s="36">
        <f t="shared" si="14"/>
        <v>1465.2907499999999</v>
      </c>
      <c r="AA97" s="36">
        <f t="shared" si="12"/>
        <v>251.1927</v>
      </c>
      <c r="AB97" s="36">
        <v>600</v>
      </c>
      <c r="AC97" s="36">
        <f t="shared" si="13"/>
        <v>167.46180000000001</v>
      </c>
      <c r="AD97" s="53">
        <v>548.88</v>
      </c>
      <c r="AE97" s="53">
        <v>346.98</v>
      </c>
      <c r="AF97" s="38">
        <v>0</v>
      </c>
      <c r="AG97" s="54"/>
      <c r="AH97" s="54"/>
      <c r="AI97" s="54"/>
      <c r="AJ97" s="54"/>
      <c r="AK97" s="41">
        <f t="shared" si="18"/>
        <v>164087.95299999998</v>
      </c>
      <c r="AL97" s="42"/>
    </row>
    <row r="98" spans="1:38" s="43" customFormat="1" ht="24" customHeight="1" thickBot="1" x14ac:dyDescent="0.35">
      <c r="A98">
        <v>93</v>
      </c>
      <c r="B98" s="25" t="s">
        <v>40</v>
      </c>
      <c r="C98" s="25" t="s">
        <v>41</v>
      </c>
      <c r="D98" s="25">
        <v>30</v>
      </c>
      <c r="E98" s="25">
        <v>1</v>
      </c>
      <c r="F98" s="26" t="s">
        <v>42</v>
      </c>
      <c r="G98" s="91">
        <v>296</v>
      </c>
      <c r="H98" s="92" t="s">
        <v>260</v>
      </c>
      <c r="I98" s="27" t="s">
        <v>261</v>
      </c>
      <c r="J98" s="27" t="s">
        <v>45</v>
      </c>
      <c r="K98" s="44">
        <v>42644</v>
      </c>
      <c r="L98" s="45">
        <v>22</v>
      </c>
      <c r="M98" s="45">
        <v>40</v>
      </c>
      <c r="N98" s="45" t="s">
        <v>46</v>
      </c>
      <c r="O98" s="80" t="s">
        <v>262</v>
      </c>
      <c r="P98" s="80" t="s">
        <v>263</v>
      </c>
      <c r="Q98" s="48" t="s">
        <v>53</v>
      </c>
      <c r="R98" s="49">
        <v>1</v>
      </c>
      <c r="S98" s="61">
        <v>31016.85</v>
      </c>
      <c r="T98" s="34">
        <v>0</v>
      </c>
      <c r="U98" s="35">
        <f t="shared" si="15"/>
        <v>31016.85</v>
      </c>
      <c r="V98" s="51">
        <v>0</v>
      </c>
      <c r="W98" s="52">
        <f t="shared" si="16"/>
        <v>5169.4750000000004</v>
      </c>
      <c r="X98" s="52">
        <f t="shared" si="17"/>
        <v>51694.75</v>
      </c>
      <c r="Y98" s="36">
        <f t="shared" si="19"/>
        <v>15508.424999999999</v>
      </c>
      <c r="Z98" s="36">
        <f>SUM(U98)*0.175</f>
        <v>5427.9487499999996</v>
      </c>
      <c r="AA98" s="36">
        <f t="shared" ref="AA98:AA113" si="20">SUM(U98)*0.03</f>
        <v>930.50549999999987</v>
      </c>
      <c r="AB98" s="36">
        <v>1320</v>
      </c>
      <c r="AC98" s="36">
        <f t="shared" ref="AC98:AC113" si="21">SUM(U98)*0.02</f>
        <v>620.33699999999999</v>
      </c>
      <c r="AD98" s="53">
        <v>902.33</v>
      </c>
      <c r="AE98" s="53">
        <v>706.01</v>
      </c>
      <c r="AF98" s="38">
        <v>0</v>
      </c>
      <c r="AG98" s="54"/>
      <c r="AH98" s="54"/>
      <c r="AI98" s="54"/>
      <c r="AJ98" s="54"/>
      <c r="AK98" s="41">
        <f t="shared" si="18"/>
        <v>563460.42500000005</v>
      </c>
      <c r="AL98" s="42"/>
    </row>
    <row r="99" spans="1:38" s="43" customFormat="1" ht="24" customHeight="1" thickBot="1" x14ac:dyDescent="0.35">
      <c r="A99">
        <v>94</v>
      </c>
      <c r="B99" s="25" t="s">
        <v>40</v>
      </c>
      <c r="C99" s="25" t="s">
        <v>41</v>
      </c>
      <c r="D99" s="25">
        <v>30</v>
      </c>
      <c r="E99" s="25">
        <v>1</v>
      </c>
      <c r="F99" s="26" t="s">
        <v>42</v>
      </c>
      <c r="G99" s="91">
        <v>108</v>
      </c>
      <c r="H99" s="92" t="s">
        <v>264</v>
      </c>
      <c r="I99" s="27" t="s">
        <v>265</v>
      </c>
      <c r="J99" s="27" t="s">
        <v>56</v>
      </c>
      <c r="K99" s="28">
        <v>41456</v>
      </c>
      <c r="L99" s="55">
        <v>14</v>
      </c>
      <c r="M99" s="29">
        <v>40</v>
      </c>
      <c r="N99" s="55" t="s">
        <v>46</v>
      </c>
      <c r="O99" s="56" t="s">
        <v>266</v>
      </c>
      <c r="P99" s="80" t="s">
        <v>263</v>
      </c>
      <c r="Q99" s="80" t="s">
        <v>263</v>
      </c>
      <c r="R99" s="57">
        <v>1</v>
      </c>
      <c r="S99" s="51">
        <v>13366.85</v>
      </c>
      <c r="T99" s="34">
        <v>0</v>
      </c>
      <c r="U99" s="35">
        <f t="shared" si="15"/>
        <v>13366.85</v>
      </c>
      <c r="V99" s="51">
        <v>0</v>
      </c>
      <c r="W99" s="52">
        <f t="shared" si="16"/>
        <v>2227.8083333333334</v>
      </c>
      <c r="X99" s="52">
        <f t="shared" si="17"/>
        <v>22278.083333333332</v>
      </c>
      <c r="Y99" s="36">
        <f>SUM(U99/30*15)</f>
        <v>6683.4250000000002</v>
      </c>
      <c r="Z99" s="36">
        <f>SUM(U99)*0.175</f>
        <v>2339.19875</v>
      </c>
      <c r="AA99" s="36">
        <f t="shared" si="20"/>
        <v>401.00549999999998</v>
      </c>
      <c r="AB99" s="36">
        <v>770</v>
      </c>
      <c r="AC99" s="36">
        <f t="shared" si="21"/>
        <v>267.33699999999999</v>
      </c>
      <c r="AD99" s="53">
        <v>721.74</v>
      </c>
      <c r="AE99" s="53">
        <v>488.74</v>
      </c>
      <c r="AF99" s="38">
        <v>0</v>
      </c>
      <c r="AG99" s="54"/>
      <c r="AH99" s="54"/>
      <c r="AI99" s="54"/>
      <c r="AJ99" s="54"/>
      <c r="AK99" s="41">
        <f t="shared" si="18"/>
        <v>251447.7716666667</v>
      </c>
      <c r="AL99" s="42"/>
    </row>
    <row r="100" spans="1:38" s="43" customFormat="1" ht="22.5" customHeight="1" thickBot="1" x14ac:dyDescent="0.35">
      <c r="A100">
        <v>95</v>
      </c>
      <c r="B100" s="25" t="s">
        <v>40</v>
      </c>
      <c r="C100" s="25" t="s">
        <v>41</v>
      </c>
      <c r="D100" s="25">
        <v>30</v>
      </c>
      <c r="E100" s="25">
        <v>1</v>
      </c>
      <c r="F100" s="26" t="s">
        <v>42</v>
      </c>
      <c r="G100" s="91">
        <v>400</v>
      </c>
      <c r="H100" s="99" t="s">
        <v>267</v>
      </c>
      <c r="I100" s="27" t="s">
        <v>268</v>
      </c>
      <c r="J100" s="27" t="s">
        <v>45</v>
      </c>
      <c r="K100" s="44">
        <v>41456</v>
      </c>
      <c r="L100" s="45">
        <v>21</v>
      </c>
      <c r="M100" s="46">
        <v>40</v>
      </c>
      <c r="N100" s="45" t="s">
        <v>46</v>
      </c>
      <c r="O100" s="47" t="s">
        <v>269</v>
      </c>
      <c r="P100" s="80" t="s">
        <v>270</v>
      </c>
      <c r="Q100" s="80" t="s">
        <v>270</v>
      </c>
      <c r="R100" s="49">
        <v>1</v>
      </c>
      <c r="S100" s="61">
        <v>28148.400000000001</v>
      </c>
      <c r="T100" s="34">
        <v>0</v>
      </c>
      <c r="U100" s="35">
        <f t="shared" si="15"/>
        <v>28148.400000000001</v>
      </c>
      <c r="V100" s="51">
        <v>0</v>
      </c>
      <c r="W100" s="52">
        <f t="shared" si="16"/>
        <v>4691.4000000000005</v>
      </c>
      <c r="X100" s="52">
        <f t="shared" si="17"/>
        <v>46914.000000000007</v>
      </c>
      <c r="Y100" s="36">
        <f t="shared" si="19"/>
        <v>14074.2</v>
      </c>
      <c r="Z100" s="36">
        <f t="shared" si="14"/>
        <v>4925.97</v>
      </c>
      <c r="AA100" s="36">
        <f t="shared" si="20"/>
        <v>844.452</v>
      </c>
      <c r="AB100" s="36">
        <v>1230</v>
      </c>
      <c r="AC100" s="36">
        <f t="shared" si="21"/>
        <v>562.96800000000007</v>
      </c>
      <c r="AD100" s="53">
        <v>988.04</v>
      </c>
      <c r="AE100" s="53">
        <v>703.18</v>
      </c>
      <c r="AF100" s="38">
        <v>0</v>
      </c>
      <c r="AG100" s="54"/>
      <c r="AH100" s="54"/>
      <c r="AI100" s="54"/>
      <c r="AJ100" s="54"/>
      <c r="AK100" s="41">
        <f t="shared" si="18"/>
        <v>514515.72000000003</v>
      </c>
      <c r="AL100" s="42"/>
    </row>
    <row r="101" spans="1:38" s="43" customFormat="1" ht="22.5" customHeight="1" thickBot="1" x14ac:dyDescent="0.35">
      <c r="A101">
        <v>96</v>
      </c>
      <c r="B101" s="25" t="s">
        <v>40</v>
      </c>
      <c r="C101" s="25" t="s">
        <v>41</v>
      </c>
      <c r="D101" s="25">
        <v>30</v>
      </c>
      <c r="E101" s="25">
        <v>1</v>
      </c>
      <c r="F101" s="26" t="s">
        <v>42</v>
      </c>
      <c r="G101" s="91">
        <v>418</v>
      </c>
      <c r="H101" s="99" t="s">
        <v>271</v>
      </c>
      <c r="I101" s="27" t="s">
        <v>272</v>
      </c>
      <c r="J101" s="27" t="s">
        <v>45</v>
      </c>
      <c r="K101" s="44">
        <v>41395</v>
      </c>
      <c r="L101" s="45">
        <v>11</v>
      </c>
      <c r="M101" s="46">
        <v>40</v>
      </c>
      <c r="N101" s="45" t="s">
        <v>46</v>
      </c>
      <c r="O101" s="47" t="s">
        <v>57</v>
      </c>
      <c r="P101" s="80" t="s">
        <v>270</v>
      </c>
      <c r="Q101" s="80" t="s">
        <v>270</v>
      </c>
      <c r="R101" s="49">
        <v>1</v>
      </c>
      <c r="S101" s="61">
        <v>12986.47</v>
      </c>
      <c r="T101" s="34">
        <v>450</v>
      </c>
      <c r="U101" s="35">
        <f t="shared" si="15"/>
        <v>13436.47</v>
      </c>
      <c r="V101" s="51">
        <v>0</v>
      </c>
      <c r="W101" s="52">
        <f t="shared" si="16"/>
        <v>2239.4116666666664</v>
      </c>
      <c r="X101" s="52">
        <f t="shared" si="17"/>
        <v>22394.116666666665</v>
      </c>
      <c r="Y101" s="36">
        <f t="shared" si="19"/>
        <v>6718.2349999999997</v>
      </c>
      <c r="Z101" s="36">
        <f t="shared" si="14"/>
        <v>2351.3822499999997</v>
      </c>
      <c r="AA101" s="36">
        <f t="shared" si="20"/>
        <v>403.09409999999997</v>
      </c>
      <c r="AB101" s="36">
        <v>755</v>
      </c>
      <c r="AC101" s="36">
        <f t="shared" si="21"/>
        <v>268.7294</v>
      </c>
      <c r="AD101" s="53">
        <v>713.02</v>
      </c>
      <c r="AE101" s="53">
        <v>559.03</v>
      </c>
      <c r="AF101" s="38">
        <v>0</v>
      </c>
      <c r="AG101" s="54"/>
      <c r="AH101" s="54"/>
      <c r="AI101" s="54"/>
      <c r="AJ101" s="54"/>
      <c r="AK101" s="41">
        <f t="shared" si="18"/>
        <v>253192.47233333328</v>
      </c>
      <c r="AL101" s="42"/>
    </row>
    <row r="102" spans="1:38" s="43" customFormat="1" ht="22.5" customHeight="1" thickBot="1" x14ac:dyDescent="0.35">
      <c r="A102">
        <v>97</v>
      </c>
      <c r="B102" s="25" t="s">
        <v>40</v>
      </c>
      <c r="C102" s="25" t="s">
        <v>41</v>
      </c>
      <c r="D102" s="25">
        <v>30</v>
      </c>
      <c r="E102" s="25">
        <v>1</v>
      </c>
      <c r="F102" s="26" t="s">
        <v>42</v>
      </c>
      <c r="G102" s="91">
        <v>403</v>
      </c>
      <c r="H102" s="99" t="s">
        <v>273</v>
      </c>
      <c r="I102" s="27" t="s">
        <v>274</v>
      </c>
      <c r="J102" s="27" t="s">
        <v>45</v>
      </c>
      <c r="K102" s="44">
        <v>37530</v>
      </c>
      <c r="L102" s="45">
        <v>6</v>
      </c>
      <c r="M102" s="46">
        <v>40</v>
      </c>
      <c r="N102" s="45" t="s">
        <v>46</v>
      </c>
      <c r="O102" s="47" t="s">
        <v>275</v>
      </c>
      <c r="P102" s="80" t="s">
        <v>270</v>
      </c>
      <c r="Q102" s="80" t="s">
        <v>270</v>
      </c>
      <c r="R102" s="49">
        <v>1</v>
      </c>
      <c r="S102" s="61">
        <v>10487.57</v>
      </c>
      <c r="T102" s="34">
        <v>450</v>
      </c>
      <c r="U102" s="35">
        <f t="shared" si="15"/>
        <v>10937.57</v>
      </c>
      <c r="V102" s="51">
        <v>220</v>
      </c>
      <c r="W102" s="52">
        <f t="shared" si="16"/>
        <v>1822.9283333333333</v>
      </c>
      <c r="X102" s="52">
        <f t="shared" si="17"/>
        <v>18229.283333333333</v>
      </c>
      <c r="Y102" s="36">
        <f t="shared" si="19"/>
        <v>5468.7849999999999</v>
      </c>
      <c r="Z102" s="36">
        <f t="shared" si="14"/>
        <v>1914.0747499999998</v>
      </c>
      <c r="AA102" s="36">
        <f t="shared" si="20"/>
        <v>328.12709999999998</v>
      </c>
      <c r="AB102" s="36">
        <v>680</v>
      </c>
      <c r="AC102" s="36">
        <f t="shared" si="21"/>
        <v>218.75139999999999</v>
      </c>
      <c r="AD102" s="53">
        <v>713.24</v>
      </c>
      <c r="AE102" s="53">
        <v>533.21</v>
      </c>
      <c r="AF102" s="38">
        <v>0</v>
      </c>
      <c r="AG102" s="54"/>
      <c r="AH102" s="54"/>
      <c r="AI102" s="54"/>
      <c r="AJ102" s="54"/>
      <c r="AK102" s="41">
        <f t="shared" si="18"/>
        <v>212060.67566666668</v>
      </c>
      <c r="AL102" s="42"/>
    </row>
    <row r="103" spans="1:38" s="43" customFormat="1" ht="22.5" customHeight="1" thickBot="1" x14ac:dyDescent="0.35">
      <c r="A103">
        <v>98</v>
      </c>
      <c r="B103" s="25" t="s">
        <v>40</v>
      </c>
      <c r="C103" s="25" t="s">
        <v>41</v>
      </c>
      <c r="D103" s="25">
        <v>30</v>
      </c>
      <c r="E103" s="25">
        <v>1</v>
      </c>
      <c r="F103" s="26" t="s">
        <v>42</v>
      </c>
      <c r="G103" s="91">
        <v>405</v>
      </c>
      <c r="H103" s="99" t="s">
        <v>276</v>
      </c>
      <c r="I103" s="27" t="s">
        <v>277</v>
      </c>
      <c r="J103" s="27" t="s">
        <v>45</v>
      </c>
      <c r="K103" s="44">
        <v>36251</v>
      </c>
      <c r="L103" s="45">
        <v>3</v>
      </c>
      <c r="M103" s="46">
        <v>40</v>
      </c>
      <c r="N103" s="45" t="s">
        <v>46</v>
      </c>
      <c r="O103" s="47" t="s">
        <v>278</v>
      </c>
      <c r="P103" s="80" t="s">
        <v>270</v>
      </c>
      <c r="Q103" s="80" t="s">
        <v>270</v>
      </c>
      <c r="R103" s="49">
        <v>1</v>
      </c>
      <c r="S103" s="61">
        <v>9064.85</v>
      </c>
      <c r="T103" s="34">
        <v>450</v>
      </c>
      <c r="U103" s="35">
        <f t="shared" si="15"/>
        <v>9514.85</v>
      </c>
      <c r="V103" s="51">
        <v>293</v>
      </c>
      <c r="W103" s="52">
        <f t="shared" si="16"/>
        <v>1585.8083333333334</v>
      </c>
      <c r="X103" s="52">
        <f t="shared" si="17"/>
        <v>15858.083333333334</v>
      </c>
      <c r="Y103" s="36">
        <f t="shared" si="19"/>
        <v>4757.4250000000002</v>
      </c>
      <c r="Z103" s="36">
        <f t="shared" si="14"/>
        <v>1665.0987499999999</v>
      </c>
      <c r="AA103" s="36">
        <f t="shared" si="20"/>
        <v>285.44549999999998</v>
      </c>
      <c r="AB103" s="36">
        <v>630</v>
      </c>
      <c r="AC103" s="36">
        <f t="shared" si="21"/>
        <v>190.297</v>
      </c>
      <c r="AD103" s="53">
        <v>591.04</v>
      </c>
      <c r="AE103" s="53">
        <v>379.12</v>
      </c>
      <c r="AF103" s="38">
        <v>0</v>
      </c>
      <c r="AG103" s="54"/>
      <c r="AH103" s="54"/>
      <c r="AI103" s="54"/>
      <c r="AJ103" s="54"/>
      <c r="AK103" s="41">
        <f t="shared" si="18"/>
        <v>184787.53166666668</v>
      </c>
      <c r="AL103" s="42"/>
    </row>
    <row r="104" spans="1:38" s="43" customFormat="1" ht="23.25" customHeight="1" thickBot="1" x14ac:dyDescent="0.35">
      <c r="A104">
        <v>99</v>
      </c>
      <c r="B104" s="25" t="s">
        <v>40</v>
      </c>
      <c r="C104" s="25" t="s">
        <v>41</v>
      </c>
      <c r="D104" s="25">
        <v>30</v>
      </c>
      <c r="E104" s="25">
        <v>1</v>
      </c>
      <c r="F104" s="26" t="s">
        <v>42</v>
      </c>
      <c r="G104" s="91">
        <v>407</v>
      </c>
      <c r="H104" s="99" t="s">
        <v>279</v>
      </c>
      <c r="I104" s="27" t="s">
        <v>280</v>
      </c>
      <c r="J104" s="27" t="s">
        <v>45</v>
      </c>
      <c r="K104" s="62">
        <v>39083</v>
      </c>
      <c r="L104" s="55">
        <v>3</v>
      </c>
      <c r="M104" s="29">
        <v>40</v>
      </c>
      <c r="N104" s="55" t="s">
        <v>46</v>
      </c>
      <c r="O104" s="56" t="s">
        <v>278</v>
      </c>
      <c r="P104" s="80" t="s">
        <v>270</v>
      </c>
      <c r="Q104" s="80" t="s">
        <v>270</v>
      </c>
      <c r="R104" s="57">
        <v>1</v>
      </c>
      <c r="S104" s="51">
        <v>9064.85</v>
      </c>
      <c r="T104" s="34">
        <v>450</v>
      </c>
      <c r="U104" s="35">
        <f t="shared" si="15"/>
        <v>9514.85</v>
      </c>
      <c r="V104" s="51">
        <v>147</v>
      </c>
      <c r="W104" s="52">
        <f t="shared" si="16"/>
        <v>1585.8083333333334</v>
      </c>
      <c r="X104" s="52">
        <f t="shared" si="17"/>
        <v>15858.083333333334</v>
      </c>
      <c r="Y104" s="36">
        <f t="shared" si="19"/>
        <v>4757.4250000000002</v>
      </c>
      <c r="Z104" s="36">
        <f t="shared" si="14"/>
        <v>1665.0987499999999</v>
      </c>
      <c r="AA104" s="36">
        <f>SUM(U104)*0.03</f>
        <v>285.44549999999998</v>
      </c>
      <c r="AB104" s="36">
        <v>630</v>
      </c>
      <c r="AC104" s="36">
        <f>SUM(U104)*0.02</f>
        <v>190.297</v>
      </c>
      <c r="AD104" s="53">
        <v>591.04</v>
      </c>
      <c r="AE104" s="53">
        <v>379.12</v>
      </c>
      <c r="AF104" s="38">
        <v>0</v>
      </c>
      <c r="AG104" s="54"/>
      <c r="AH104" s="54"/>
      <c r="AI104" s="54"/>
      <c r="AJ104" s="54"/>
      <c r="AK104" s="63">
        <f>SUM(U104+V104+Z104+AA104+AB104+AC104+AD104+AE104)*12+W104+X104+AF104+Y104</f>
        <v>183035.53166666668</v>
      </c>
      <c r="AL104" s="42"/>
    </row>
    <row r="105" spans="1:38" s="43" customFormat="1" ht="23.25" customHeight="1" thickBot="1" x14ac:dyDescent="0.35">
      <c r="A105">
        <v>100</v>
      </c>
      <c r="B105" s="25"/>
      <c r="C105" s="25"/>
      <c r="D105" s="25"/>
      <c r="E105" s="25"/>
      <c r="F105" s="26"/>
      <c r="G105" s="91">
        <v>417</v>
      </c>
      <c r="H105" s="99" t="s">
        <v>281</v>
      </c>
      <c r="I105" s="27"/>
      <c r="J105" s="27"/>
      <c r="K105" s="62">
        <v>39829</v>
      </c>
      <c r="L105" s="55">
        <v>1</v>
      </c>
      <c r="M105" s="29">
        <v>30</v>
      </c>
      <c r="N105" s="55" t="s">
        <v>46</v>
      </c>
      <c r="O105" s="56" t="s">
        <v>282</v>
      </c>
      <c r="P105" s="80" t="s">
        <v>270</v>
      </c>
      <c r="Q105" s="80" t="s">
        <v>270</v>
      </c>
      <c r="R105" s="57">
        <v>1</v>
      </c>
      <c r="S105" s="51">
        <v>6843.5</v>
      </c>
      <c r="T105" s="34">
        <v>400</v>
      </c>
      <c r="U105" s="35">
        <f t="shared" si="15"/>
        <v>7243.5</v>
      </c>
      <c r="V105" s="51">
        <v>147</v>
      </c>
      <c r="W105" s="52">
        <f t="shared" si="16"/>
        <v>1207.25</v>
      </c>
      <c r="X105" s="52">
        <f t="shared" si="17"/>
        <v>12072.5</v>
      </c>
      <c r="Y105" s="36">
        <f t="shared" si="19"/>
        <v>3621.75</v>
      </c>
      <c r="Z105" s="36">
        <f t="shared" si="14"/>
        <v>1267.6125</v>
      </c>
      <c r="AA105" s="36">
        <f>SUM(U105)*0.03</f>
        <v>217.30499999999998</v>
      </c>
      <c r="AB105" s="36">
        <v>560</v>
      </c>
      <c r="AC105" s="36">
        <f>SUM(U105)*0.02</f>
        <v>144.87</v>
      </c>
      <c r="AD105" s="53">
        <v>538.5</v>
      </c>
      <c r="AE105" s="53">
        <v>335.5</v>
      </c>
      <c r="AF105" s="38"/>
      <c r="AG105" s="54"/>
      <c r="AH105" s="54"/>
      <c r="AI105" s="54"/>
      <c r="AJ105" s="54"/>
      <c r="AK105" s="63">
        <f>SUM(U105+V105+Z105+AA105+AB105+AC105+AD105+AE105)*12+W105+X105+AF105+Y105</f>
        <v>142352.95000000001</v>
      </c>
      <c r="AL105" s="42"/>
    </row>
    <row r="106" spans="1:38" s="43" customFormat="1" ht="23.25" customHeight="1" thickBot="1" x14ac:dyDescent="0.35">
      <c r="A106">
        <v>101</v>
      </c>
      <c r="B106" s="25" t="s">
        <v>40</v>
      </c>
      <c r="C106" s="25" t="s">
        <v>41</v>
      </c>
      <c r="D106" s="25">
        <v>30</v>
      </c>
      <c r="E106" s="25">
        <v>1</v>
      </c>
      <c r="F106" s="26" t="s">
        <v>42</v>
      </c>
      <c r="G106" s="91">
        <v>416</v>
      </c>
      <c r="H106" s="99" t="s">
        <v>283</v>
      </c>
      <c r="I106" s="27" t="s">
        <v>284</v>
      </c>
      <c r="J106" s="27" t="s">
        <v>45</v>
      </c>
      <c r="K106" s="62">
        <v>39829</v>
      </c>
      <c r="L106" s="55">
        <v>1</v>
      </c>
      <c r="M106" s="29">
        <v>30</v>
      </c>
      <c r="N106" s="55" t="s">
        <v>46</v>
      </c>
      <c r="O106" s="56" t="s">
        <v>282</v>
      </c>
      <c r="P106" s="80" t="s">
        <v>270</v>
      </c>
      <c r="Q106" s="80" t="s">
        <v>270</v>
      </c>
      <c r="R106" s="57">
        <v>1</v>
      </c>
      <c r="S106" s="51">
        <v>6843.5</v>
      </c>
      <c r="T106" s="34">
        <v>400</v>
      </c>
      <c r="U106" s="35">
        <f t="shared" si="15"/>
        <v>7243.5</v>
      </c>
      <c r="V106" s="51">
        <v>147</v>
      </c>
      <c r="W106" s="52">
        <f t="shared" si="16"/>
        <v>1207.25</v>
      </c>
      <c r="X106" s="52">
        <f t="shared" si="17"/>
        <v>12072.5</v>
      </c>
      <c r="Y106" s="36">
        <f t="shared" si="19"/>
        <v>3621.75</v>
      </c>
      <c r="Z106" s="36">
        <f t="shared" si="14"/>
        <v>1267.6125</v>
      </c>
      <c r="AA106" s="36">
        <f>SUM(U106)*0.03</f>
        <v>217.30499999999998</v>
      </c>
      <c r="AB106" s="36">
        <v>560</v>
      </c>
      <c r="AC106" s="36">
        <f>SUM(U106)*0.02</f>
        <v>144.87</v>
      </c>
      <c r="AD106" s="53">
        <v>538.5</v>
      </c>
      <c r="AE106" s="53">
        <v>335.5</v>
      </c>
      <c r="AF106" s="38">
        <v>0</v>
      </c>
      <c r="AG106" s="54"/>
      <c r="AH106" s="54"/>
      <c r="AI106" s="54"/>
      <c r="AJ106" s="54"/>
      <c r="AK106" s="63">
        <f>SUM(U106+V106+Z106+AA106+AB106+AC106+AD106+AE106)*12+W106+X106+AF106+Y106</f>
        <v>142352.95000000001</v>
      </c>
      <c r="AL106" s="42"/>
    </row>
    <row r="107" spans="1:38" s="43" customFormat="1" ht="22.5" customHeight="1" thickBot="1" x14ac:dyDescent="0.35">
      <c r="A107">
        <v>102</v>
      </c>
      <c r="B107" s="25" t="s">
        <v>40</v>
      </c>
      <c r="C107" s="25" t="s">
        <v>41</v>
      </c>
      <c r="D107" s="25">
        <v>30</v>
      </c>
      <c r="E107" s="25">
        <v>1</v>
      </c>
      <c r="F107" s="26" t="s">
        <v>42</v>
      </c>
      <c r="G107" s="91">
        <v>409</v>
      </c>
      <c r="H107" s="99" t="s">
        <v>285</v>
      </c>
      <c r="I107" s="27" t="s">
        <v>286</v>
      </c>
      <c r="J107" s="27" t="s">
        <v>45</v>
      </c>
      <c r="K107" s="44">
        <v>40179</v>
      </c>
      <c r="L107" s="45">
        <v>1</v>
      </c>
      <c r="M107" s="46">
        <v>30</v>
      </c>
      <c r="N107" s="45" t="s">
        <v>46</v>
      </c>
      <c r="O107" s="47" t="s">
        <v>282</v>
      </c>
      <c r="P107" s="80" t="s">
        <v>270</v>
      </c>
      <c r="Q107" s="80" t="s">
        <v>270</v>
      </c>
      <c r="R107" s="49">
        <v>1</v>
      </c>
      <c r="S107" s="61">
        <v>6843.5</v>
      </c>
      <c r="T107" s="34">
        <v>400</v>
      </c>
      <c r="U107" s="35">
        <f t="shared" si="15"/>
        <v>7243.5</v>
      </c>
      <c r="V107" s="51">
        <v>147</v>
      </c>
      <c r="W107" s="52">
        <f t="shared" si="16"/>
        <v>1207.25</v>
      </c>
      <c r="X107" s="52">
        <f t="shared" si="17"/>
        <v>12072.5</v>
      </c>
      <c r="Y107" s="36">
        <f t="shared" si="19"/>
        <v>3621.75</v>
      </c>
      <c r="Z107" s="36">
        <f t="shared" si="14"/>
        <v>1267.6125</v>
      </c>
      <c r="AA107" s="36">
        <f t="shared" si="20"/>
        <v>217.30499999999998</v>
      </c>
      <c r="AB107" s="36">
        <v>560</v>
      </c>
      <c r="AC107" s="36">
        <f t="shared" si="21"/>
        <v>144.87</v>
      </c>
      <c r="AD107" s="53">
        <v>538.5</v>
      </c>
      <c r="AE107" s="53">
        <v>335.5</v>
      </c>
      <c r="AF107" s="38">
        <v>0</v>
      </c>
      <c r="AG107" s="54"/>
      <c r="AH107" s="54"/>
      <c r="AI107" s="54"/>
      <c r="AJ107" s="54"/>
      <c r="AK107" s="41">
        <f t="shared" si="18"/>
        <v>142352.95000000001</v>
      </c>
      <c r="AL107" s="42"/>
    </row>
    <row r="108" spans="1:38" s="43" customFormat="1" ht="22.5" customHeight="1" thickBot="1" x14ac:dyDescent="0.35">
      <c r="A108">
        <v>103</v>
      </c>
      <c r="B108" s="25" t="s">
        <v>40</v>
      </c>
      <c r="C108" s="25" t="s">
        <v>41</v>
      </c>
      <c r="D108" s="25">
        <v>30</v>
      </c>
      <c r="E108" s="25">
        <v>1</v>
      </c>
      <c r="F108" s="26" t="s">
        <v>42</v>
      </c>
      <c r="G108" s="91">
        <v>410</v>
      </c>
      <c r="H108" s="99" t="s">
        <v>287</v>
      </c>
      <c r="I108" s="27" t="s">
        <v>288</v>
      </c>
      <c r="J108" s="27" t="s">
        <v>45</v>
      </c>
      <c r="K108" s="44">
        <v>40179</v>
      </c>
      <c r="L108" s="45">
        <v>1</v>
      </c>
      <c r="M108" s="46">
        <v>30</v>
      </c>
      <c r="N108" s="45" t="s">
        <v>46</v>
      </c>
      <c r="O108" s="47" t="s">
        <v>282</v>
      </c>
      <c r="P108" s="80" t="s">
        <v>270</v>
      </c>
      <c r="Q108" s="80" t="s">
        <v>270</v>
      </c>
      <c r="R108" s="49">
        <v>1</v>
      </c>
      <c r="S108" s="61">
        <v>6843.5</v>
      </c>
      <c r="T108" s="34">
        <v>400</v>
      </c>
      <c r="U108" s="35">
        <f t="shared" si="15"/>
        <v>7243.5</v>
      </c>
      <c r="V108" s="51">
        <v>147</v>
      </c>
      <c r="W108" s="52">
        <f t="shared" si="16"/>
        <v>1207.25</v>
      </c>
      <c r="X108" s="52">
        <f t="shared" si="17"/>
        <v>12072.5</v>
      </c>
      <c r="Y108" s="36">
        <f t="shared" si="19"/>
        <v>3621.75</v>
      </c>
      <c r="Z108" s="36">
        <f t="shared" si="14"/>
        <v>1267.6125</v>
      </c>
      <c r="AA108" s="36">
        <f t="shared" si="20"/>
        <v>217.30499999999998</v>
      </c>
      <c r="AB108" s="36">
        <v>560</v>
      </c>
      <c r="AC108" s="36">
        <f t="shared" si="21"/>
        <v>144.87</v>
      </c>
      <c r="AD108" s="53">
        <v>538.5</v>
      </c>
      <c r="AE108" s="53">
        <v>335.5</v>
      </c>
      <c r="AF108" s="38">
        <v>0</v>
      </c>
      <c r="AG108" s="54"/>
      <c r="AH108" s="54"/>
      <c r="AI108" s="54"/>
      <c r="AJ108" s="54"/>
      <c r="AK108" s="41">
        <f t="shared" si="18"/>
        <v>142352.95000000001</v>
      </c>
      <c r="AL108" s="42"/>
    </row>
    <row r="109" spans="1:38" s="43" customFormat="1" ht="22.5" customHeight="1" thickBot="1" x14ac:dyDescent="0.35">
      <c r="A109">
        <v>104</v>
      </c>
      <c r="B109" s="25" t="s">
        <v>40</v>
      </c>
      <c r="C109" s="25" t="s">
        <v>41</v>
      </c>
      <c r="D109" s="25">
        <v>30</v>
      </c>
      <c r="E109" s="25">
        <v>1</v>
      </c>
      <c r="F109" s="26" t="s">
        <v>42</v>
      </c>
      <c r="G109" s="91">
        <v>411</v>
      </c>
      <c r="H109" s="99" t="s">
        <v>289</v>
      </c>
      <c r="I109" s="27" t="s">
        <v>290</v>
      </c>
      <c r="J109" s="27" t="s">
        <v>45</v>
      </c>
      <c r="K109" s="44">
        <v>40179</v>
      </c>
      <c r="L109" s="45">
        <v>1</v>
      </c>
      <c r="M109" s="46">
        <v>30</v>
      </c>
      <c r="N109" s="45" t="s">
        <v>46</v>
      </c>
      <c r="O109" s="47" t="s">
        <v>282</v>
      </c>
      <c r="P109" s="80" t="s">
        <v>270</v>
      </c>
      <c r="Q109" s="80" t="s">
        <v>270</v>
      </c>
      <c r="R109" s="49">
        <v>1</v>
      </c>
      <c r="S109" s="61">
        <v>6843.5</v>
      </c>
      <c r="T109" s="34">
        <v>400</v>
      </c>
      <c r="U109" s="35">
        <f t="shared" si="15"/>
        <v>7243.5</v>
      </c>
      <c r="V109" s="51">
        <v>147</v>
      </c>
      <c r="W109" s="52">
        <f t="shared" si="16"/>
        <v>1207.25</v>
      </c>
      <c r="X109" s="52">
        <f t="shared" si="17"/>
        <v>12072.5</v>
      </c>
      <c r="Y109" s="36">
        <f t="shared" si="19"/>
        <v>3621.75</v>
      </c>
      <c r="Z109" s="36">
        <f t="shared" si="14"/>
        <v>1267.6125</v>
      </c>
      <c r="AA109" s="36">
        <f t="shared" si="20"/>
        <v>217.30499999999998</v>
      </c>
      <c r="AB109" s="36">
        <v>560</v>
      </c>
      <c r="AC109" s="36">
        <f t="shared" si="21"/>
        <v>144.87</v>
      </c>
      <c r="AD109" s="53">
        <v>538.5</v>
      </c>
      <c r="AE109" s="53">
        <v>335.5</v>
      </c>
      <c r="AF109" s="38">
        <v>0</v>
      </c>
      <c r="AG109" s="54"/>
      <c r="AH109" s="54"/>
      <c r="AI109" s="54"/>
      <c r="AJ109" s="54"/>
      <c r="AK109" s="41">
        <f t="shared" si="18"/>
        <v>142352.95000000001</v>
      </c>
      <c r="AL109" s="42"/>
    </row>
    <row r="110" spans="1:38" s="43" customFormat="1" ht="22.5" customHeight="1" thickBot="1" x14ac:dyDescent="0.35">
      <c r="A110">
        <v>105</v>
      </c>
      <c r="B110" s="25" t="s">
        <v>40</v>
      </c>
      <c r="C110" s="25" t="s">
        <v>41</v>
      </c>
      <c r="D110" s="25">
        <v>30</v>
      </c>
      <c r="E110" s="25">
        <v>1</v>
      </c>
      <c r="F110" s="26" t="s">
        <v>42</v>
      </c>
      <c r="G110" s="91">
        <v>412</v>
      </c>
      <c r="H110" s="99" t="s">
        <v>291</v>
      </c>
      <c r="I110" s="27" t="s">
        <v>292</v>
      </c>
      <c r="J110" s="27" t="s">
        <v>45</v>
      </c>
      <c r="K110" s="44">
        <v>40179</v>
      </c>
      <c r="L110" s="45">
        <v>1</v>
      </c>
      <c r="M110" s="46">
        <v>30</v>
      </c>
      <c r="N110" s="45" t="s">
        <v>46</v>
      </c>
      <c r="O110" s="47" t="s">
        <v>282</v>
      </c>
      <c r="P110" s="80" t="s">
        <v>270</v>
      </c>
      <c r="Q110" s="80" t="s">
        <v>270</v>
      </c>
      <c r="R110" s="49">
        <v>1</v>
      </c>
      <c r="S110" s="61">
        <v>6843.5</v>
      </c>
      <c r="T110" s="34">
        <v>400</v>
      </c>
      <c r="U110" s="35">
        <f t="shared" si="15"/>
        <v>7243.5</v>
      </c>
      <c r="V110" s="51">
        <v>147</v>
      </c>
      <c r="W110" s="52">
        <f t="shared" si="16"/>
        <v>1207.25</v>
      </c>
      <c r="X110" s="52">
        <f t="shared" si="17"/>
        <v>12072.5</v>
      </c>
      <c r="Y110" s="36">
        <f t="shared" si="19"/>
        <v>3621.75</v>
      </c>
      <c r="Z110" s="36">
        <f t="shared" si="14"/>
        <v>1267.6125</v>
      </c>
      <c r="AA110" s="36">
        <f t="shared" si="20"/>
        <v>217.30499999999998</v>
      </c>
      <c r="AB110" s="36">
        <v>560</v>
      </c>
      <c r="AC110" s="36">
        <f t="shared" si="21"/>
        <v>144.87</v>
      </c>
      <c r="AD110" s="53">
        <v>538.5</v>
      </c>
      <c r="AE110" s="53">
        <v>335.5</v>
      </c>
      <c r="AF110" s="38">
        <v>0</v>
      </c>
      <c r="AG110" s="54"/>
      <c r="AH110" s="54"/>
      <c r="AI110" s="54"/>
      <c r="AJ110" s="54"/>
      <c r="AK110" s="41">
        <f t="shared" si="18"/>
        <v>142352.95000000001</v>
      </c>
      <c r="AL110" s="42"/>
    </row>
    <row r="111" spans="1:38" s="43" customFormat="1" ht="22.5" customHeight="1" thickBot="1" x14ac:dyDescent="0.35">
      <c r="A111">
        <v>106</v>
      </c>
      <c r="B111" s="25" t="s">
        <v>40</v>
      </c>
      <c r="C111" s="25" t="s">
        <v>41</v>
      </c>
      <c r="D111" s="25">
        <v>30</v>
      </c>
      <c r="E111" s="25">
        <v>1</v>
      </c>
      <c r="F111" s="26" t="s">
        <v>42</v>
      </c>
      <c r="G111" s="91">
        <v>413</v>
      </c>
      <c r="H111" s="99" t="s">
        <v>293</v>
      </c>
      <c r="I111" s="27" t="s">
        <v>294</v>
      </c>
      <c r="J111" s="27" t="s">
        <v>45</v>
      </c>
      <c r="K111" s="44">
        <v>40179</v>
      </c>
      <c r="L111" s="45">
        <v>1</v>
      </c>
      <c r="M111" s="46">
        <v>30</v>
      </c>
      <c r="N111" s="45" t="s">
        <v>46</v>
      </c>
      <c r="O111" s="47" t="s">
        <v>282</v>
      </c>
      <c r="P111" s="80" t="s">
        <v>270</v>
      </c>
      <c r="Q111" s="80" t="s">
        <v>270</v>
      </c>
      <c r="R111" s="49">
        <v>1</v>
      </c>
      <c r="S111" s="61">
        <v>6843.5</v>
      </c>
      <c r="T111" s="34">
        <v>400</v>
      </c>
      <c r="U111" s="35">
        <f t="shared" si="15"/>
        <v>7243.5</v>
      </c>
      <c r="V111" s="51">
        <v>147</v>
      </c>
      <c r="W111" s="52">
        <f t="shared" si="16"/>
        <v>1207.25</v>
      </c>
      <c r="X111" s="52">
        <f t="shared" si="17"/>
        <v>12072.5</v>
      </c>
      <c r="Y111" s="36">
        <f t="shared" si="19"/>
        <v>3621.75</v>
      </c>
      <c r="Z111" s="36">
        <f t="shared" si="14"/>
        <v>1267.6125</v>
      </c>
      <c r="AA111" s="36">
        <f t="shared" si="20"/>
        <v>217.30499999999998</v>
      </c>
      <c r="AB111" s="36">
        <v>560</v>
      </c>
      <c r="AC111" s="36">
        <f t="shared" si="21"/>
        <v>144.87</v>
      </c>
      <c r="AD111" s="53">
        <v>538.5</v>
      </c>
      <c r="AE111" s="53">
        <v>335.5</v>
      </c>
      <c r="AF111" s="38">
        <v>0</v>
      </c>
      <c r="AG111" s="54"/>
      <c r="AH111" s="54"/>
      <c r="AI111" s="54"/>
      <c r="AJ111" s="54"/>
      <c r="AK111" s="41">
        <f t="shared" si="18"/>
        <v>142352.95000000001</v>
      </c>
      <c r="AL111" s="42"/>
    </row>
    <row r="112" spans="1:38" s="43" customFormat="1" ht="22.5" customHeight="1" thickBot="1" x14ac:dyDescent="0.35">
      <c r="A112">
        <v>107</v>
      </c>
      <c r="B112" s="25" t="s">
        <v>40</v>
      </c>
      <c r="C112" s="25" t="s">
        <v>41</v>
      </c>
      <c r="D112" s="25">
        <v>30</v>
      </c>
      <c r="E112" s="25">
        <v>1</v>
      </c>
      <c r="F112" s="26" t="s">
        <v>42</v>
      </c>
      <c r="G112" s="91">
        <v>414</v>
      </c>
      <c r="H112" s="99" t="s">
        <v>295</v>
      </c>
      <c r="I112" s="27" t="s">
        <v>296</v>
      </c>
      <c r="J112" s="27" t="s">
        <v>45</v>
      </c>
      <c r="K112" s="44">
        <v>40179</v>
      </c>
      <c r="L112" s="45">
        <v>1</v>
      </c>
      <c r="M112" s="46">
        <v>30</v>
      </c>
      <c r="N112" s="45" t="s">
        <v>46</v>
      </c>
      <c r="O112" s="47" t="s">
        <v>282</v>
      </c>
      <c r="P112" s="80" t="s">
        <v>270</v>
      </c>
      <c r="Q112" s="80" t="s">
        <v>270</v>
      </c>
      <c r="R112" s="49">
        <v>1</v>
      </c>
      <c r="S112" s="61">
        <v>6843.5</v>
      </c>
      <c r="T112" s="34">
        <v>400</v>
      </c>
      <c r="U112" s="35">
        <f t="shared" si="15"/>
        <v>7243.5</v>
      </c>
      <c r="V112" s="51">
        <v>147</v>
      </c>
      <c r="W112" s="52">
        <f t="shared" si="16"/>
        <v>1207.25</v>
      </c>
      <c r="X112" s="52">
        <f t="shared" si="17"/>
        <v>12072.5</v>
      </c>
      <c r="Y112" s="36">
        <f t="shared" si="19"/>
        <v>3621.75</v>
      </c>
      <c r="Z112" s="36">
        <f t="shared" si="14"/>
        <v>1267.6125</v>
      </c>
      <c r="AA112" s="36">
        <f t="shared" si="20"/>
        <v>217.30499999999998</v>
      </c>
      <c r="AB112" s="36">
        <v>560</v>
      </c>
      <c r="AC112" s="36">
        <f t="shared" si="21"/>
        <v>144.87</v>
      </c>
      <c r="AD112" s="53">
        <v>538.5</v>
      </c>
      <c r="AE112" s="53">
        <v>335.5</v>
      </c>
      <c r="AF112" s="38">
        <v>0</v>
      </c>
      <c r="AG112" s="54"/>
      <c r="AH112" s="54"/>
      <c r="AI112" s="54"/>
      <c r="AJ112" s="54"/>
      <c r="AK112" s="41">
        <f t="shared" si="18"/>
        <v>142352.95000000001</v>
      </c>
      <c r="AL112" s="42"/>
    </row>
    <row r="113" spans="1:38" s="43" customFormat="1" ht="22.5" customHeight="1" thickBot="1" x14ac:dyDescent="0.35">
      <c r="A113">
        <v>108</v>
      </c>
      <c r="B113" s="25" t="s">
        <v>40</v>
      </c>
      <c r="C113" s="25" t="s">
        <v>41</v>
      </c>
      <c r="D113" s="25">
        <v>30</v>
      </c>
      <c r="E113" s="25">
        <v>1</v>
      </c>
      <c r="F113" s="26" t="s">
        <v>42</v>
      </c>
      <c r="G113" s="91">
        <v>415</v>
      </c>
      <c r="H113" s="99" t="s">
        <v>301</v>
      </c>
      <c r="I113" s="27" t="s">
        <v>297</v>
      </c>
      <c r="J113" s="27" t="s">
        <v>45</v>
      </c>
      <c r="K113" s="44">
        <v>40179</v>
      </c>
      <c r="L113" s="45">
        <v>1</v>
      </c>
      <c r="M113" s="46">
        <v>30</v>
      </c>
      <c r="N113" s="45" t="s">
        <v>46</v>
      </c>
      <c r="O113" s="47" t="s">
        <v>282</v>
      </c>
      <c r="P113" s="80" t="s">
        <v>270</v>
      </c>
      <c r="Q113" s="80" t="s">
        <v>270</v>
      </c>
      <c r="R113" s="49">
        <v>1</v>
      </c>
      <c r="S113" s="61">
        <v>6843.5</v>
      </c>
      <c r="T113" s="34">
        <v>400</v>
      </c>
      <c r="U113" s="35">
        <f t="shared" si="15"/>
        <v>7243.5</v>
      </c>
      <c r="V113" s="51">
        <v>147</v>
      </c>
      <c r="W113" s="52">
        <f t="shared" si="16"/>
        <v>1207.25</v>
      </c>
      <c r="X113" s="52">
        <f t="shared" si="17"/>
        <v>12072.5</v>
      </c>
      <c r="Y113" s="36">
        <f t="shared" si="19"/>
        <v>3621.75</v>
      </c>
      <c r="Z113" s="36">
        <f t="shared" si="14"/>
        <v>1267.6125</v>
      </c>
      <c r="AA113" s="36">
        <f t="shared" si="20"/>
        <v>217.30499999999998</v>
      </c>
      <c r="AB113" s="36">
        <v>560</v>
      </c>
      <c r="AC113" s="36">
        <f t="shared" si="21"/>
        <v>144.87</v>
      </c>
      <c r="AD113" s="53">
        <v>538.5</v>
      </c>
      <c r="AE113" s="53">
        <v>335.5</v>
      </c>
      <c r="AF113" s="38">
        <v>0</v>
      </c>
      <c r="AG113" s="54"/>
      <c r="AH113" s="54"/>
      <c r="AI113" s="54"/>
      <c r="AJ113" s="54"/>
      <c r="AK113" s="41">
        <f t="shared" si="18"/>
        <v>142352.95000000001</v>
      </c>
      <c r="AL113" s="42"/>
    </row>
    <row r="114" spans="1:38" s="43" customFormat="1" ht="22.5" customHeight="1" thickBot="1" x14ac:dyDescent="0.35">
      <c r="A114">
        <v>109</v>
      </c>
      <c r="B114" s="25" t="s">
        <v>40</v>
      </c>
      <c r="C114" s="25" t="s">
        <v>41</v>
      </c>
      <c r="D114" s="25">
        <v>30</v>
      </c>
      <c r="E114" s="25">
        <v>1</v>
      </c>
      <c r="F114" s="26" t="s">
        <v>42</v>
      </c>
      <c r="G114" s="91">
        <v>408</v>
      </c>
      <c r="H114" s="99" t="s">
        <v>298</v>
      </c>
      <c r="I114" s="27" t="s">
        <v>299</v>
      </c>
      <c r="J114" s="27" t="s">
        <v>45</v>
      </c>
      <c r="K114" s="44">
        <v>40179</v>
      </c>
      <c r="L114" s="45">
        <v>1</v>
      </c>
      <c r="M114" s="46">
        <v>30</v>
      </c>
      <c r="N114" s="45" t="s">
        <v>46</v>
      </c>
      <c r="O114" s="47" t="s">
        <v>282</v>
      </c>
      <c r="P114" s="80" t="s">
        <v>270</v>
      </c>
      <c r="Q114" s="80" t="s">
        <v>270</v>
      </c>
      <c r="R114" s="49">
        <v>1</v>
      </c>
      <c r="S114" s="61">
        <v>6843.5</v>
      </c>
      <c r="T114" s="34">
        <v>400</v>
      </c>
      <c r="U114" s="35">
        <f t="shared" si="15"/>
        <v>7243.5</v>
      </c>
      <c r="V114" s="51">
        <v>147</v>
      </c>
      <c r="W114" s="52">
        <f t="shared" si="16"/>
        <v>1207.25</v>
      </c>
      <c r="X114" s="52">
        <f t="shared" si="17"/>
        <v>12072.5</v>
      </c>
      <c r="Y114" s="36">
        <f t="shared" si="19"/>
        <v>3621.75</v>
      </c>
      <c r="Z114" s="36">
        <f>SUM(U114)*0.175</f>
        <v>1267.6125</v>
      </c>
      <c r="AA114" s="36">
        <f>SUM(U114)*0.03</f>
        <v>217.30499999999998</v>
      </c>
      <c r="AB114" s="36">
        <v>560</v>
      </c>
      <c r="AC114" s="36">
        <f>SUM(U114)*0.02</f>
        <v>144.87</v>
      </c>
      <c r="AD114" s="53">
        <v>538.5</v>
      </c>
      <c r="AE114" s="53">
        <v>335.5</v>
      </c>
      <c r="AF114" s="38">
        <v>0</v>
      </c>
      <c r="AG114" s="54"/>
      <c r="AH114" s="54"/>
      <c r="AI114" s="54"/>
      <c r="AJ114" s="54"/>
      <c r="AK114" s="41">
        <f t="shared" si="18"/>
        <v>142352.95000000001</v>
      </c>
      <c r="AL114" s="42"/>
    </row>
    <row r="115" spans="1:38" s="43" customFormat="1" ht="22.5" customHeight="1" x14ac:dyDescent="0.3">
      <c r="E115" s="81"/>
      <c r="J115" s="82"/>
      <c r="W115" s="83"/>
    </row>
    <row r="116" spans="1:38" x14ac:dyDescent="0.3">
      <c r="E116" s="84"/>
      <c r="F116" s="1"/>
      <c r="J116" s="85"/>
      <c r="K116" s="1"/>
      <c r="W116" s="86">
        <f>[1]Hoja3!D14+[1]Hoja3!E14+[1]Hoja3!F14</f>
        <v>456249.99</v>
      </c>
    </row>
    <row r="117" spans="1:38" x14ac:dyDescent="0.3">
      <c r="X117" s="87" t="e">
        <f>#REF!-W116</f>
        <v>#REF!</v>
      </c>
    </row>
    <row r="118" spans="1:38" x14ac:dyDescent="0.3">
      <c r="X118" s="88" t="e">
        <f>X117/9</f>
        <v>#REF!</v>
      </c>
    </row>
    <row r="119" spans="1:38" x14ac:dyDescent="0.3">
      <c r="X119" s="89"/>
    </row>
    <row r="120" spans="1:38" x14ac:dyDescent="0.3">
      <c r="X120" s="89"/>
    </row>
    <row r="121" spans="1:38" x14ac:dyDescent="0.3">
      <c r="X121" s="89"/>
    </row>
    <row r="122" spans="1:38" x14ac:dyDescent="0.3">
      <c r="X122" s="90"/>
    </row>
    <row r="123" spans="1:38" x14ac:dyDescent="0.3">
      <c r="X123" s="90"/>
    </row>
    <row r="124" spans="1:38" x14ac:dyDescent="0.3">
      <c r="X124" s="90"/>
    </row>
    <row r="125" spans="1:38" x14ac:dyDescent="0.3">
      <c r="X125" s="90"/>
    </row>
    <row r="126" spans="1:38" x14ac:dyDescent="0.3">
      <c r="X126" s="90"/>
    </row>
    <row r="127" spans="1:38" x14ac:dyDescent="0.3">
      <c r="X127" s="90"/>
    </row>
    <row r="128" spans="1:38" x14ac:dyDescent="0.3">
      <c r="X128" s="90"/>
    </row>
    <row r="129" spans="24:24" x14ac:dyDescent="0.3">
      <c r="X129" s="90"/>
    </row>
    <row r="130" spans="24:24" x14ac:dyDescent="0.3">
      <c r="X130" s="90"/>
    </row>
    <row r="131" spans="24:24" x14ac:dyDescent="0.3">
      <c r="X131" s="90"/>
    </row>
  </sheetData>
  <mergeCells count="7">
    <mergeCell ref="A1:AJ1"/>
    <mergeCell ref="A2:AK2"/>
    <mergeCell ref="S4:V4"/>
    <mergeCell ref="W4:Y4"/>
    <mergeCell ref="Z4:AE4"/>
    <mergeCell ref="AG4:AH4"/>
    <mergeCell ref="AI4:AJ4"/>
  </mergeCells>
  <pageMargins left="0.78740157480314965" right="0.23622047244094491" top="0.33" bottom="0.33" header="0.31496062992125984" footer="0.31496062992125984"/>
  <pageSetup paperSize="5" scale="6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Usuario Final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FINAL</dc:creator>
  <cp:lastModifiedBy>PC-DELL</cp:lastModifiedBy>
  <cp:lastPrinted>2017-04-05T20:02:13Z</cp:lastPrinted>
  <dcterms:created xsi:type="dcterms:W3CDTF">2017-04-05T19:59:28Z</dcterms:created>
  <dcterms:modified xsi:type="dcterms:W3CDTF">2017-05-18T14:24:16Z</dcterms:modified>
</cp:coreProperties>
</file>