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riz.hernandez\Documents\pagina Gobierno del Estado Julio-2015\fraccion 5\e\"/>
    </mc:Choice>
  </mc:AlternateContent>
  <bookViews>
    <workbookView xWindow="0" yWindow="0" windowWidth="24000" windowHeight="9735"/>
  </bookViews>
  <sheets>
    <sheet name="2013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AK394" i="1" l="1"/>
  <c r="AJ394" i="1"/>
  <c r="AI394" i="1"/>
  <c r="Z394" i="1"/>
  <c r="S394" i="1"/>
  <c r="V394" i="1" s="1"/>
  <c r="R394" i="1"/>
  <c r="U394" i="1" s="1"/>
  <c r="Y394" i="1" s="1"/>
  <c r="O394" i="1"/>
  <c r="G394" i="1"/>
  <c r="AA394" i="1" s="1"/>
  <c r="AK393" i="1"/>
  <c r="AJ393" i="1"/>
  <c r="AI393" i="1"/>
  <c r="Z393" i="1"/>
  <c r="S393" i="1"/>
  <c r="V393" i="1" s="1"/>
  <c r="R393" i="1"/>
  <c r="U393" i="1" s="1"/>
  <c r="Y393" i="1" s="1"/>
  <c r="O393" i="1"/>
  <c r="W393" i="1" s="1"/>
  <c r="G393" i="1"/>
  <c r="AA393" i="1" s="1"/>
  <c r="AK392" i="1"/>
  <c r="AJ392" i="1"/>
  <c r="AI392" i="1"/>
  <c r="Z392" i="1"/>
  <c r="S392" i="1"/>
  <c r="V392" i="1" s="1"/>
  <c r="R392" i="1"/>
  <c r="U392" i="1" s="1"/>
  <c r="Y392" i="1" s="1"/>
  <c r="O392" i="1"/>
  <c r="G392" i="1"/>
  <c r="AA392" i="1" s="1"/>
  <c r="AK391" i="1"/>
  <c r="AJ391" i="1"/>
  <c r="AI391" i="1"/>
  <c r="Z391" i="1"/>
  <c r="S391" i="1"/>
  <c r="V391" i="1" s="1"/>
  <c r="R391" i="1"/>
  <c r="U391" i="1" s="1"/>
  <c r="Y391" i="1" s="1"/>
  <c r="O391" i="1"/>
  <c r="W391" i="1" s="1"/>
  <c r="G391" i="1"/>
  <c r="AA391" i="1" s="1"/>
  <c r="AK390" i="1"/>
  <c r="AJ390" i="1"/>
  <c r="AI390" i="1"/>
  <c r="Z390" i="1"/>
  <c r="S390" i="1"/>
  <c r="V390" i="1" s="1"/>
  <c r="R390" i="1"/>
  <c r="U390" i="1" s="1"/>
  <c r="Y390" i="1" s="1"/>
  <c r="O390" i="1"/>
  <c r="G390" i="1"/>
  <c r="AA390" i="1" s="1"/>
  <c r="AK389" i="1"/>
  <c r="AJ389" i="1"/>
  <c r="AI389" i="1"/>
  <c r="Z389" i="1"/>
  <c r="S389" i="1"/>
  <c r="V389" i="1" s="1"/>
  <c r="R389" i="1"/>
  <c r="U389" i="1" s="1"/>
  <c r="Y389" i="1" s="1"/>
  <c r="O389" i="1"/>
  <c r="G389" i="1"/>
  <c r="AA389" i="1" s="1"/>
  <c r="AK388" i="1"/>
  <c r="AJ388" i="1"/>
  <c r="AI388" i="1"/>
  <c r="Z388" i="1"/>
  <c r="S388" i="1"/>
  <c r="V388" i="1" s="1"/>
  <c r="R388" i="1"/>
  <c r="U388" i="1" s="1"/>
  <c r="Y388" i="1" s="1"/>
  <c r="O388" i="1"/>
  <c r="G388" i="1"/>
  <c r="AA388" i="1" s="1"/>
  <c r="AK387" i="1"/>
  <c r="AJ387" i="1"/>
  <c r="AI387" i="1"/>
  <c r="Z387" i="1"/>
  <c r="S387" i="1"/>
  <c r="V387" i="1" s="1"/>
  <c r="R387" i="1"/>
  <c r="U387" i="1" s="1"/>
  <c r="Y387" i="1" s="1"/>
  <c r="O387" i="1"/>
  <c r="W387" i="1" s="1"/>
  <c r="G387" i="1"/>
  <c r="AA387" i="1" s="1"/>
  <c r="AK386" i="1"/>
  <c r="AJ386" i="1"/>
  <c r="AI386" i="1"/>
  <c r="Z386" i="1"/>
  <c r="S386" i="1"/>
  <c r="V386" i="1" s="1"/>
  <c r="R386" i="1"/>
  <c r="U386" i="1" s="1"/>
  <c r="Y386" i="1" s="1"/>
  <c r="O386" i="1"/>
  <c r="G386" i="1"/>
  <c r="AA386" i="1" s="1"/>
  <c r="AK385" i="1"/>
  <c r="AJ385" i="1"/>
  <c r="AI385" i="1"/>
  <c r="Z385" i="1"/>
  <c r="S385" i="1"/>
  <c r="V385" i="1" s="1"/>
  <c r="R385" i="1"/>
  <c r="U385" i="1" s="1"/>
  <c r="Y385" i="1" s="1"/>
  <c r="O385" i="1"/>
  <c r="G385" i="1"/>
  <c r="AA385" i="1" s="1"/>
  <c r="AK384" i="1"/>
  <c r="AJ384" i="1"/>
  <c r="AI384" i="1"/>
  <c r="Z384" i="1"/>
  <c r="S384" i="1"/>
  <c r="V384" i="1" s="1"/>
  <c r="R384" i="1"/>
  <c r="U384" i="1" s="1"/>
  <c r="Y384" i="1" s="1"/>
  <c r="O384" i="1"/>
  <c r="G384" i="1"/>
  <c r="AA384" i="1" s="1"/>
  <c r="AK383" i="1"/>
  <c r="AJ383" i="1"/>
  <c r="AI383" i="1"/>
  <c r="Z383" i="1"/>
  <c r="S383" i="1"/>
  <c r="R383" i="1"/>
  <c r="O383" i="1"/>
  <c r="G383" i="1"/>
  <c r="AA383" i="1" s="1"/>
  <c r="AK382" i="1"/>
  <c r="AJ382" i="1"/>
  <c r="AI382" i="1"/>
  <c r="Z382" i="1"/>
  <c r="S382" i="1"/>
  <c r="V382" i="1" s="1"/>
  <c r="R382" i="1"/>
  <c r="U382" i="1" s="1"/>
  <c r="Y382" i="1" s="1"/>
  <c r="O382" i="1"/>
  <c r="G382" i="1"/>
  <c r="AA382" i="1" s="1"/>
  <c r="AK381" i="1"/>
  <c r="AJ381" i="1"/>
  <c r="AI381" i="1"/>
  <c r="Z381" i="1"/>
  <c r="S381" i="1"/>
  <c r="V381" i="1" s="1"/>
  <c r="R381" i="1"/>
  <c r="U381" i="1" s="1"/>
  <c r="Y381" i="1" s="1"/>
  <c r="O381" i="1"/>
  <c r="G381" i="1"/>
  <c r="AA381" i="1" s="1"/>
  <c r="AK380" i="1"/>
  <c r="AJ380" i="1"/>
  <c r="AI380" i="1"/>
  <c r="Z380" i="1"/>
  <c r="S380" i="1"/>
  <c r="V380" i="1" s="1"/>
  <c r="R380" i="1"/>
  <c r="U380" i="1" s="1"/>
  <c r="Y380" i="1" s="1"/>
  <c r="O380" i="1"/>
  <c r="W380" i="1" s="1"/>
  <c r="X380" i="1" s="1"/>
  <c r="AH380" i="1" s="1"/>
  <c r="G380" i="1"/>
  <c r="AA380" i="1" s="1"/>
  <c r="AK379" i="1"/>
  <c r="AJ379" i="1"/>
  <c r="AI379" i="1"/>
  <c r="Z379" i="1"/>
  <c r="S379" i="1"/>
  <c r="V379" i="1" s="1"/>
  <c r="R379" i="1"/>
  <c r="U379" i="1" s="1"/>
  <c r="Y379" i="1" s="1"/>
  <c r="O379" i="1"/>
  <c r="W379" i="1" s="1"/>
  <c r="X379" i="1" s="1"/>
  <c r="AH379" i="1" s="1"/>
  <c r="G379" i="1"/>
  <c r="AA379" i="1" s="1"/>
  <c r="AK378" i="1"/>
  <c r="AJ378" i="1"/>
  <c r="AI378" i="1"/>
  <c r="Z378" i="1"/>
  <c r="S378" i="1"/>
  <c r="V378" i="1" s="1"/>
  <c r="R378" i="1"/>
  <c r="U378" i="1" s="1"/>
  <c r="Y378" i="1" s="1"/>
  <c r="O378" i="1"/>
  <c r="W378" i="1" s="1"/>
  <c r="X378" i="1" s="1"/>
  <c r="AH378" i="1" s="1"/>
  <c r="G378" i="1"/>
  <c r="AA378" i="1" s="1"/>
  <c r="AK377" i="1"/>
  <c r="AJ377" i="1"/>
  <c r="AI377" i="1"/>
  <c r="Z377" i="1"/>
  <c r="S377" i="1"/>
  <c r="V377" i="1" s="1"/>
  <c r="R377" i="1"/>
  <c r="U377" i="1" s="1"/>
  <c r="Y377" i="1" s="1"/>
  <c r="O377" i="1"/>
  <c r="W377" i="1" s="1"/>
  <c r="X377" i="1" s="1"/>
  <c r="AH377" i="1" s="1"/>
  <c r="G377" i="1"/>
  <c r="AA377" i="1" s="1"/>
  <c r="AK376" i="1"/>
  <c r="AJ376" i="1"/>
  <c r="AI376" i="1"/>
  <c r="Z376" i="1"/>
  <c r="S376" i="1"/>
  <c r="V376" i="1" s="1"/>
  <c r="R376" i="1"/>
  <c r="U376" i="1" s="1"/>
  <c r="Y376" i="1" s="1"/>
  <c r="O376" i="1"/>
  <c r="W376" i="1" s="1"/>
  <c r="G376" i="1"/>
  <c r="AA376" i="1" s="1"/>
  <c r="AK375" i="1"/>
  <c r="AJ375" i="1"/>
  <c r="AI375" i="1"/>
  <c r="Z375" i="1"/>
  <c r="S375" i="1"/>
  <c r="V375" i="1" s="1"/>
  <c r="R375" i="1"/>
  <c r="U375" i="1" s="1"/>
  <c r="Y375" i="1" s="1"/>
  <c r="O375" i="1"/>
  <c r="G375" i="1"/>
  <c r="AA375" i="1" s="1"/>
  <c r="AK374" i="1"/>
  <c r="AJ374" i="1"/>
  <c r="AI374" i="1"/>
  <c r="Z374" i="1"/>
  <c r="S374" i="1"/>
  <c r="V374" i="1" s="1"/>
  <c r="R374" i="1"/>
  <c r="U374" i="1" s="1"/>
  <c r="Y374" i="1" s="1"/>
  <c r="O374" i="1"/>
  <c r="G374" i="1"/>
  <c r="AA374" i="1" s="1"/>
  <c r="AK373" i="1"/>
  <c r="AJ373" i="1"/>
  <c r="AI373" i="1"/>
  <c r="Z373" i="1"/>
  <c r="S373" i="1"/>
  <c r="V373" i="1" s="1"/>
  <c r="R373" i="1"/>
  <c r="U373" i="1" s="1"/>
  <c r="Y373" i="1" s="1"/>
  <c r="O373" i="1"/>
  <c r="W373" i="1" s="1"/>
  <c r="X373" i="1" s="1"/>
  <c r="AH373" i="1" s="1"/>
  <c r="G373" i="1"/>
  <c r="AA373" i="1" s="1"/>
  <c r="AK372" i="1"/>
  <c r="AJ372" i="1"/>
  <c r="AI372" i="1"/>
  <c r="Z372" i="1"/>
  <c r="S372" i="1"/>
  <c r="V372" i="1" s="1"/>
  <c r="R372" i="1"/>
  <c r="U372" i="1" s="1"/>
  <c r="Y372" i="1" s="1"/>
  <c r="O372" i="1"/>
  <c r="G372" i="1"/>
  <c r="AA372" i="1" s="1"/>
  <c r="AK371" i="1"/>
  <c r="AJ371" i="1"/>
  <c r="AI371" i="1"/>
  <c r="Z371" i="1"/>
  <c r="S371" i="1"/>
  <c r="V371" i="1" s="1"/>
  <c r="R371" i="1"/>
  <c r="U371" i="1" s="1"/>
  <c r="Y371" i="1" s="1"/>
  <c r="O371" i="1"/>
  <c r="G371" i="1"/>
  <c r="AA371" i="1" s="1"/>
  <c r="AK370" i="1"/>
  <c r="AJ370" i="1"/>
  <c r="AI370" i="1"/>
  <c r="Z370" i="1"/>
  <c r="S370" i="1"/>
  <c r="V370" i="1" s="1"/>
  <c r="R370" i="1"/>
  <c r="O370" i="1"/>
  <c r="T370" i="1" s="1"/>
  <c r="G370" i="1"/>
  <c r="AA370" i="1" s="1"/>
  <c r="AK369" i="1"/>
  <c r="AJ369" i="1"/>
  <c r="AI369" i="1"/>
  <c r="Z369" i="1"/>
  <c r="T369" i="1"/>
  <c r="S369" i="1"/>
  <c r="V369" i="1" s="1"/>
  <c r="R369" i="1"/>
  <c r="U369" i="1" s="1"/>
  <c r="Y369" i="1" s="1"/>
  <c r="O369" i="1"/>
  <c r="W369" i="1" s="1"/>
  <c r="X369" i="1" s="1"/>
  <c r="AH369" i="1" s="1"/>
  <c r="G369" i="1"/>
  <c r="AA369" i="1" s="1"/>
  <c r="AK368" i="1"/>
  <c r="AJ368" i="1"/>
  <c r="AI368" i="1"/>
  <c r="Z368" i="1"/>
  <c r="S368" i="1"/>
  <c r="V368" i="1" s="1"/>
  <c r="R368" i="1"/>
  <c r="U368" i="1" s="1"/>
  <c r="Y368" i="1" s="1"/>
  <c r="O368" i="1"/>
  <c r="W368" i="1" s="1"/>
  <c r="X368" i="1" s="1"/>
  <c r="AH368" i="1" s="1"/>
  <c r="G368" i="1"/>
  <c r="AA368" i="1" s="1"/>
  <c r="AK367" i="1"/>
  <c r="AJ367" i="1"/>
  <c r="AI367" i="1"/>
  <c r="Z367" i="1"/>
  <c r="S367" i="1"/>
  <c r="V367" i="1" s="1"/>
  <c r="R367" i="1"/>
  <c r="U367" i="1" s="1"/>
  <c r="Y367" i="1" s="1"/>
  <c r="O367" i="1"/>
  <c r="G367" i="1"/>
  <c r="AA367" i="1" s="1"/>
  <c r="AK366" i="1"/>
  <c r="AJ366" i="1"/>
  <c r="AI366" i="1"/>
  <c r="Z366" i="1"/>
  <c r="S366" i="1"/>
  <c r="V366" i="1" s="1"/>
  <c r="R366" i="1"/>
  <c r="U366" i="1" s="1"/>
  <c r="Y366" i="1" s="1"/>
  <c r="O366" i="1"/>
  <c r="G366" i="1"/>
  <c r="AA366" i="1" s="1"/>
  <c r="AK365" i="1"/>
  <c r="AJ365" i="1"/>
  <c r="AI365" i="1"/>
  <c r="Z365" i="1"/>
  <c r="S365" i="1"/>
  <c r="V365" i="1" s="1"/>
  <c r="R365" i="1"/>
  <c r="U365" i="1" s="1"/>
  <c r="Y365" i="1" s="1"/>
  <c r="O365" i="1"/>
  <c r="W365" i="1" s="1"/>
  <c r="X365" i="1" s="1"/>
  <c r="AH365" i="1" s="1"/>
  <c r="G365" i="1"/>
  <c r="AA365" i="1" s="1"/>
  <c r="AK364" i="1"/>
  <c r="AJ364" i="1"/>
  <c r="AI364" i="1"/>
  <c r="Z364" i="1"/>
  <c r="S364" i="1"/>
  <c r="V364" i="1" s="1"/>
  <c r="R364" i="1"/>
  <c r="U364" i="1" s="1"/>
  <c r="Y364" i="1" s="1"/>
  <c r="O364" i="1"/>
  <c r="W364" i="1" s="1"/>
  <c r="X364" i="1" s="1"/>
  <c r="G364" i="1"/>
  <c r="AA364" i="1" s="1"/>
  <c r="AK363" i="1"/>
  <c r="AJ363" i="1"/>
  <c r="AI363" i="1"/>
  <c r="Z363" i="1"/>
  <c r="S363" i="1"/>
  <c r="V363" i="1" s="1"/>
  <c r="R363" i="1"/>
  <c r="U363" i="1" s="1"/>
  <c r="Y363" i="1" s="1"/>
  <c r="O363" i="1"/>
  <c r="G363" i="1"/>
  <c r="AA363" i="1" s="1"/>
  <c r="AK362" i="1"/>
  <c r="AJ362" i="1"/>
  <c r="AI362" i="1"/>
  <c r="Z362" i="1"/>
  <c r="S362" i="1"/>
  <c r="V362" i="1" s="1"/>
  <c r="R362" i="1"/>
  <c r="U362" i="1" s="1"/>
  <c r="Y362" i="1" s="1"/>
  <c r="O362" i="1"/>
  <c r="G362" i="1"/>
  <c r="AA362" i="1" s="1"/>
  <c r="AK361" i="1"/>
  <c r="AJ361" i="1"/>
  <c r="AI361" i="1"/>
  <c r="Z361" i="1"/>
  <c r="S361" i="1"/>
  <c r="V361" i="1" s="1"/>
  <c r="R361" i="1"/>
  <c r="U361" i="1" s="1"/>
  <c r="Y361" i="1" s="1"/>
  <c r="O361" i="1"/>
  <c r="G361" i="1"/>
  <c r="AA361" i="1" s="1"/>
  <c r="AK360" i="1"/>
  <c r="AJ360" i="1"/>
  <c r="AI360" i="1"/>
  <c r="Z360" i="1"/>
  <c r="S360" i="1"/>
  <c r="V360" i="1" s="1"/>
  <c r="R360" i="1"/>
  <c r="U360" i="1" s="1"/>
  <c r="Y360" i="1" s="1"/>
  <c r="O360" i="1"/>
  <c r="W360" i="1" s="1"/>
  <c r="X360" i="1" s="1"/>
  <c r="G360" i="1"/>
  <c r="AA360" i="1" s="1"/>
  <c r="AK359" i="1"/>
  <c r="AJ359" i="1"/>
  <c r="AI359" i="1"/>
  <c r="Z359" i="1"/>
  <c r="S359" i="1"/>
  <c r="V359" i="1" s="1"/>
  <c r="R359" i="1"/>
  <c r="U359" i="1" s="1"/>
  <c r="Y359" i="1" s="1"/>
  <c r="O359" i="1"/>
  <c r="G359" i="1"/>
  <c r="AA359" i="1" s="1"/>
  <c r="AK358" i="1"/>
  <c r="AJ358" i="1"/>
  <c r="AI358" i="1"/>
  <c r="Z358" i="1"/>
  <c r="S358" i="1"/>
  <c r="V358" i="1" s="1"/>
  <c r="R358" i="1"/>
  <c r="U358" i="1" s="1"/>
  <c r="Y358" i="1" s="1"/>
  <c r="O358" i="1"/>
  <c r="G358" i="1"/>
  <c r="AA358" i="1" s="1"/>
  <c r="AK357" i="1"/>
  <c r="AJ357" i="1"/>
  <c r="AI357" i="1"/>
  <c r="Z357" i="1"/>
  <c r="S357" i="1"/>
  <c r="V357" i="1" s="1"/>
  <c r="R357" i="1"/>
  <c r="U357" i="1" s="1"/>
  <c r="Y357" i="1" s="1"/>
  <c r="O357" i="1"/>
  <c r="W357" i="1" s="1"/>
  <c r="X357" i="1" s="1"/>
  <c r="AH357" i="1" s="1"/>
  <c r="G357" i="1"/>
  <c r="AA357" i="1" s="1"/>
  <c r="AK356" i="1"/>
  <c r="AJ356" i="1"/>
  <c r="AI356" i="1"/>
  <c r="Z356" i="1"/>
  <c r="S356" i="1"/>
  <c r="V356" i="1" s="1"/>
  <c r="R356" i="1"/>
  <c r="U356" i="1" s="1"/>
  <c r="Y356" i="1" s="1"/>
  <c r="O356" i="1"/>
  <c r="W356" i="1" s="1"/>
  <c r="X356" i="1" s="1"/>
  <c r="G356" i="1"/>
  <c r="AA356" i="1" s="1"/>
  <c r="AK355" i="1"/>
  <c r="AJ355" i="1"/>
  <c r="AI355" i="1"/>
  <c r="Z355" i="1"/>
  <c r="S355" i="1"/>
  <c r="V355" i="1" s="1"/>
  <c r="R355" i="1"/>
  <c r="U355" i="1" s="1"/>
  <c r="Y355" i="1" s="1"/>
  <c r="O355" i="1"/>
  <c r="G355" i="1"/>
  <c r="AA355" i="1" s="1"/>
  <c r="AK354" i="1"/>
  <c r="AJ354" i="1"/>
  <c r="AI354" i="1"/>
  <c r="Z354" i="1"/>
  <c r="S354" i="1"/>
  <c r="V354" i="1" s="1"/>
  <c r="R354" i="1"/>
  <c r="U354" i="1" s="1"/>
  <c r="Y354" i="1" s="1"/>
  <c r="O354" i="1"/>
  <c r="G354" i="1"/>
  <c r="AA354" i="1" s="1"/>
  <c r="AK353" i="1"/>
  <c r="AJ353" i="1"/>
  <c r="AI353" i="1"/>
  <c r="Z353" i="1"/>
  <c r="S353" i="1"/>
  <c r="V353" i="1" s="1"/>
  <c r="R353" i="1"/>
  <c r="U353" i="1" s="1"/>
  <c r="Y353" i="1" s="1"/>
  <c r="O353" i="1"/>
  <c r="G353" i="1"/>
  <c r="AA353" i="1" s="1"/>
  <c r="AK352" i="1"/>
  <c r="AJ352" i="1"/>
  <c r="AI352" i="1"/>
  <c r="Z352" i="1"/>
  <c r="S352" i="1"/>
  <c r="V352" i="1" s="1"/>
  <c r="R352" i="1"/>
  <c r="U352" i="1" s="1"/>
  <c r="Y352" i="1" s="1"/>
  <c r="O352" i="1"/>
  <c r="W352" i="1" s="1"/>
  <c r="X352" i="1" s="1"/>
  <c r="AH352" i="1" s="1"/>
  <c r="G352" i="1"/>
  <c r="AA352" i="1" s="1"/>
  <c r="AK351" i="1"/>
  <c r="AJ351" i="1"/>
  <c r="AI351" i="1"/>
  <c r="Z351" i="1"/>
  <c r="S351" i="1"/>
  <c r="V351" i="1" s="1"/>
  <c r="R351" i="1"/>
  <c r="U351" i="1" s="1"/>
  <c r="Y351" i="1" s="1"/>
  <c r="O351" i="1"/>
  <c r="G351" i="1"/>
  <c r="AA351" i="1" s="1"/>
  <c r="AK350" i="1"/>
  <c r="AJ350" i="1"/>
  <c r="AI350" i="1"/>
  <c r="Z350" i="1"/>
  <c r="S350" i="1"/>
  <c r="V350" i="1" s="1"/>
  <c r="R350" i="1"/>
  <c r="U350" i="1" s="1"/>
  <c r="Y350" i="1" s="1"/>
  <c r="O350" i="1"/>
  <c r="G350" i="1"/>
  <c r="AA350" i="1" s="1"/>
  <c r="AK349" i="1"/>
  <c r="AJ349" i="1"/>
  <c r="AI349" i="1"/>
  <c r="Z349" i="1"/>
  <c r="S349" i="1"/>
  <c r="V349" i="1" s="1"/>
  <c r="R349" i="1"/>
  <c r="U349" i="1" s="1"/>
  <c r="Y349" i="1" s="1"/>
  <c r="O349" i="1"/>
  <c r="W349" i="1" s="1"/>
  <c r="X349" i="1" s="1"/>
  <c r="AH349" i="1" s="1"/>
  <c r="G349" i="1"/>
  <c r="AA349" i="1" s="1"/>
  <c r="AK348" i="1"/>
  <c r="AJ348" i="1"/>
  <c r="AI348" i="1"/>
  <c r="Z348" i="1"/>
  <c r="S348" i="1"/>
  <c r="V348" i="1" s="1"/>
  <c r="R348" i="1"/>
  <c r="U348" i="1" s="1"/>
  <c r="Y348" i="1" s="1"/>
  <c r="O348" i="1"/>
  <c r="G348" i="1"/>
  <c r="AA348" i="1" s="1"/>
  <c r="AK347" i="1"/>
  <c r="AJ347" i="1"/>
  <c r="AI347" i="1"/>
  <c r="Z347" i="1"/>
  <c r="S347" i="1"/>
  <c r="V347" i="1" s="1"/>
  <c r="R347" i="1"/>
  <c r="U347" i="1" s="1"/>
  <c r="Y347" i="1" s="1"/>
  <c r="O347" i="1"/>
  <c r="G347" i="1"/>
  <c r="AA347" i="1" s="1"/>
  <c r="AK346" i="1"/>
  <c r="AJ346" i="1"/>
  <c r="AI346" i="1"/>
  <c r="Z346" i="1"/>
  <c r="S346" i="1"/>
  <c r="V346" i="1" s="1"/>
  <c r="R346" i="1"/>
  <c r="U346" i="1" s="1"/>
  <c r="Y346" i="1" s="1"/>
  <c r="O346" i="1"/>
  <c r="G346" i="1"/>
  <c r="AA346" i="1" s="1"/>
  <c r="AK345" i="1"/>
  <c r="AJ345" i="1"/>
  <c r="AI345" i="1"/>
  <c r="Z345" i="1"/>
  <c r="S345" i="1"/>
  <c r="V345" i="1" s="1"/>
  <c r="R345" i="1"/>
  <c r="U345" i="1" s="1"/>
  <c r="Y345" i="1" s="1"/>
  <c r="O345" i="1"/>
  <c r="W345" i="1" s="1"/>
  <c r="X345" i="1" s="1"/>
  <c r="AH345" i="1" s="1"/>
  <c r="G345" i="1"/>
  <c r="AA345" i="1" s="1"/>
  <c r="AK344" i="1"/>
  <c r="AJ344" i="1"/>
  <c r="AI344" i="1"/>
  <c r="Z344" i="1"/>
  <c r="S344" i="1"/>
  <c r="V344" i="1" s="1"/>
  <c r="R344" i="1"/>
  <c r="U344" i="1" s="1"/>
  <c r="Y344" i="1" s="1"/>
  <c r="O344" i="1"/>
  <c r="G344" i="1"/>
  <c r="AA344" i="1" s="1"/>
  <c r="AK343" i="1"/>
  <c r="AJ343" i="1"/>
  <c r="AI343" i="1"/>
  <c r="Z343" i="1"/>
  <c r="S343" i="1"/>
  <c r="V343" i="1" s="1"/>
  <c r="R343" i="1"/>
  <c r="U343" i="1" s="1"/>
  <c r="Y343" i="1" s="1"/>
  <c r="O343" i="1"/>
  <c r="G343" i="1"/>
  <c r="AA343" i="1" s="1"/>
  <c r="AK342" i="1"/>
  <c r="AJ342" i="1"/>
  <c r="AI342" i="1"/>
  <c r="Z342" i="1"/>
  <c r="S342" i="1"/>
  <c r="V342" i="1" s="1"/>
  <c r="R342" i="1"/>
  <c r="U342" i="1" s="1"/>
  <c r="Y342" i="1" s="1"/>
  <c r="O342" i="1"/>
  <c r="G342" i="1"/>
  <c r="AA342" i="1" s="1"/>
  <c r="AK341" i="1"/>
  <c r="AJ341" i="1"/>
  <c r="AI341" i="1"/>
  <c r="Z341" i="1"/>
  <c r="T341" i="1"/>
  <c r="S341" i="1"/>
  <c r="V341" i="1" s="1"/>
  <c r="R341" i="1"/>
  <c r="U341" i="1" s="1"/>
  <c r="Y341" i="1" s="1"/>
  <c r="O341" i="1"/>
  <c r="W341" i="1" s="1"/>
  <c r="X341" i="1" s="1"/>
  <c r="AH341" i="1" s="1"/>
  <c r="G341" i="1"/>
  <c r="AA341" i="1" s="1"/>
  <c r="AK340" i="1"/>
  <c r="AJ340" i="1"/>
  <c r="AI340" i="1"/>
  <c r="Z340" i="1"/>
  <c r="S340" i="1"/>
  <c r="V340" i="1" s="1"/>
  <c r="R340" i="1"/>
  <c r="U340" i="1" s="1"/>
  <c r="Y340" i="1" s="1"/>
  <c r="O340" i="1"/>
  <c r="W340" i="1" s="1"/>
  <c r="X340" i="1" s="1"/>
  <c r="AH340" i="1" s="1"/>
  <c r="G340" i="1"/>
  <c r="AA340" i="1" s="1"/>
  <c r="AK339" i="1"/>
  <c r="AJ339" i="1"/>
  <c r="AI339" i="1"/>
  <c r="Z339" i="1"/>
  <c r="S339" i="1"/>
  <c r="V339" i="1" s="1"/>
  <c r="R339" i="1"/>
  <c r="U339" i="1" s="1"/>
  <c r="Y339" i="1" s="1"/>
  <c r="O339" i="1"/>
  <c r="G339" i="1"/>
  <c r="AA339" i="1" s="1"/>
  <c r="AK338" i="1"/>
  <c r="AJ338" i="1"/>
  <c r="AI338" i="1"/>
  <c r="Z338" i="1"/>
  <c r="S338" i="1"/>
  <c r="V338" i="1" s="1"/>
  <c r="R338" i="1"/>
  <c r="U338" i="1" s="1"/>
  <c r="Y338" i="1" s="1"/>
  <c r="O338" i="1"/>
  <c r="G338" i="1"/>
  <c r="AA338" i="1" s="1"/>
  <c r="AK337" i="1"/>
  <c r="AJ337" i="1"/>
  <c r="AI337" i="1"/>
  <c r="Z337" i="1"/>
  <c r="S337" i="1"/>
  <c r="V337" i="1" s="1"/>
  <c r="R337" i="1"/>
  <c r="U337" i="1" s="1"/>
  <c r="Y337" i="1" s="1"/>
  <c r="O337" i="1"/>
  <c r="G337" i="1"/>
  <c r="AA337" i="1" s="1"/>
  <c r="AK336" i="1"/>
  <c r="AJ336" i="1"/>
  <c r="AI336" i="1"/>
  <c r="Z336" i="1"/>
  <c r="S336" i="1"/>
  <c r="V336" i="1" s="1"/>
  <c r="R336" i="1"/>
  <c r="U336" i="1" s="1"/>
  <c r="Y336" i="1" s="1"/>
  <c r="O336" i="1"/>
  <c r="W336" i="1" s="1"/>
  <c r="X336" i="1" s="1"/>
  <c r="G336" i="1"/>
  <c r="AA336" i="1" s="1"/>
  <c r="AK335" i="1"/>
  <c r="AJ335" i="1"/>
  <c r="AI335" i="1"/>
  <c r="Z335" i="1"/>
  <c r="S335" i="1"/>
  <c r="V335" i="1" s="1"/>
  <c r="R335" i="1"/>
  <c r="U335" i="1" s="1"/>
  <c r="Y335" i="1" s="1"/>
  <c r="O335" i="1"/>
  <c r="G335" i="1"/>
  <c r="AA335" i="1" s="1"/>
  <c r="AK334" i="1"/>
  <c r="AJ334" i="1"/>
  <c r="AI334" i="1"/>
  <c r="Z334" i="1"/>
  <c r="S334" i="1"/>
  <c r="V334" i="1" s="1"/>
  <c r="R334" i="1"/>
  <c r="U334" i="1" s="1"/>
  <c r="Y334" i="1" s="1"/>
  <c r="O334" i="1"/>
  <c r="G334" i="1"/>
  <c r="AA334" i="1" s="1"/>
  <c r="AK333" i="1"/>
  <c r="AJ333" i="1"/>
  <c r="AI333" i="1"/>
  <c r="Z333" i="1"/>
  <c r="T333" i="1"/>
  <c r="S333" i="1"/>
  <c r="V333" i="1" s="1"/>
  <c r="R333" i="1"/>
  <c r="U333" i="1" s="1"/>
  <c r="Y333" i="1" s="1"/>
  <c r="O333" i="1"/>
  <c r="W333" i="1" s="1"/>
  <c r="X333" i="1" s="1"/>
  <c r="AH333" i="1" s="1"/>
  <c r="G333" i="1"/>
  <c r="AA333" i="1" s="1"/>
  <c r="AK332" i="1"/>
  <c r="AJ332" i="1"/>
  <c r="AI332" i="1"/>
  <c r="Z332" i="1"/>
  <c r="S332" i="1"/>
  <c r="R332" i="1"/>
  <c r="U332" i="1" s="1"/>
  <c r="O332" i="1"/>
  <c r="G332" i="1"/>
  <c r="AA332" i="1" s="1"/>
  <c r="AK331" i="1"/>
  <c r="AJ331" i="1"/>
  <c r="AI331" i="1"/>
  <c r="Z331" i="1"/>
  <c r="S331" i="1"/>
  <c r="V331" i="1" s="1"/>
  <c r="R331" i="1"/>
  <c r="U331" i="1" s="1"/>
  <c r="Y331" i="1" s="1"/>
  <c r="O331" i="1"/>
  <c r="T331" i="1" s="1"/>
  <c r="G331" i="1"/>
  <c r="AA331" i="1" s="1"/>
  <c r="AK330" i="1"/>
  <c r="AJ330" i="1"/>
  <c r="AI330" i="1"/>
  <c r="Z330" i="1"/>
  <c r="S330" i="1"/>
  <c r="V330" i="1" s="1"/>
  <c r="R330" i="1"/>
  <c r="U330" i="1" s="1"/>
  <c r="Y330" i="1" s="1"/>
  <c r="O330" i="1"/>
  <c r="T330" i="1" s="1"/>
  <c r="G330" i="1"/>
  <c r="AA330" i="1" s="1"/>
  <c r="AK329" i="1"/>
  <c r="AJ329" i="1"/>
  <c r="AI329" i="1"/>
  <c r="Z329" i="1"/>
  <c r="S329" i="1"/>
  <c r="V329" i="1" s="1"/>
  <c r="R329" i="1"/>
  <c r="U329" i="1" s="1"/>
  <c r="Y329" i="1" s="1"/>
  <c r="O329" i="1"/>
  <c r="T329" i="1" s="1"/>
  <c r="G329" i="1"/>
  <c r="AA329" i="1" s="1"/>
  <c r="AK328" i="1"/>
  <c r="AJ328" i="1"/>
  <c r="AI328" i="1"/>
  <c r="Z328" i="1"/>
  <c r="S328" i="1"/>
  <c r="V328" i="1" s="1"/>
  <c r="R328" i="1"/>
  <c r="U328" i="1" s="1"/>
  <c r="Y328" i="1" s="1"/>
  <c r="O328" i="1"/>
  <c r="T328" i="1" s="1"/>
  <c r="G328" i="1"/>
  <c r="AA328" i="1" s="1"/>
  <c r="AK327" i="1"/>
  <c r="AJ327" i="1"/>
  <c r="AI327" i="1"/>
  <c r="Z327" i="1"/>
  <c r="S327" i="1"/>
  <c r="V327" i="1" s="1"/>
  <c r="R327" i="1"/>
  <c r="U327" i="1" s="1"/>
  <c r="Y327" i="1" s="1"/>
  <c r="O327" i="1"/>
  <c r="T327" i="1" s="1"/>
  <c r="G327" i="1"/>
  <c r="AA327" i="1" s="1"/>
  <c r="AK326" i="1"/>
  <c r="AJ326" i="1"/>
  <c r="AI326" i="1"/>
  <c r="Z326" i="1"/>
  <c r="S326" i="1"/>
  <c r="V326" i="1" s="1"/>
  <c r="R326" i="1"/>
  <c r="U326" i="1" s="1"/>
  <c r="Y326" i="1" s="1"/>
  <c r="O326" i="1"/>
  <c r="T326" i="1" s="1"/>
  <c r="G326" i="1"/>
  <c r="AA326" i="1" s="1"/>
  <c r="AK325" i="1"/>
  <c r="AJ325" i="1"/>
  <c r="AI325" i="1"/>
  <c r="Z325" i="1"/>
  <c r="S325" i="1"/>
  <c r="V325" i="1" s="1"/>
  <c r="R325" i="1"/>
  <c r="U325" i="1" s="1"/>
  <c r="Y325" i="1" s="1"/>
  <c r="O325" i="1"/>
  <c r="T325" i="1" s="1"/>
  <c r="G325" i="1"/>
  <c r="AA325" i="1" s="1"/>
  <c r="AK324" i="1"/>
  <c r="AJ324" i="1"/>
  <c r="AI324" i="1"/>
  <c r="Z324" i="1"/>
  <c r="S324" i="1"/>
  <c r="V324" i="1" s="1"/>
  <c r="R324" i="1"/>
  <c r="U324" i="1" s="1"/>
  <c r="Y324" i="1" s="1"/>
  <c r="O324" i="1"/>
  <c r="T324" i="1" s="1"/>
  <c r="G324" i="1"/>
  <c r="AA324" i="1" s="1"/>
  <c r="AK323" i="1"/>
  <c r="AJ323" i="1"/>
  <c r="AI323" i="1"/>
  <c r="Z323" i="1"/>
  <c r="S323" i="1"/>
  <c r="V323" i="1" s="1"/>
  <c r="R323" i="1"/>
  <c r="U323" i="1" s="1"/>
  <c r="Y323" i="1" s="1"/>
  <c r="O323" i="1"/>
  <c r="T323" i="1" s="1"/>
  <c r="G323" i="1"/>
  <c r="AA323" i="1" s="1"/>
  <c r="AK322" i="1"/>
  <c r="AJ322" i="1"/>
  <c r="AI322" i="1"/>
  <c r="Z322" i="1"/>
  <c r="S322" i="1"/>
  <c r="V322" i="1" s="1"/>
  <c r="R322" i="1"/>
  <c r="U322" i="1" s="1"/>
  <c r="Y322" i="1" s="1"/>
  <c r="O322" i="1"/>
  <c r="T322" i="1" s="1"/>
  <c r="G322" i="1"/>
  <c r="AA322" i="1" s="1"/>
  <c r="AK321" i="1"/>
  <c r="AJ321" i="1"/>
  <c r="AI321" i="1"/>
  <c r="Z321" i="1"/>
  <c r="S321" i="1"/>
  <c r="V321" i="1" s="1"/>
  <c r="R321" i="1"/>
  <c r="U321" i="1" s="1"/>
  <c r="Y321" i="1" s="1"/>
  <c r="O321" i="1"/>
  <c r="T321" i="1" s="1"/>
  <c r="G321" i="1"/>
  <c r="AA321" i="1" s="1"/>
  <c r="AK320" i="1"/>
  <c r="AJ320" i="1"/>
  <c r="AI320" i="1"/>
  <c r="Z320" i="1"/>
  <c r="U320" i="1"/>
  <c r="Y320" i="1" s="1"/>
  <c r="S320" i="1"/>
  <c r="V320" i="1" s="1"/>
  <c r="R320" i="1"/>
  <c r="O320" i="1"/>
  <c r="T320" i="1" s="1"/>
  <c r="G320" i="1"/>
  <c r="AA320" i="1" s="1"/>
  <c r="AK319" i="1"/>
  <c r="AJ319" i="1"/>
  <c r="AI319" i="1"/>
  <c r="Z319" i="1"/>
  <c r="S319" i="1"/>
  <c r="V319" i="1" s="1"/>
  <c r="R319" i="1"/>
  <c r="U319" i="1" s="1"/>
  <c r="Y319" i="1" s="1"/>
  <c r="O319" i="1"/>
  <c r="T319" i="1" s="1"/>
  <c r="G319" i="1"/>
  <c r="AA319" i="1" s="1"/>
  <c r="AK318" i="1"/>
  <c r="AJ318" i="1"/>
  <c r="AI318" i="1"/>
  <c r="Z318" i="1"/>
  <c r="S318" i="1"/>
  <c r="V318" i="1" s="1"/>
  <c r="R318" i="1"/>
  <c r="U318" i="1" s="1"/>
  <c r="Y318" i="1" s="1"/>
  <c r="O318" i="1"/>
  <c r="T318" i="1" s="1"/>
  <c r="G318" i="1"/>
  <c r="AA318" i="1" s="1"/>
  <c r="AK317" i="1"/>
  <c r="AJ317" i="1"/>
  <c r="AI317" i="1"/>
  <c r="Z317" i="1"/>
  <c r="S317" i="1"/>
  <c r="V317" i="1" s="1"/>
  <c r="R317" i="1"/>
  <c r="U317" i="1" s="1"/>
  <c r="Y317" i="1" s="1"/>
  <c r="O317" i="1"/>
  <c r="T317" i="1" s="1"/>
  <c r="G317" i="1"/>
  <c r="AA317" i="1" s="1"/>
  <c r="AK316" i="1"/>
  <c r="AJ316" i="1"/>
  <c r="AI316" i="1"/>
  <c r="Z316" i="1"/>
  <c r="S316" i="1"/>
  <c r="R316" i="1"/>
  <c r="O316" i="1"/>
  <c r="G316" i="1"/>
  <c r="AA316" i="1" s="1"/>
  <c r="AK315" i="1"/>
  <c r="AJ315" i="1"/>
  <c r="AI315" i="1"/>
  <c r="Z315" i="1"/>
  <c r="S315" i="1"/>
  <c r="V315" i="1" s="1"/>
  <c r="R315" i="1"/>
  <c r="U315" i="1" s="1"/>
  <c r="Y315" i="1" s="1"/>
  <c r="O315" i="1"/>
  <c r="T315" i="1" s="1"/>
  <c r="G315" i="1"/>
  <c r="AA315" i="1" s="1"/>
  <c r="AK314" i="1"/>
  <c r="AJ314" i="1"/>
  <c r="AI314" i="1"/>
  <c r="Z314" i="1"/>
  <c r="S314" i="1"/>
  <c r="V314" i="1" s="1"/>
  <c r="R314" i="1"/>
  <c r="U314" i="1" s="1"/>
  <c r="Y314" i="1" s="1"/>
  <c r="O314" i="1"/>
  <c r="T314" i="1" s="1"/>
  <c r="G314" i="1"/>
  <c r="AA314" i="1" s="1"/>
  <c r="AK313" i="1"/>
  <c r="AJ313" i="1"/>
  <c r="AI313" i="1"/>
  <c r="Z313" i="1"/>
  <c r="S313" i="1"/>
  <c r="V313" i="1" s="1"/>
  <c r="R313" i="1"/>
  <c r="U313" i="1" s="1"/>
  <c r="Y313" i="1" s="1"/>
  <c r="O313" i="1"/>
  <c r="T313" i="1" s="1"/>
  <c r="G313" i="1"/>
  <c r="AA313" i="1" s="1"/>
  <c r="AK312" i="1"/>
  <c r="AJ312" i="1"/>
  <c r="AI312" i="1"/>
  <c r="Z312" i="1"/>
  <c r="S312" i="1"/>
  <c r="V312" i="1" s="1"/>
  <c r="R312" i="1"/>
  <c r="U312" i="1" s="1"/>
  <c r="Y312" i="1" s="1"/>
  <c r="O312" i="1"/>
  <c r="T312" i="1" s="1"/>
  <c r="G312" i="1"/>
  <c r="AA312" i="1" s="1"/>
  <c r="AK311" i="1"/>
  <c r="AJ311" i="1"/>
  <c r="AI311" i="1"/>
  <c r="Z311" i="1"/>
  <c r="S311" i="1"/>
  <c r="V311" i="1" s="1"/>
  <c r="R311" i="1"/>
  <c r="U311" i="1" s="1"/>
  <c r="Y311" i="1" s="1"/>
  <c r="O311" i="1"/>
  <c r="T311" i="1" s="1"/>
  <c r="G311" i="1"/>
  <c r="AA311" i="1" s="1"/>
  <c r="AK310" i="1"/>
  <c r="AJ310" i="1"/>
  <c r="AI310" i="1"/>
  <c r="Z310" i="1"/>
  <c r="S310" i="1"/>
  <c r="V310" i="1" s="1"/>
  <c r="R310" i="1"/>
  <c r="U310" i="1" s="1"/>
  <c r="Y310" i="1" s="1"/>
  <c r="O310" i="1"/>
  <c r="T310" i="1" s="1"/>
  <c r="G310" i="1"/>
  <c r="AA310" i="1" s="1"/>
  <c r="AK309" i="1"/>
  <c r="AJ309" i="1"/>
  <c r="AI309" i="1"/>
  <c r="Z309" i="1"/>
  <c r="S309" i="1"/>
  <c r="V309" i="1" s="1"/>
  <c r="R309" i="1"/>
  <c r="U309" i="1" s="1"/>
  <c r="Y309" i="1" s="1"/>
  <c r="O309" i="1"/>
  <c r="T309" i="1" s="1"/>
  <c r="G309" i="1"/>
  <c r="AA309" i="1" s="1"/>
  <c r="AK308" i="1"/>
  <c r="AJ308" i="1"/>
  <c r="AI308" i="1"/>
  <c r="Z308" i="1"/>
  <c r="S308" i="1"/>
  <c r="V308" i="1" s="1"/>
  <c r="R308" i="1"/>
  <c r="U308" i="1" s="1"/>
  <c r="Y308" i="1" s="1"/>
  <c r="O308" i="1"/>
  <c r="T308" i="1" s="1"/>
  <c r="G308" i="1"/>
  <c r="AA308" i="1" s="1"/>
  <c r="AK307" i="1"/>
  <c r="AJ307" i="1"/>
  <c r="AI307" i="1"/>
  <c r="Z307" i="1"/>
  <c r="S307" i="1"/>
  <c r="V307" i="1" s="1"/>
  <c r="R307" i="1"/>
  <c r="U307" i="1" s="1"/>
  <c r="Y307" i="1" s="1"/>
  <c r="O307" i="1"/>
  <c r="T307" i="1" s="1"/>
  <c r="G307" i="1"/>
  <c r="AA307" i="1" s="1"/>
  <c r="AK306" i="1"/>
  <c r="AJ306" i="1"/>
  <c r="AI306" i="1"/>
  <c r="Z306" i="1"/>
  <c r="S306" i="1"/>
  <c r="V306" i="1" s="1"/>
  <c r="R306" i="1"/>
  <c r="U306" i="1" s="1"/>
  <c r="Y306" i="1" s="1"/>
  <c r="O306" i="1"/>
  <c r="T306" i="1" s="1"/>
  <c r="G306" i="1"/>
  <c r="AA306" i="1" s="1"/>
  <c r="AK305" i="1"/>
  <c r="AJ305" i="1"/>
  <c r="AI305" i="1"/>
  <c r="Z305" i="1"/>
  <c r="S305" i="1"/>
  <c r="V305" i="1" s="1"/>
  <c r="R305" i="1"/>
  <c r="U305" i="1" s="1"/>
  <c r="Y305" i="1" s="1"/>
  <c r="O305" i="1"/>
  <c r="T305" i="1" s="1"/>
  <c r="G305" i="1"/>
  <c r="AA305" i="1" s="1"/>
  <c r="AK304" i="1"/>
  <c r="AJ304" i="1"/>
  <c r="AI304" i="1"/>
  <c r="Z304" i="1"/>
  <c r="S304" i="1"/>
  <c r="V304" i="1" s="1"/>
  <c r="R304" i="1"/>
  <c r="U304" i="1" s="1"/>
  <c r="Y304" i="1" s="1"/>
  <c r="O304" i="1"/>
  <c r="T304" i="1" s="1"/>
  <c r="G304" i="1"/>
  <c r="AA304" i="1" s="1"/>
  <c r="AK303" i="1"/>
  <c r="AJ303" i="1"/>
  <c r="AI303" i="1"/>
  <c r="Z303" i="1"/>
  <c r="S303" i="1"/>
  <c r="V303" i="1" s="1"/>
  <c r="R303" i="1"/>
  <c r="U303" i="1" s="1"/>
  <c r="Y303" i="1" s="1"/>
  <c r="O303" i="1"/>
  <c r="T303" i="1" s="1"/>
  <c r="G303" i="1"/>
  <c r="AA303" i="1" s="1"/>
  <c r="AK302" i="1"/>
  <c r="AJ302" i="1"/>
  <c r="AI302" i="1"/>
  <c r="Z302" i="1"/>
  <c r="S302" i="1"/>
  <c r="V302" i="1" s="1"/>
  <c r="R302" i="1"/>
  <c r="U302" i="1" s="1"/>
  <c r="Y302" i="1" s="1"/>
  <c r="O302" i="1"/>
  <c r="T302" i="1" s="1"/>
  <c r="G302" i="1"/>
  <c r="AA302" i="1" s="1"/>
  <c r="AK301" i="1"/>
  <c r="AJ301" i="1"/>
  <c r="AI301" i="1"/>
  <c r="Z301" i="1"/>
  <c r="S301" i="1"/>
  <c r="V301" i="1" s="1"/>
  <c r="R301" i="1"/>
  <c r="U301" i="1" s="1"/>
  <c r="Y301" i="1" s="1"/>
  <c r="O301" i="1"/>
  <c r="T301" i="1" s="1"/>
  <c r="G301" i="1"/>
  <c r="AA301" i="1" s="1"/>
  <c r="AK300" i="1"/>
  <c r="AJ300" i="1"/>
  <c r="AI300" i="1"/>
  <c r="Z300" i="1"/>
  <c r="U300" i="1"/>
  <c r="Y300" i="1" s="1"/>
  <c r="S300" i="1"/>
  <c r="V300" i="1" s="1"/>
  <c r="R300" i="1"/>
  <c r="O300" i="1"/>
  <c r="T300" i="1" s="1"/>
  <c r="G300" i="1"/>
  <c r="AA300" i="1" s="1"/>
  <c r="AK299" i="1"/>
  <c r="AJ299" i="1"/>
  <c r="AI299" i="1"/>
  <c r="Z299" i="1"/>
  <c r="S299" i="1"/>
  <c r="V299" i="1" s="1"/>
  <c r="R299" i="1"/>
  <c r="U299" i="1" s="1"/>
  <c r="Y299" i="1" s="1"/>
  <c r="O299" i="1"/>
  <c r="T299" i="1" s="1"/>
  <c r="G299" i="1"/>
  <c r="AA299" i="1" s="1"/>
  <c r="AK298" i="1"/>
  <c r="AJ298" i="1"/>
  <c r="AI298" i="1"/>
  <c r="Z298" i="1"/>
  <c r="S298" i="1"/>
  <c r="V298" i="1" s="1"/>
  <c r="R298" i="1"/>
  <c r="U298" i="1" s="1"/>
  <c r="Y298" i="1" s="1"/>
  <c r="O298" i="1"/>
  <c r="T298" i="1" s="1"/>
  <c r="G298" i="1"/>
  <c r="AA298" i="1" s="1"/>
  <c r="AK297" i="1"/>
  <c r="AJ297" i="1"/>
  <c r="AI297" i="1"/>
  <c r="Z297" i="1"/>
  <c r="S297" i="1"/>
  <c r="V297" i="1" s="1"/>
  <c r="R297" i="1"/>
  <c r="U297" i="1" s="1"/>
  <c r="Y297" i="1" s="1"/>
  <c r="O297" i="1"/>
  <c r="T297" i="1" s="1"/>
  <c r="G297" i="1"/>
  <c r="AA297" i="1" s="1"/>
  <c r="AK296" i="1"/>
  <c r="AJ296" i="1"/>
  <c r="AI296" i="1"/>
  <c r="Z296" i="1"/>
  <c r="S296" i="1"/>
  <c r="V296" i="1" s="1"/>
  <c r="R296" i="1"/>
  <c r="U296" i="1" s="1"/>
  <c r="Y296" i="1" s="1"/>
  <c r="O296" i="1"/>
  <c r="T296" i="1" s="1"/>
  <c r="G296" i="1"/>
  <c r="AA296" i="1" s="1"/>
  <c r="AK295" i="1"/>
  <c r="AJ295" i="1"/>
  <c r="AI295" i="1"/>
  <c r="Z295" i="1"/>
  <c r="S295" i="1"/>
  <c r="V295" i="1" s="1"/>
  <c r="R295" i="1"/>
  <c r="U295" i="1" s="1"/>
  <c r="Y295" i="1" s="1"/>
  <c r="O295" i="1"/>
  <c r="T295" i="1" s="1"/>
  <c r="G295" i="1"/>
  <c r="AA295" i="1" s="1"/>
  <c r="AK294" i="1"/>
  <c r="AJ294" i="1"/>
  <c r="AI294" i="1"/>
  <c r="Z294" i="1"/>
  <c r="S294" i="1"/>
  <c r="V294" i="1" s="1"/>
  <c r="R294" i="1"/>
  <c r="U294" i="1" s="1"/>
  <c r="Y294" i="1" s="1"/>
  <c r="O294" i="1"/>
  <c r="T294" i="1" s="1"/>
  <c r="G294" i="1"/>
  <c r="AA294" i="1" s="1"/>
  <c r="AK293" i="1"/>
  <c r="AJ293" i="1"/>
  <c r="AI293" i="1"/>
  <c r="Z293" i="1"/>
  <c r="S293" i="1"/>
  <c r="V293" i="1" s="1"/>
  <c r="R293" i="1"/>
  <c r="U293" i="1" s="1"/>
  <c r="Y293" i="1" s="1"/>
  <c r="O293" i="1"/>
  <c r="T293" i="1" s="1"/>
  <c r="G293" i="1"/>
  <c r="AA293" i="1" s="1"/>
  <c r="AK292" i="1"/>
  <c r="AJ292" i="1"/>
  <c r="AI292" i="1"/>
  <c r="Z292" i="1"/>
  <c r="S292" i="1"/>
  <c r="V292" i="1" s="1"/>
  <c r="R292" i="1"/>
  <c r="U292" i="1" s="1"/>
  <c r="Y292" i="1" s="1"/>
  <c r="O292" i="1"/>
  <c r="T292" i="1" s="1"/>
  <c r="G292" i="1"/>
  <c r="AA292" i="1" s="1"/>
  <c r="AK291" i="1"/>
  <c r="AJ291" i="1"/>
  <c r="AI291" i="1"/>
  <c r="Z291" i="1"/>
  <c r="S291" i="1"/>
  <c r="V291" i="1" s="1"/>
  <c r="R291" i="1"/>
  <c r="U291" i="1" s="1"/>
  <c r="Y291" i="1" s="1"/>
  <c r="O291" i="1"/>
  <c r="T291" i="1" s="1"/>
  <c r="G291" i="1"/>
  <c r="AA291" i="1" s="1"/>
  <c r="AK290" i="1"/>
  <c r="AJ290" i="1"/>
  <c r="AI290" i="1"/>
  <c r="Z290" i="1"/>
  <c r="S290" i="1"/>
  <c r="V290" i="1" s="1"/>
  <c r="R290" i="1"/>
  <c r="U290" i="1" s="1"/>
  <c r="Y290" i="1" s="1"/>
  <c r="O290" i="1"/>
  <c r="T290" i="1" s="1"/>
  <c r="G290" i="1"/>
  <c r="AA290" i="1" s="1"/>
  <c r="AK289" i="1"/>
  <c r="AJ289" i="1"/>
  <c r="AI289" i="1"/>
  <c r="Z289" i="1"/>
  <c r="S289" i="1"/>
  <c r="V289" i="1" s="1"/>
  <c r="R289" i="1"/>
  <c r="U289" i="1" s="1"/>
  <c r="Y289" i="1" s="1"/>
  <c r="O289" i="1"/>
  <c r="T289" i="1" s="1"/>
  <c r="G289" i="1"/>
  <c r="AA289" i="1" s="1"/>
  <c r="AK288" i="1"/>
  <c r="AJ288" i="1"/>
  <c r="AI288" i="1"/>
  <c r="Z288" i="1"/>
  <c r="S288" i="1"/>
  <c r="V288" i="1" s="1"/>
  <c r="R288" i="1"/>
  <c r="U288" i="1" s="1"/>
  <c r="Y288" i="1" s="1"/>
  <c r="O288" i="1"/>
  <c r="T288" i="1" s="1"/>
  <c r="G288" i="1"/>
  <c r="AA288" i="1" s="1"/>
  <c r="AK287" i="1"/>
  <c r="AJ287" i="1"/>
  <c r="AI287" i="1"/>
  <c r="Z287" i="1"/>
  <c r="S287" i="1"/>
  <c r="V287" i="1" s="1"/>
  <c r="R287" i="1"/>
  <c r="U287" i="1" s="1"/>
  <c r="Y287" i="1" s="1"/>
  <c r="O287" i="1"/>
  <c r="T287" i="1" s="1"/>
  <c r="G287" i="1"/>
  <c r="AA287" i="1" s="1"/>
  <c r="AK286" i="1"/>
  <c r="AJ286" i="1"/>
  <c r="AI286" i="1"/>
  <c r="Z286" i="1"/>
  <c r="S286" i="1"/>
  <c r="V286" i="1" s="1"/>
  <c r="R286" i="1"/>
  <c r="U286" i="1" s="1"/>
  <c r="Y286" i="1" s="1"/>
  <c r="O286" i="1"/>
  <c r="T286" i="1" s="1"/>
  <c r="G286" i="1"/>
  <c r="AA286" i="1" s="1"/>
  <c r="AK285" i="1"/>
  <c r="AJ285" i="1"/>
  <c r="AI285" i="1"/>
  <c r="Z285" i="1"/>
  <c r="S285" i="1"/>
  <c r="V285" i="1" s="1"/>
  <c r="R285" i="1"/>
  <c r="U285" i="1" s="1"/>
  <c r="Y285" i="1" s="1"/>
  <c r="O285" i="1"/>
  <c r="T285" i="1" s="1"/>
  <c r="G285" i="1"/>
  <c r="AA285" i="1" s="1"/>
  <c r="AK284" i="1"/>
  <c r="AJ284" i="1"/>
  <c r="AI284" i="1"/>
  <c r="Z284" i="1"/>
  <c r="S284" i="1"/>
  <c r="V284" i="1" s="1"/>
  <c r="R284" i="1"/>
  <c r="U284" i="1" s="1"/>
  <c r="Y284" i="1" s="1"/>
  <c r="O284" i="1"/>
  <c r="T284" i="1" s="1"/>
  <c r="G284" i="1"/>
  <c r="AA284" i="1" s="1"/>
  <c r="AK283" i="1"/>
  <c r="AJ283" i="1"/>
  <c r="AI283" i="1"/>
  <c r="Z283" i="1"/>
  <c r="S283" i="1"/>
  <c r="V283" i="1" s="1"/>
  <c r="R283" i="1"/>
  <c r="U283" i="1" s="1"/>
  <c r="Y283" i="1" s="1"/>
  <c r="O283" i="1"/>
  <c r="T283" i="1" s="1"/>
  <c r="G283" i="1"/>
  <c r="AA283" i="1" s="1"/>
  <c r="AK282" i="1"/>
  <c r="AJ282" i="1"/>
  <c r="AI282" i="1"/>
  <c r="Z282" i="1"/>
  <c r="S282" i="1"/>
  <c r="V282" i="1" s="1"/>
  <c r="R282" i="1"/>
  <c r="U282" i="1" s="1"/>
  <c r="Y282" i="1" s="1"/>
  <c r="O282" i="1"/>
  <c r="T282" i="1" s="1"/>
  <c r="G282" i="1"/>
  <c r="AA282" i="1" s="1"/>
  <c r="AK281" i="1"/>
  <c r="AJ281" i="1"/>
  <c r="AI281" i="1"/>
  <c r="Z281" i="1"/>
  <c r="S281" i="1"/>
  <c r="V281" i="1" s="1"/>
  <c r="R281" i="1"/>
  <c r="U281" i="1" s="1"/>
  <c r="Y281" i="1" s="1"/>
  <c r="O281" i="1"/>
  <c r="T281" i="1" s="1"/>
  <c r="G281" i="1"/>
  <c r="AA281" i="1" s="1"/>
  <c r="AK280" i="1"/>
  <c r="AJ280" i="1"/>
  <c r="AI280" i="1"/>
  <c r="Z280" i="1"/>
  <c r="S280" i="1"/>
  <c r="V280" i="1" s="1"/>
  <c r="R280" i="1"/>
  <c r="U280" i="1" s="1"/>
  <c r="Y280" i="1" s="1"/>
  <c r="O280" i="1"/>
  <c r="T280" i="1" s="1"/>
  <c r="G280" i="1"/>
  <c r="AA280" i="1" s="1"/>
  <c r="AK279" i="1"/>
  <c r="AJ279" i="1"/>
  <c r="AI279" i="1"/>
  <c r="Z279" i="1"/>
  <c r="S279" i="1"/>
  <c r="V279" i="1" s="1"/>
  <c r="R279" i="1"/>
  <c r="U279" i="1" s="1"/>
  <c r="Y279" i="1" s="1"/>
  <c r="O279" i="1"/>
  <c r="T279" i="1" s="1"/>
  <c r="G279" i="1"/>
  <c r="AA279" i="1" s="1"/>
  <c r="AK278" i="1"/>
  <c r="AJ278" i="1"/>
  <c r="AI278" i="1"/>
  <c r="Z278" i="1"/>
  <c r="S278" i="1"/>
  <c r="V278" i="1" s="1"/>
  <c r="R278" i="1"/>
  <c r="U278" i="1" s="1"/>
  <c r="Y278" i="1" s="1"/>
  <c r="O278" i="1"/>
  <c r="T278" i="1" s="1"/>
  <c r="G278" i="1"/>
  <c r="AA278" i="1" s="1"/>
  <c r="AK277" i="1"/>
  <c r="AJ277" i="1"/>
  <c r="AI277" i="1"/>
  <c r="Z277" i="1"/>
  <c r="S277" i="1"/>
  <c r="V277" i="1" s="1"/>
  <c r="R277" i="1"/>
  <c r="U277" i="1" s="1"/>
  <c r="Y277" i="1" s="1"/>
  <c r="O277" i="1"/>
  <c r="T277" i="1" s="1"/>
  <c r="G277" i="1"/>
  <c r="AA277" i="1" s="1"/>
  <c r="AK276" i="1"/>
  <c r="AJ276" i="1"/>
  <c r="AI276" i="1"/>
  <c r="Z276" i="1"/>
  <c r="S276" i="1"/>
  <c r="V276" i="1" s="1"/>
  <c r="R276" i="1"/>
  <c r="U276" i="1" s="1"/>
  <c r="Y276" i="1" s="1"/>
  <c r="O276" i="1"/>
  <c r="T276" i="1" s="1"/>
  <c r="G276" i="1"/>
  <c r="AA276" i="1" s="1"/>
  <c r="AK275" i="1"/>
  <c r="AJ275" i="1"/>
  <c r="AI275" i="1"/>
  <c r="Z275" i="1"/>
  <c r="S275" i="1"/>
  <c r="V275" i="1" s="1"/>
  <c r="R275" i="1"/>
  <c r="U275" i="1" s="1"/>
  <c r="Y275" i="1" s="1"/>
  <c r="O275" i="1"/>
  <c r="T275" i="1" s="1"/>
  <c r="G275" i="1"/>
  <c r="AA275" i="1" s="1"/>
  <c r="AK274" i="1"/>
  <c r="AJ274" i="1"/>
  <c r="AI274" i="1"/>
  <c r="Z274" i="1"/>
  <c r="S274" i="1"/>
  <c r="V274" i="1" s="1"/>
  <c r="R274" i="1"/>
  <c r="U274" i="1" s="1"/>
  <c r="Y274" i="1" s="1"/>
  <c r="O274" i="1"/>
  <c r="T274" i="1" s="1"/>
  <c r="G274" i="1"/>
  <c r="AA274" i="1" s="1"/>
  <c r="AK273" i="1"/>
  <c r="AJ273" i="1"/>
  <c r="AI273" i="1"/>
  <c r="Z273" i="1"/>
  <c r="S273" i="1"/>
  <c r="V273" i="1" s="1"/>
  <c r="R273" i="1"/>
  <c r="U273" i="1" s="1"/>
  <c r="Y273" i="1" s="1"/>
  <c r="O273" i="1"/>
  <c r="T273" i="1" s="1"/>
  <c r="G273" i="1"/>
  <c r="AA273" i="1" s="1"/>
  <c r="AK272" i="1"/>
  <c r="AJ272" i="1"/>
  <c r="AI272" i="1"/>
  <c r="Z272" i="1"/>
  <c r="U272" i="1"/>
  <c r="Y272" i="1" s="1"/>
  <c r="S272" i="1"/>
  <c r="V272" i="1" s="1"/>
  <c r="R272" i="1"/>
  <c r="O272" i="1"/>
  <c r="T272" i="1" s="1"/>
  <c r="G272" i="1"/>
  <c r="AA272" i="1" s="1"/>
  <c r="AK271" i="1"/>
  <c r="AJ271" i="1"/>
  <c r="AI271" i="1"/>
  <c r="Z271" i="1"/>
  <c r="S271" i="1"/>
  <c r="V271" i="1" s="1"/>
  <c r="R271" i="1"/>
  <c r="U271" i="1" s="1"/>
  <c r="Y271" i="1" s="1"/>
  <c r="O271" i="1"/>
  <c r="T271" i="1" s="1"/>
  <c r="G271" i="1"/>
  <c r="AA271" i="1" s="1"/>
  <c r="AK270" i="1"/>
  <c r="AJ270" i="1"/>
  <c r="AI270" i="1"/>
  <c r="Z270" i="1"/>
  <c r="S270" i="1"/>
  <c r="V270" i="1" s="1"/>
  <c r="R270" i="1"/>
  <c r="U270" i="1" s="1"/>
  <c r="Y270" i="1" s="1"/>
  <c r="O270" i="1"/>
  <c r="T270" i="1" s="1"/>
  <c r="G270" i="1"/>
  <c r="AA270" i="1" s="1"/>
  <c r="AK269" i="1"/>
  <c r="AJ269" i="1"/>
  <c r="AI269" i="1"/>
  <c r="Z269" i="1"/>
  <c r="S269" i="1"/>
  <c r="V269" i="1" s="1"/>
  <c r="R269" i="1"/>
  <c r="U269" i="1" s="1"/>
  <c r="Y269" i="1" s="1"/>
  <c r="O269" i="1"/>
  <c r="T269" i="1" s="1"/>
  <c r="G269" i="1"/>
  <c r="AA269" i="1" s="1"/>
  <c r="AK268" i="1"/>
  <c r="AJ268" i="1"/>
  <c r="AI268" i="1"/>
  <c r="Z268" i="1"/>
  <c r="S268" i="1"/>
  <c r="V268" i="1" s="1"/>
  <c r="R268" i="1"/>
  <c r="U268" i="1" s="1"/>
  <c r="Y268" i="1" s="1"/>
  <c r="O268" i="1"/>
  <c r="T268" i="1" s="1"/>
  <c r="G268" i="1"/>
  <c r="AA268" i="1" s="1"/>
  <c r="AK267" i="1"/>
  <c r="AJ267" i="1"/>
  <c r="AI267" i="1"/>
  <c r="Z267" i="1"/>
  <c r="S267" i="1"/>
  <c r="V267" i="1" s="1"/>
  <c r="R267" i="1"/>
  <c r="U267" i="1" s="1"/>
  <c r="Y267" i="1" s="1"/>
  <c r="O267" i="1"/>
  <c r="T267" i="1" s="1"/>
  <c r="G267" i="1"/>
  <c r="AA267" i="1" s="1"/>
  <c r="AK266" i="1"/>
  <c r="AJ266" i="1"/>
  <c r="AI266" i="1"/>
  <c r="Z266" i="1"/>
  <c r="S266" i="1"/>
  <c r="V266" i="1" s="1"/>
  <c r="R266" i="1"/>
  <c r="U266" i="1" s="1"/>
  <c r="Y266" i="1" s="1"/>
  <c r="O266" i="1"/>
  <c r="T266" i="1" s="1"/>
  <c r="G266" i="1"/>
  <c r="AA266" i="1" s="1"/>
  <c r="AK265" i="1"/>
  <c r="AJ265" i="1"/>
  <c r="AI265" i="1"/>
  <c r="Z265" i="1"/>
  <c r="S265" i="1"/>
  <c r="V265" i="1" s="1"/>
  <c r="R265" i="1"/>
  <c r="U265" i="1" s="1"/>
  <c r="Y265" i="1" s="1"/>
  <c r="O265" i="1"/>
  <c r="T265" i="1" s="1"/>
  <c r="G265" i="1"/>
  <c r="AA265" i="1" s="1"/>
  <c r="AK264" i="1"/>
  <c r="AJ264" i="1"/>
  <c r="AI264" i="1"/>
  <c r="Z264" i="1"/>
  <c r="S264" i="1"/>
  <c r="V264" i="1" s="1"/>
  <c r="R264" i="1"/>
  <c r="U264" i="1" s="1"/>
  <c r="Y264" i="1" s="1"/>
  <c r="O264" i="1"/>
  <c r="T264" i="1" s="1"/>
  <c r="G264" i="1"/>
  <c r="AA264" i="1" s="1"/>
  <c r="AK263" i="1"/>
  <c r="AJ263" i="1"/>
  <c r="AI263" i="1"/>
  <c r="Z263" i="1"/>
  <c r="S263" i="1"/>
  <c r="V263" i="1" s="1"/>
  <c r="R263" i="1"/>
  <c r="U263" i="1" s="1"/>
  <c r="Y263" i="1" s="1"/>
  <c r="O263" i="1"/>
  <c r="T263" i="1" s="1"/>
  <c r="G263" i="1"/>
  <c r="AA263" i="1" s="1"/>
  <c r="AK262" i="1"/>
  <c r="AJ262" i="1"/>
  <c r="AI262" i="1"/>
  <c r="Z262" i="1"/>
  <c r="S262" i="1"/>
  <c r="V262" i="1" s="1"/>
  <c r="R262" i="1"/>
  <c r="U262" i="1" s="1"/>
  <c r="Y262" i="1" s="1"/>
  <c r="O262" i="1"/>
  <c r="T262" i="1" s="1"/>
  <c r="G262" i="1"/>
  <c r="AA262" i="1" s="1"/>
  <c r="AK261" i="1"/>
  <c r="AJ261" i="1"/>
  <c r="AI261" i="1"/>
  <c r="Z261" i="1"/>
  <c r="S261" i="1"/>
  <c r="V261" i="1" s="1"/>
  <c r="R261" i="1"/>
  <c r="U261" i="1" s="1"/>
  <c r="Y261" i="1" s="1"/>
  <c r="O261" i="1"/>
  <c r="T261" i="1" s="1"/>
  <c r="G261" i="1"/>
  <c r="AA261" i="1" s="1"/>
  <c r="AK260" i="1"/>
  <c r="AJ260" i="1"/>
  <c r="AI260" i="1"/>
  <c r="Z260" i="1"/>
  <c r="S260" i="1"/>
  <c r="V260" i="1" s="1"/>
  <c r="R260" i="1"/>
  <c r="U260" i="1" s="1"/>
  <c r="Y260" i="1" s="1"/>
  <c r="O260" i="1"/>
  <c r="T260" i="1" s="1"/>
  <c r="G260" i="1"/>
  <c r="AA260" i="1" s="1"/>
  <c r="AK259" i="1"/>
  <c r="AJ259" i="1"/>
  <c r="AI259" i="1"/>
  <c r="Z259" i="1"/>
  <c r="S259" i="1"/>
  <c r="V259" i="1" s="1"/>
  <c r="R259" i="1"/>
  <c r="U259" i="1" s="1"/>
  <c r="Y259" i="1" s="1"/>
  <c r="O259" i="1"/>
  <c r="T259" i="1" s="1"/>
  <c r="G259" i="1"/>
  <c r="AA259" i="1" s="1"/>
  <c r="AK258" i="1"/>
  <c r="AJ258" i="1"/>
  <c r="AI258" i="1"/>
  <c r="Z258" i="1"/>
  <c r="S258" i="1"/>
  <c r="V258" i="1" s="1"/>
  <c r="R258" i="1"/>
  <c r="U258" i="1" s="1"/>
  <c r="Y258" i="1" s="1"/>
  <c r="O258" i="1"/>
  <c r="T258" i="1" s="1"/>
  <c r="G258" i="1"/>
  <c r="AA258" i="1" s="1"/>
  <c r="AK257" i="1"/>
  <c r="AJ257" i="1"/>
  <c r="AL257" i="1" s="1"/>
  <c r="AI257" i="1"/>
  <c r="Z257" i="1"/>
  <c r="S257" i="1"/>
  <c r="V257" i="1" s="1"/>
  <c r="R257" i="1"/>
  <c r="U257" i="1" s="1"/>
  <c r="Y257" i="1" s="1"/>
  <c r="O257" i="1"/>
  <c r="T257" i="1" s="1"/>
  <c r="G257" i="1"/>
  <c r="AA257" i="1" s="1"/>
  <c r="AK256" i="1"/>
  <c r="AJ256" i="1"/>
  <c r="AI256" i="1"/>
  <c r="Z256" i="1"/>
  <c r="S256" i="1"/>
  <c r="V256" i="1" s="1"/>
  <c r="R256" i="1"/>
  <c r="U256" i="1" s="1"/>
  <c r="Y256" i="1" s="1"/>
  <c r="O256" i="1"/>
  <c r="T256" i="1" s="1"/>
  <c r="G256" i="1"/>
  <c r="AA256" i="1" s="1"/>
  <c r="AK255" i="1"/>
  <c r="AJ255" i="1"/>
  <c r="AI255" i="1"/>
  <c r="Z255" i="1"/>
  <c r="S255" i="1"/>
  <c r="V255" i="1" s="1"/>
  <c r="R255" i="1"/>
  <c r="U255" i="1" s="1"/>
  <c r="Y255" i="1" s="1"/>
  <c r="O255" i="1"/>
  <c r="G255" i="1"/>
  <c r="AA255" i="1" s="1"/>
  <c r="AK254" i="1"/>
  <c r="AJ254" i="1"/>
  <c r="AI254" i="1"/>
  <c r="Z254" i="1"/>
  <c r="S254" i="1"/>
  <c r="V254" i="1" s="1"/>
  <c r="R254" i="1"/>
  <c r="U254" i="1" s="1"/>
  <c r="Y254" i="1" s="1"/>
  <c r="O254" i="1"/>
  <c r="T254" i="1" s="1"/>
  <c r="G254" i="1"/>
  <c r="AA254" i="1" s="1"/>
  <c r="AK253" i="1"/>
  <c r="AJ253" i="1"/>
  <c r="AI253" i="1"/>
  <c r="Z253" i="1"/>
  <c r="S253" i="1"/>
  <c r="V253" i="1" s="1"/>
  <c r="R253" i="1"/>
  <c r="U253" i="1" s="1"/>
  <c r="Y253" i="1" s="1"/>
  <c r="O253" i="1"/>
  <c r="T253" i="1" s="1"/>
  <c r="G253" i="1"/>
  <c r="AA253" i="1" s="1"/>
  <c r="AK252" i="1"/>
  <c r="AJ252" i="1"/>
  <c r="AI252" i="1"/>
  <c r="Z252" i="1"/>
  <c r="S252" i="1"/>
  <c r="V252" i="1" s="1"/>
  <c r="R252" i="1"/>
  <c r="U252" i="1" s="1"/>
  <c r="Y252" i="1" s="1"/>
  <c r="O252" i="1"/>
  <c r="T252" i="1" s="1"/>
  <c r="G252" i="1"/>
  <c r="AA252" i="1" s="1"/>
  <c r="AK251" i="1"/>
  <c r="AJ251" i="1"/>
  <c r="AI251" i="1"/>
  <c r="Z251" i="1"/>
  <c r="U251" i="1"/>
  <c r="Y251" i="1" s="1"/>
  <c r="S251" i="1"/>
  <c r="V251" i="1" s="1"/>
  <c r="R251" i="1"/>
  <c r="O251" i="1"/>
  <c r="T251" i="1" s="1"/>
  <c r="G251" i="1"/>
  <c r="AA251" i="1" s="1"/>
  <c r="AK250" i="1"/>
  <c r="AJ250" i="1"/>
  <c r="AI250" i="1"/>
  <c r="Z250" i="1"/>
  <c r="S250" i="1"/>
  <c r="V250" i="1" s="1"/>
  <c r="R250" i="1"/>
  <c r="U250" i="1" s="1"/>
  <c r="Y250" i="1" s="1"/>
  <c r="O250" i="1"/>
  <c r="T250" i="1" s="1"/>
  <c r="G250" i="1"/>
  <c r="AA250" i="1" s="1"/>
  <c r="AK249" i="1"/>
  <c r="AJ249" i="1"/>
  <c r="AI249" i="1"/>
  <c r="Z249" i="1"/>
  <c r="S249" i="1"/>
  <c r="V249" i="1" s="1"/>
  <c r="R249" i="1"/>
  <c r="U249" i="1" s="1"/>
  <c r="Y249" i="1" s="1"/>
  <c r="O249" i="1"/>
  <c r="T249" i="1" s="1"/>
  <c r="G249" i="1"/>
  <c r="AA249" i="1" s="1"/>
  <c r="AK248" i="1"/>
  <c r="AJ248" i="1"/>
  <c r="AI248" i="1"/>
  <c r="Z248" i="1"/>
  <c r="S248" i="1"/>
  <c r="V248" i="1" s="1"/>
  <c r="R248" i="1"/>
  <c r="U248" i="1" s="1"/>
  <c r="Y248" i="1" s="1"/>
  <c r="O248" i="1"/>
  <c r="T248" i="1" s="1"/>
  <c r="G248" i="1"/>
  <c r="AA248" i="1" s="1"/>
  <c r="AK247" i="1"/>
  <c r="AJ247" i="1"/>
  <c r="AI247" i="1"/>
  <c r="Z247" i="1"/>
  <c r="S247" i="1"/>
  <c r="V247" i="1" s="1"/>
  <c r="R247" i="1"/>
  <c r="U247" i="1" s="1"/>
  <c r="Y247" i="1" s="1"/>
  <c r="O247" i="1"/>
  <c r="T247" i="1" s="1"/>
  <c r="G247" i="1"/>
  <c r="AA247" i="1" s="1"/>
  <c r="AK246" i="1"/>
  <c r="AJ246" i="1"/>
  <c r="AI246" i="1"/>
  <c r="Z246" i="1"/>
  <c r="S246" i="1"/>
  <c r="V246" i="1" s="1"/>
  <c r="R246" i="1"/>
  <c r="U246" i="1" s="1"/>
  <c r="Y246" i="1" s="1"/>
  <c r="O246" i="1"/>
  <c r="T246" i="1" s="1"/>
  <c r="G246" i="1"/>
  <c r="AA246" i="1" s="1"/>
  <c r="AK245" i="1"/>
  <c r="AJ245" i="1"/>
  <c r="AI245" i="1"/>
  <c r="Z245" i="1"/>
  <c r="S245" i="1"/>
  <c r="V245" i="1" s="1"/>
  <c r="R245" i="1"/>
  <c r="U245" i="1" s="1"/>
  <c r="Y245" i="1" s="1"/>
  <c r="O245" i="1"/>
  <c r="T245" i="1" s="1"/>
  <c r="G245" i="1"/>
  <c r="AA245" i="1" s="1"/>
  <c r="AK244" i="1"/>
  <c r="AJ244" i="1"/>
  <c r="AI244" i="1"/>
  <c r="Z244" i="1"/>
  <c r="S244" i="1"/>
  <c r="V244" i="1" s="1"/>
  <c r="R244" i="1"/>
  <c r="U244" i="1" s="1"/>
  <c r="Y244" i="1" s="1"/>
  <c r="O244" i="1"/>
  <c r="T244" i="1" s="1"/>
  <c r="G244" i="1"/>
  <c r="AA244" i="1" s="1"/>
  <c r="AK243" i="1"/>
  <c r="AJ243" i="1"/>
  <c r="AI243" i="1"/>
  <c r="Z243" i="1"/>
  <c r="S243" i="1"/>
  <c r="V243" i="1" s="1"/>
  <c r="R243" i="1"/>
  <c r="U243" i="1" s="1"/>
  <c r="Y243" i="1" s="1"/>
  <c r="O243" i="1"/>
  <c r="T243" i="1" s="1"/>
  <c r="G243" i="1"/>
  <c r="AA243" i="1" s="1"/>
  <c r="AK242" i="1"/>
  <c r="AJ242" i="1"/>
  <c r="AI242" i="1"/>
  <c r="Z242" i="1"/>
  <c r="S242" i="1"/>
  <c r="V242" i="1" s="1"/>
  <c r="R242" i="1"/>
  <c r="U242" i="1" s="1"/>
  <c r="Y242" i="1" s="1"/>
  <c r="O242" i="1"/>
  <c r="T242" i="1" s="1"/>
  <c r="G242" i="1"/>
  <c r="AA242" i="1" s="1"/>
  <c r="AK241" i="1"/>
  <c r="AJ241" i="1"/>
  <c r="AI241" i="1"/>
  <c r="Z241" i="1"/>
  <c r="S241" i="1"/>
  <c r="V241" i="1" s="1"/>
  <c r="R241" i="1"/>
  <c r="U241" i="1" s="1"/>
  <c r="Y241" i="1" s="1"/>
  <c r="O241" i="1"/>
  <c r="T241" i="1" s="1"/>
  <c r="G241" i="1"/>
  <c r="AA241" i="1" s="1"/>
  <c r="AK240" i="1"/>
  <c r="AJ240" i="1"/>
  <c r="AI240" i="1"/>
  <c r="AA240" i="1"/>
  <c r="Z240" i="1"/>
  <c r="S240" i="1"/>
  <c r="V240" i="1" s="1"/>
  <c r="R240" i="1"/>
  <c r="U240" i="1" s="1"/>
  <c r="Y240" i="1" s="1"/>
  <c r="O240" i="1"/>
  <c r="T240" i="1" s="1"/>
  <c r="G240" i="1"/>
  <c r="AK239" i="1"/>
  <c r="AJ239" i="1"/>
  <c r="AI239" i="1"/>
  <c r="Z239" i="1"/>
  <c r="S239" i="1"/>
  <c r="V239" i="1" s="1"/>
  <c r="R239" i="1"/>
  <c r="U239" i="1" s="1"/>
  <c r="Y239" i="1" s="1"/>
  <c r="O239" i="1"/>
  <c r="T239" i="1" s="1"/>
  <c r="G239" i="1"/>
  <c r="AA239" i="1" s="1"/>
  <c r="AK238" i="1"/>
  <c r="AJ238" i="1"/>
  <c r="AI238" i="1"/>
  <c r="Z238" i="1"/>
  <c r="S238" i="1"/>
  <c r="V238" i="1" s="1"/>
  <c r="R238" i="1"/>
  <c r="U238" i="1" s="1"/>
  <c r="Y238" i="1" s="1"/>
  <c r="O238" i="1"/>
  <c r="T238" i="1" s="1"/>
  <c r="G238" i="1"/>
  <c r="AA238" i="1" s="1"/>
  <c r="AK237" i="1"/>
  <c r="AJ237" i="1"/>
  <c r="AI237" i="1"/>
  <c r="Z237" i="1"/>
  <c r="S237" i="1"/>
  <c r="V237" i="1" s="1"/>
  <c r="R237" i="1"/>
  <c r="U237" i="1" s="1"/>
  <c r="Y237" i="1" s="1"/>
  <c r="O237" i="1"/>
  <c r="T237" i="1" s="1"/>
  <c r="G237" i="1"/>
  <c r="AA237" i="1" s="1"/>
  <c r="AK236" i="1"/>
  <c r="AJ236" i="1"/>
  <c r="AI236" i="1"/>
  <c r="Z236" i="1"/>
  <c r="S236" i="1"/>
  <c r="V236" i="1" s="1"/>
  <c r="R236" i="1"/>
  <c r="U236" i="1" s="1"/>
  <c r="Y236" i="1" s="1"/>
  <c r="O236" i="1"/>
  <c r="T236" i="1" s="1"/>
  <c r="G236" i="1"/>
  <c r="AA236" i="1" s="1"/>
  <c r="AK235" i="1"/>
  <c r="AJ235" i="1"/>
  <c r="AI235" i="1"/>
  <c r="Z235" i="1"/>
  <c r="S235" i="1"/>
  <c r="V235" i="1" s="1"/>
  <c r="R235" i="1"/>
  <c r="U235" i="1" s="1"/>
  <c r="Y235" i="1" s="1"/>
  <c r="O235" i="1"/>
  <c r="T235" i="1" s="1"/>
  <c r="G235" i="1"/>
  <c r="AA235" i="1" s="1"/>
  <c r="AK234" i="1"/>
  <c r="AJ234" i="1"/>
  <c r="AI234" i="1"/>
  <c r="Z234" i="1"/>
  <c r="S234" i="1"/>
  <c r="V234" i="1" s="1"/>
  <c r="R234" i="1"/>
  <c r="U234" i="1" s="1"/>
  <c r="Y234" i="1" s="1"/>
  <c r="O234" i="1"/>
  <c r="T234" i="1" s="1"/>
  <c r="G234" i="1"/>
  <c r="AA234" i="1" s="1"/>
  <c r="AK233" i="1"/>
  <c r="AJ233" i="1"/>
  <c r="AI233" i="1"/>
  <c r="Z233" i="1"/>
  <c r="S233" i="1"/>
  <c r="V233" i="1" s="1"/>
  <c r="R233" i="1"/>
  <c r="U233" i="1" s="1"/>
  <c r="Y233" i="1" s="1"/>
  <c r="O233" i="1"/>
  <c r="T233" i="1" s="1"/>
  <c r="G233" i="1"/>
  <c r="AA233" i="1" s="1"/>
  <c r="AK232" i="1"/>
  <c r="AJ232" i="1"/>
  <c r="AI232" i="1"/>
  <c r="Z232" i="1"/>
  <c r="S232" i="1"/>
  <c r="V232" i="1" s="1"/>
  <c r="R232" i="1"/>
  <c r="U232" i="1" s="1"/>
  <c r="Y232" i="1" s="1"/>
  <c r="O232" i="1"/>
  <c r="T232" i="1" s="1"/>
  <c r="G232" i="1"/>
  <c r="AA232" i="1" s="1"/>
  <c r="AK231" i="1"/>
  <c r="AJ231" i="1"/>
  <c r="AI231" i="1"/>
  <c r="Z231" i="1"/>
  <c r="S231" i="1"/>
  <c r="V231" i="1" s="1"/>
  <c r="R231" i="1"/>
  <c r="U231" i="1" s="1"/>
  <c r="Y231" i="1" s="1"/>
  <c r="O231" i="1"/>
  <c r="T231" i="1" s="1"/>
  <c r="G231" i="1"/>
  <c r="AA231" i="1" s="1"/>
  <c r="AK230" i="1"/>
  <c r="AJ230" i="1"/>
  <c r="AI230" i="1"/>
  <c r="Z230" i="1"/>
  <c r="S230" i="1"/>
  <c r="V230" i="1" s="1"/>
  <c r="R230" i="1"/>
  <c r="U230" i="1" s="1"/>
  <c r="Y230" i="1" s="1"/>
  <c r="O230" i="1"/>
  <c r="T230" i="1" s="1"/>
  <c r="G230" i="1"/>
  <c r="AA230" i="1" s="1"/>
  <c r="AK229" i="1"/>
  <c r="AJ229" i="1"/>
  <c r="AI229" i="1"/>
  <c r="Z229" i="1"/>
  <c r="S229" i="1"/>
  <c r="V229" i="1" s="1"/>
  <c r="R229" i="1"/>
  <c r="U229" i="1" s="1"/>
  <c r="Y229" i="1" s="1"/>
  <c r="O229" i="1"/>
  <c r="T229" i="1" s="1"/>
  <c r="G229" i="1"/>
  <c r="AA229" i="1" s="1"/>
  <c r="AK228" i="1"/>
  <c r="AJ228" i="1"/>
  <c r="AI228" i="1"/>
  <c r="Z228" i="1"/>
  <c r="Y228" i="1"/>
  <c r="S228" i="1"/>
  <c r="V228" i="1" s="1"/>
  <c r="R228" i="1"/>
  <c r="U228" i="1" s="1"/>
  <c r="O228" i="1"/>
  <c r="T228" i="1" s="1"/>
  <c r="G228" i="1"/>
  <c r="AA228" i="1" s="1"/>
  <c r="AK227" i="1"/>
  <c r="AJ227" i="1"/>
  <c r="AI227" i="1"/>
  <c r="Z227" i="1"/>
  <c r="S227" i="1"/>
  <c r="V227" i="1" s="1"/>
  <c r="R227" i="1"/>
  <c r="U227" i="1" s="1"/>
  <c r="Y227" i="1" s="1"/>
  <c r="O227" i="1"/>
  <c r="T227" i="1" s="1"/>
  <c r="G227" i="1"/>
  <c r="AA227" i="1" s="1"/>
  <c r="AK226" i="1"/>
  <c r="AJ226" i="1"/>
  <c r="AI226" i="1"/>
  <c r="Z226" i="1"/>
  <c r="S226" i="1"/>
  <c r="V226" i="1" s="1"/>
  <c r="R226" i="1"/>
  <c r="U226" i="1" s="1"/>
  <c r="Y226" i="1" s="1"/>
  <c r="O226" i="1"/>
  <c r="T226" i="1" s="1"/>
  <c r="G226" i="1"/>
  <c r="AA226" i="1" s="1"/>
  <c r="AK225" i="1"/>
  <c r="AJ225" i="1"/>
  <c r="AI225" i="1"/>
  <c r="Z225" i="1"/>
  <c r="S225" i="1"/>
  <c r="V225" i="1" s="1"/>
  <c r="R225" i="1"/>
  <c r="U225" i="1" s="1"/>
  <c r="Y225" i="1" s="1"/>
  <c r="O225" i="1"/>
  <c r="T225" i="1" s="1"/>
  <c r="G225" i="1"/>
  <c r="AA225" i="1" s="1"/>
  <c r="AK224" i="1"/>
  <c r="AJ224" i="1"/>
  <c r="AI224" i="1"/>
  <c r="Z224" i="1"/>
  <c r="S224" i="1"/>
  <c r="V224" i="1" s="1"/>
  <c r="R224" i="1"/>
  <c r="U224" i="1" s="1"/>
  <c r="Y224" i="1" s="1"/>
  <c r="O224" i="1"/>
  <c r="T224" i="1" s="1"/>
  <c r="G224" i="1"/>
  <c r="AA224" i="1" s="1"/>
  <c r="AK223" i="1"/>
  <c r="AJ223" i="1"/>
  <c r="AI223" i="1"/>
  <c r="Z223" i="1"/>
  <c r="S223" i="1"/>
  <c r="V223" i="1" s="1"/>
  <c r="R223" i="1"/>
  <c r="U223" i="1" s="1"/>
  <c r="Y223" i="1" s="1"/>
  <c r="O223" i="1"/>
  <c r="T223" i="1" s="1"/>
  <c r="G223" i="1"/>
  <c r="AA223" i="1" s="1"/>
  <c r="AK222" i="1"/>
  <c r="AJ222" i="1"/>
  <c r="AI222" i="1"/>
  <c r="Z222" i="1"/>
  <c r="S222" i="1"/>
  <c r="V222" i="1" s="1"/>
  <c r="R222" i="1"/>
  <c r="U222" i="1" s="1"/>
  <c r="Y222" i="1" s="1"/>
  <c r="O222" i="1"/>
  <c r="T222" i="1" s="1"/>
  <c r="G222" i="1"/>
  <c r="AA222" i="1" s="1"/>
  <c r="AK221" i="1"/>
  <c r="AJ221" i="1"/>
  <c r="AI221" i="1"/>
  <c r="Z221" i="1"/>
  <c r="S221" i="1"/>
  <c r="V221" i="1" s="1"/>
  <c r="R221" i="1"/>
  <c r="U221" i="1" s="1"/>
  <c r="Y221" i="1" s="1"/>
  <c r="O221" i="1"/>
  <c r="T221" i="1" s="1"/>
  <c r="G221" i="1"/>
  <c r="AA221" i="1" s="1"/>
  <c r="AK220" i="1"/>
  <c r="AJ220" i="1"/>
  <c r="AI220" i="1"/>
  <c r="Z220" i="1"/>
  <c r="S220" i="1"/>
  <c r="V220" i="1" s="1"/>
  <c r="R220" i="1"/>
  <c r="U220" i="1" s="1"/>
  <c r="Y220" i="1" s="1"/>
  <c r="O220" i="1"/>
  <c r="T220" i="1" s="1"/>
  <c r="G220" i="1"/>
  <c r="AA220" i="1" s="1"/>
  <c r="AK219" i="1"/>
  <c r="AJ219" i="1"/>
  <c r="AI219" i="1"/>
  <c r="Z219" i="1"/>
  <c r="S219" i="1"/>
  <c r="V219" i="1" s="1"/>
  <c r="R219" i="1"/>
  <c r="U219" i="1" s="1"/>
  <c r="Y219" i="1" s="1"/>
  <c r="O219" i="1"/>
  <c r="T219" i="1" s="1"/>
  <c r="G219" i="1"/>
  <c r="AA219" i="1" s="1"/>
  <c r="AK218" i="1"/>
  <c r="AJ218" i="1"/>
  <c r="AI218" i="1"/>
  <c r="Z218" i="1"/>
  <c r="S218" i="1"/>
  <c r="R218" i="1"/>
  <c r="U218" i="1" s="1"/>
  <c r="O218" i="1"/>
  <c r="G218" i="1"/>
  <c r="AA218" i="1" s="1"/>
  <c r="AK217" i="1"/>
  <c r="AJ217" i="1"/>
  <c r="AI217" i="1"/>
  <c r="Z217" i="1"/>
  <c r="S217" i="1"/>
  <c r="V217" i="1" s="1"/>
  <c r="R217" i="1"/>
  <c r="U217" i="1" s="1"/>
  <c r="Y217" i="1" s="1"/>
  <c r="O217" i="1"/>
  <c r="T217" i="1" s="1"/>
  <c r="G217" i="1"/>
  <c r="AA217" i="1" s="1"/>
  <c r="AK216" i="1"/>
  <c r="AJ216" i="1"/>
  <c r="AI216" i="1"/>
  <c r="Z216" i="1"/>
  <c r="S216" i="1"/>
  <c r="V216" i="1" s="1"/>
  <c r="R216" i="1"/>
  <c r="U216" i="1" s="1"/>
  <c r="Y216" i="1" s="1"/>
  <c r="O216" i="1"/>
  <c r="T216" i="1" s="1"/>
  <c r="G216" i="1"/>
  <c r="AA216" i="1" s="1"/>
  <c r="AK215" i="1"/>
  <c r="AJ215" i="1"/>
  <c r="AI215" i="1"/>
  <c r="Z215" i="1"/>
  <c r="S215" i="1"/>
  <c r="V215" i="1" s="1"/>
  <c r="R215" i="1"/>
  <c r="U215" i="1" s="1"/>
  <c r="Y215" i="1" s="1"/>
  <c r="O215" i="1"/>
  <c r="T215" i="1" s="1"/>
  <c r="G215" i="1"/>
  <c r="AA215" i="1" s="1"/>
  <c r="AK214" i="1"/>
  <c r="AJ214" i="1"/>
  <c r="AI214" i="1"/>
  <c r="Z214" i="1"/>
  <c r="S214" i="1"/>
  <c r="V214" i="1" s="1"/>
  <c r="R214" i="1"/>
  <c r="U214" i="1" s="1"/>
  <c r="Y214" i="1" s="1"/>
  <c r="O214" i="1"/>
  <c r="T214" i="1" s="1"/>
  <c r="G214" i="1"/>
  <c r="AA214" i="1" s="1"/>
  <c r="AK213" i="1"/>
  <c r="AJ213" i="1"/>
  <c r="AI213" i="1"/>
  <c r="Z213" i="1"/>
  <c r="S213" i="1"/>
  <c r="V213" i="1" s="1"/>
  <c r="R213" i="1"/>
  <c r="U213" i="1" s="1"/>
  <c r="Y213" i="1" s="1"/>
  <c r="O213" i="1"/>
  <c r="T213" i="1" s="1"/>
  <c r="G213" i="1"/>
  <c r="AA213" i="1" s="1"/>
  <c r="AK212" i="1"/>
  <c r="AJ212" i="1"/>
  <c r="AI212" i="1"/>
  <c r="Z212" i="1"/>
  <c r="S212" i="1"/>
  <c r="V212" i="1" s="1"/>
  <c r="R212" i="1"/>
  <c r="U212" i="1" s="1"/>
  <c r="Y212" i="1" s="1"/>
  <c r="O212" i="1"/>
  <c r="T212" i="1" s="1"/>
  <c r="G212" i="1"/>
  <c r="AA212" i="1" s="1"/>
  <c r="AK211" i="1"/>
  <c r="AJ211" i="1"/>
  <c r="AI211" i="1"/>
  <c r="Z211" i="1"/>
  <c r="S211" i="1"/>
  <c r="V211" i="1" s="1"/>
  <c r="R211" i="1"/>
  <c r="U211" i="1" s="1"/>
  <c r="Y211" i="1" s="1"/>
  <c r="O211" i="1"/>
  <c r="T211" i="1" s="1"/>
  <c r="G211" i="1"/>
  <c r="AA211" i="1" s="1"/>
  <c r="AK210" i="1"/>
  <c r="AJ210" i="1"/>
  <c r="AI210" i="1"/>
  <c r="Z210" i="1"/>
  <c r="S210" i="1"/>
  <c r="V210" i="1" s="1"/>
  <c r="R210" i="1"/>
  <c r="U210" i="1" s="1"/>
  <c r="Y210" i="1" s="1"/>
  <c r="O210" i="1"/>
  <c r="T210" i="1" s="1"/>
  <c r="G210" i="1"/>
  <c r="AA210" i="1" s="1"/>
  <c r="AK209" i="1"/>
  <c r="AJ209" i="1"/>
  <c r="AI209" i="1"/>
  <c r="Z209" i="1"/>
  <c r="S209" i="1"/>
  <c r="V209" i="1" s="1"/>
  <c r="R209" i="1"/>
  <c r="U209" i="1" s="1"/>
  <c r="Y209" i="1" s="1"/>
  <c r="O209" i="1"/>
  <c r="T209" i="1" s="1"/>
  <c r="G209" i="1"/>
  <c r="AA209" i="1" s="1"/>
  <c r="AK208" i="1"/>
  <c r="AJ208" i="1"/>
  <c r="AI208" i="1"/>
  <c r="Z208" i="1"/>
  <c r="S208" i="1"/>
  <c r="V208" i="1" s="1"/>
  <c r="R208" i="1"/>
  <c r="U208" i="1" s="1"/>
  <c r="Y208" i="1" s="1"/>
  <c r="O208" i="1"/>
  <c r="T208" i="1" s="1"/>
  <c r="G208" i="1"/>
  <c r="AA208" i="1" s="1"/>
  <c r="AK207" i="1"/>
  <c r="AJ207" i="1"/>
  <c r="AI207" i="1"/>
  <c r="Z207" i="1"/>
  <c r="S207" i="1"/>
  <c r="V207" i="1" s="1"/>
  <c r="R207" i="1"/>
  <c r="U207" i="1" s="1"/>
  <c r="Y207" i="1" s="1"/>
  <c r="O207" i="1"/>
  <c r="T207" i="1" s="1"/>
  <c r="G207" i="1"/>
  <c r="AA207" i="1" s="1"/>
  <c r="AK206" i="1"/>
  <c r="AJ206" i="1"/>
  <c r="AI206" i="1"/>
  <c r="Z206" i="1"/>
  <c r="S206" i="1"/>
  <c r="V206" i="1" s="1"/>
  <c r="R206" i="1"/>
  <c r="U206" i="1" s="1"/>
  <c r="Y206" i="1" s="1"/>
  <c r="O206" i="1"/>
  <c r="T206" i="1" s="1"/>
  <c r="G206" i="1"/>
  <c r="AA206" i="1" s="1"/>
  <c r="AK205" i="1"/>
  <c r="AJ205" i="1"/>
  <c r="AI205" i="1"/>
  <c r="Z205" i="1"/>
  <c r="S205" i="1"/>
  <c r="V205" i="1" s="1"/>
  <c r="R205" i="1"/>
  <c r="U205" i="1" s="1"/>
  <c r="Y205" i="1" s="1"/>
  <c r="O205" i="1"/>
  <c r="T205" i="1" s="1"/>
  <c r="G205" i="1"/>
  <c r="AA205" i="1" s="1"/>
  <c r="AK204" i="1"/>
  <c r="AJ204" i="1"/>
  <c r="AI204" i="1"/>
  <c r="Z204" i="1"/>
  <c r="S204" i="1"/>
  <c r="V204" i="1" s="1"/>
  <c r="R204" i="1"/>
  <c r="U204" i="1" s="1"/>
  <c r="Y204" i="1" s="1"/>
  <c r="O204" i="1"/>
  <c r="T204" i="1" s="1"/>
  <c r="G204" i="1"/>
  <c r="AA204" i="1" s="1"/>
  <c r="AK203" i="1"/>
  <c r="AJ203" i="1"/>
  <c r="AI203" i="1"/>
  <c r="Z203" i="1"/>
  <c r="S203" i="1"/>
  <c r="V203" i="1" s="1"/>
  <c r="R203" i="1"/>
  <c r="U203" i="1" s="1"/>
  <c r="Y203" i="1" s="1"/>
  <c r="O203" i="1"/>
  <c r="T203" i="1" s="1"/>
  <c r="G203" i="1"/>
  <c r="AA203" i="1" s="1"/>
  <c r="AK202" i="1"/>
  <c r="AJ202" i="1"/>
  <c r="AI202" i="1"/>
  <c r="Z202" i="1"/>
  <c r="U202" i="1"/>
  <c r="Y202" i="1" s="1"/>
  <c r="S202" i="1"/>
  <c r="V202" i="1" s="1"/>
  <c r="R202" i="1"/>
  <c r="O202" i="1"/>
  <c r="T202" i="1" s="1"/>
  <c r="G202" i="1"/>
  <c r="AA202" i="1" s="1"/>
  <c r="AK201" i="1"/>
  <c r="AJ201" i="1"/>
  <c r="AI201" i="1"/>
  <c r="AA201" i="1"/>
  <c r="Z201" i="1"/>
  <c r="S201" i="1"/>
  <c r="V201" i="1" s="1"/>
  <c r="R201" i="1"/>
  <c r="U201" i="1" s="1"/>
  <c r="Y201" i="1" s="1"/>
  <c r="O201" i="1"/>
  <c r="T201" i="1" s="1"/>
  <c r="G201" i="1"/>
  <c r="AK200" i="1"/>
  <c r="AJ200" i="1"/>
  <c r="AI200" i="1"/>
  <c r="Z200" i="1"/>
  <c r="S200" i="1"/>
  <c r="V200" i="1" s="1"/>
  <c r="R200" i="1"/>
  <c r="U200" i="1" s="1"/>
  <c r="Y200" i="1" s="1"/>
  <c r="O200" i="1"/>
  <c r="T200" i="1" s="1"/>
  <c r="G200" i="1"/>
  <c r="AA200" i="1" s="1"/>
  <c r="AK199" i="1"/>
  <c r="AJ199" i="1"/>
  <c r="AI199" i="1"/>
  <c r="Z199" i="1"/>
  <c r="S199" i="1"/>
  <c r="V199" i="1" s="1"/>
  <c r="R199" i="1"/>
  <c r="U199" i="1" s="1"/>
  <c r="Y199" i="1" s="1"/>
  <c r="O199" i="1"/>
  <c r="T199" i="1" s="1"/>
  <c r="G199" i="1"/>
  <c r="AA199" i="1" s="1"/>
  <c r="AK198" i="1"/>
  <c r="AJ198" i="1"/>
  <c r="AI198" i="1"/>
  <c r="Z198" i="1"/>
  <c r="S198" i="1"/>
  <c r="V198" i="1" s="1"/>
  <c r="R198" i="1"/>
  <c r="U198" i="1" s="1"/>
  <c r="Y198" i="1" s="1"/>
  <c r="O198" i="1"/>
  <c r="T198" i="1" s="1"/>
  <c r="G198" i="1"/>
  <c r="AA198" i="1" s="1"/>
  <c r="AK197" i="1"/>
  <c r="AJ197" i="1"/>
  <c r="AI197" i="1"/>
  <c r="Z197" i="1"/>
  <c r="S197" i="1"/>
  <c r="V197" i="1" s="1"/>
  <c r="R197" i="1"/>
  <c r="U197" i="1" s="1"/>
  <c r="Y197" i="1" s="1"/>
  <c r="O197" i="1"/>
  <c r="T197" i="1" s="1"/>
  <c r="G197" i="1"/>
  <c r="AA197" i="1" s="1"/>
  <c r="AK196" i="1"/>
  <c r="AJ196" i="1"/>
  <c r="AI196" i="1"/>
  <c r="Z196" i="1"/>
  <c r="S196" i="1"/>
  <c r="V196" i="1" s="1"/>
  <c r="R196" i="1"/>
  <c r="U196" i="1" s="1"/>
  <c r="Y196" i="1" s="1"/>
  <c r="O196" i="1"/>
  <c r="T196" i="1" s="1"/>
  <c r="G196" i="1"/>
  <c r="AA196" i="1" s="1"/>
  <c r="AK195" i="1"/>
  <c r="AJ195" i="1"/>
  <c r="AI195" i="1"/>
  <c r="Z195" i="1"/>
  <c r="S195" i="1"/>
  <c r="V195" i="1" s="1"/>
  <c r="R195" i="1"/>
  <c r="U195" i="1" s="1"/>
  <c r="Y195" i="1" s="1"/>
  <c r="O195" i="1"/>
  <c r="T195" i="1" s="1"/>
  <c r="G195" i="1"/>
  <c r="AA195" i="1" s="1"/>
  <c r="AK194" i="1"/>
  <c r="AJ194" i="1"/>
  <c r="AI194" i="1"/>
  <c r="Z194" i="1"/>
  <c r="S194" i="1"/>
  <c r="V194" i="1" s="1"/>
  <c r="R194" i="1"/>
  <c r="U194" i="1" s="1"/>
  <c r="Y194" i="1" s="1"/>
  <c r="O194" i="1"/>
  <c r="T194" i="1" s="1"/>
  <c r="G194" i="1"/>
  <c r="AA194" i="1" s="1"/>
  <c r="AK193" i="1"/>
  <c r="AJ193" i="1"/>
  <c r="AI193" i="1"/>
  <c r="Z193" i="1"/>
  <c r="S193" i="1"/>
  <c r="V193" i="1" s="1"/>
  <c r="R193" i="1"/>
  <c r="U193" i="1" s="1"/>
  <c r="Y193" i="1" s="1"/>
  <c r="O193" i="1"/>
  <c r="T193" i="1" s="1"/>
  <c r="G193" i="1"/>
  <c r="AA193" i="1" s="1"/>
  <c r="AK192" i="1"/>
  <c r="AJ192" i="1"/>
  <c r="AI192" i="1"/>
  <c r="Z192" i="1"/>
  <c r="S192" i="1"/>
  <c r="V192" i="1" s="1"/>
  <c r="R192" i="1"/>
  <c r="U192" i="1" s="1"/>
  <c r="Y192" i="1" s="1"/>
  <c r="O192" i="1"/>
  <c r="T192" i="1" s="1"/>
  <c r="G192" i="1"/>
  <c r="AA192" i="1" s="1"/>
  <c r="AK191" i="1"/>
  <c r="AJ191" i="1"/>
  <c r="AI191" i="1"/>
  <c r="Z191" i="1"/>
  <c r="S191" i="1"/>
  <c r="V191" i="1" s="1"/>
  <c r="R191" i="1"/>
  <c r="U191" i="1" s="1"/>
  <c r="Y191" i="1" s="1"/>
  <c r="O191" i="1"/>
  <c r="W191" i="1" s="1"/>
  <c r="G191" i="1"/>
  <c r="AA191" i="1" s="1"/>
  <c r="AK190" i="1"/>
  <c r="AJ190" i="1"/>
  <c r="AI190" i="1"/>
  <c r="Z190" i="1"/>
  <c r="S190" i="1"/>
  <c r="V190" i="1" s="1"/>
  <c r="R190" i="1"/>
  <c r="U190" i="1" s="1"/>
  <c r="Y190" i="1" s="1"/>
  <c r="O190" i="1"/>
  <c r="W190" i="1" s="1"/>
  <c r="G190" i="1"/>
  <c r="AA190" i="1" s="1"/>
  <c r="AK189" i="1"/>
  <c r="AJ189" i="1"/>
  <c r="AI189" i="1"/>
  <c r="Z189" i="1"/>
  <c r="T189" i="1"/>
  <c r="S189" i="1"/>
  <c r="V189" i="1" s="1"/>
  <c r="R189" i="1"/>
  <c r="U189" i="1" s="1"/>
  <c r="Y189" i="1" s="1"/>
  <c r="O189" i="1"/>
  <c r="W189" i="1" s="1"/>
  <c r="G189" i="1"/>
  <c r="AA189" i="1" s="1"/>
  <c r="AK188" i="1"/>
  <c r="AJ188" i="1"/>
  <c r="AI188" i="1"/>
  <c r="Z188" i="1"/>
  <c r="T188" i="1"/>
  <c r="S188" i="1"/>
  <c r="V188" i="1" s="1"/>
  <c r="R188" i="1"/>
  <c r="U188" i="1" s="1"/>
  <c r="Y188" i="1" s="1"/>
  <c r="O188" i="1"/>
  <c r="W188" i="1" s="1"/>
  <c r="G188" i="1"/>
  <c r="AA188" i="1" s="1"/>
  <c r="AK187" i="1"/>
  <c r="AJ187" i="1"/>
  <c r="AI187" i="1"/>
  <c r="Z187" i="1"/>
  <c r="S187" i="1"/>
  <c r="V187" i="1" s="1"/>
  <c r="R187" i="1"/>
  <c r="U187" i="1" s="1"/>
  <c r="Y187" i="1" s="1"/>
  <c r="O187" i="1"/>
  <c r="W187" i="1" s="1"/>
  <c r="G187" i="1"/>
  <c r="AA187" i="1" s="1"/>
  <c r="AK186" i="1"/>
  <c r="AJ186" i="1"/>
  <c r="AI186" i="1"/>
  <c r="Z186" i="1"/>
  <c r="S186" i="1"/>
  <c r="V186" i="1" s="1"/>
  <c r="R186" i="1"/>
  <c r="U186" i="1" s="1"/>
  <c r="Y186" i="1" s="1"/>
  <c r="O186" i="1"/>
  <c r="W186" i="1" s="1"/>
  <c r="G186" i="1"/>
  <c r="AA186" i="1" s="1"/>
  <c r="AK185" i="1"/>
  <c r="AJ185" i="1"/>
  <c r="AI185" i="1"/>
  <c r="Z185" i="1"/>
  <c r="S185" i="1"/>
  <c r="V185" i="1" s="1"/>
  <c r="R185" i="1"/>
  <c r="U185" i="1" s="1"/>
  <c r="Y185" i="1" s="1"/>
  <c r="O185" i="1"/>
  <c r="W185" i="1" s="1"/>
  <c r="G185" i="1"/>
  <c r="AA185" i="1" s="1"/>
  <c r="AK184" i="1"/>
  <c r="AJ184" i="1"/>
  <c r="AI184" i="1"/>
  <c r="Z184" i="1"/>
  <c r="S184" i="1"/>
  <c r="V184" i="1" s="1"/>
  <c r="R184" i="1"/>
  <c r="U184" i="1" s="1"/>
  <c r="Y184" i="1" s="1"/>
  <c r="O184" i="1"/>
  <c r="W184" i="1" s="1"/>
  <c r="G184" i="1"/>
  <c r="AA184" i="1" s="1"/>
  <c r="AK183" i="1"/>
  <c r="AJ183" i="1"/>
  <c r="AI183" i="1"/>
  <c r="Z183" i="1"/>
  <c r="S183" i="1"/>
  <c r="V183" i="1" s="1"/>
  <c r="R183" i="1"/>
  <c r="U183" i="1" s="1"/>
  <c r="Y183" i="1" s="1"/>
  <c r="O183" i="1"/>
  <c r="W183" i="1" s="1"/>
  <c r="G183" i="1"/>
  <c r="AA183" i="1" s="1"/>
  <c r="AK182" i="1"/>
  <c r="AJ182" i="1"/>
  <c r="AI182" i="1"/>
  <c r="Z182" i="1"/>
  <c r="S182" i="1"/>
  <c r="V182" i="1" s="1"/>
  <c r="R182" i="1"/>
  <c r="U182" i="1" s="1"/>
  <c r="Y182" i="1" s="1"/>
  <c r="O182" i="1"/>
  <c r="W182" i="1" s="1"/>
  <c r="G182" i="1"/>
  <c r="AA182" i="1" s="1"/>
  <c r="AK181" i="1"/>
  <c r="AJ181" i="1"/>
  <c r="AI181" i="1"/>
  <c r="Z181" i="1"/>
  <c r="S181" i="1"/>
  <c r="V181" i="1" s="1"/>
  <c r="R181" i="1"/>
  <c r="U181" i="1" s="1"/>
  <c r="Y181" i="1" s="1"/>
  <c r="O181" i="1"/>
  <c r="W181" i="1" s="1"/>
  <c r="G181" i="1"/>
  <c r="AA181" i="1" s="1"/>
  <c r="AK180" i="1"/>
  <c r="AJ180" i="1"/>
  <c r="AI180" i="1"/>
  <c r="Z180" i="1"/>
  <c r="T180" i="1"/>
  <c r="S180" i="1"/>
  <c r="V180" i="1" s="1"/>
  <c r="R180" i="1"/>
  <c r="U180" i="1" s="1"/>
  <c r="Y180" i="1" s="1"/>
  <c r="O180" i="1"/>
  <c r="W180" i="1" s="1"/>
  <c r="G180" i="1"/>
  <c r="AA180" i="1" s="1"/>
  <c r="AK179" i="1"/>
  <c r="AJ179" i="1"/>
  <c r="AI179" i="1"/>
  <c r="Z179" i="1"/>
  <c r="S179" i="1"/>
  <c r="V179" i="1" s="1"/>
  <c r="R179" i="1"/>
  <c r="U179" i="1" s="1"/>
  <c r="Y179" i="1" s="1"/>
  <c r="O179" i="1"/>
  <c r="W179" i="1" s="1"/>
  <c r="G179" i="1"/>
  <c r="AA179" i="1" s="1"/>
  <c r="AK178" i="1"/>
  <c r="AJ178" i="1"/>
  <c r="AI178" i="1"/>
  <c r="Z178" i="1"/>
  <c r="S178" i="1"/>
  <c r="V178" i="1" s="1"/>
  <c r="R178" i="1"/>
  <c r="U178" i="1" s="1"/>
  <c r="Y178" i="1" s="1"/>
  <c r="O178" i="1"/>
  <c r="W178" i="1" s="1"/>
  <c r="G178" i="1"/>
  <c r="AA178" i="1" s="1"/>
  <c r="AK177" i="1"/>
  <c r="AJ177" i="1"/>
  <c r="AI177" i="1"/>
  <c r="Z177" i="1"/>
  <c r="S177" i="1"/>
  <c r="V177" i="1" s="1"/>
  <c r="R177" i="1"/>
  <c r="U177" i="1" s="1"/>
  <c r="Y177" i="1" s="1"/>
  <c r="O177" i="1"/>
  <c r="W177" i="1" s="1"/>
  <c r="G177" i="1"/>
  <c r="AA177" i="1" s="1"/>
  <c r="AK176" i="1"/>
  <c r="AJ176" i="1"/>
  <c r="AI176" i="1"/>
  <c r="Z176" i="1"/>
  <c r="S176" i="1"/>
  <c r="V176" i="1" s="1"/>
  <c r="R176" i="1"/>
  <c r="U176" i="1" s="1"/>
  <c r="Y176" i="1" s="1"/>
  <c r="O176" i="1"/>
  <c r="T176" i="1" s="1"/>
  <c r="G176" i="1"/>
  <c r="AA176" i="1" s="1"/>
  <c r="AK175" i="1"/>
  <c r="AJ175" i="1"/>
  <c r="AI175" i="1"/>
  <c r="Z175" i="1"/>
  <c r="S175" i="1"/>
  <c r="V175" i="1" s="1"/>
  <c r="R175" i="1"/>
  <c r="U175" i="1" s="1"/>
  <c r="Y175" i="1" s="1"/>
  <c r="O175" i="1"/>
  <c r="T175" i="1" s="1"/>
  <c r="G175" i="1"/>
  <c r="AA175" i="1" s="1"/>
  <c r="AK174" i="1"/>
  <c r="AJ174" i="1"/>
  <c r="AI174" i="1"/>
  <c r="Z174" i="1"/>
  <c r="S174" i="1"/>
  <c r="V174" i="1" s="1"/>
  <c r="R174" i="1"/>
  <c r="U174" i="1" s="1"/>
  <c r="Y174" i="1" s="1"/>
  <c r="O174" i="1"/>
  <c r="T174" i="1" s="1"/>
  <c r="G174" i="1"/>
  <c r="AA174" i="1" s="1"/>
  <c r="AK173" i="1"/>
  <c r="AJ173" i="1"/>
  <c r="AI173" i="1"/>
  <c r="Z173" i="1"/>
  <c r="S173" i="1"/>
  <c r="V173" i="1" s="1"/>
  <c r="R173" i="1"/>
  <c r="U173" i="1" s="1"/>
  <c r="Y173" i="1" s="1"/>
  <c r="O173" i="1"/>
  <c r="T173" i="1" s="1"/>
  <c r="G173" i="1"/>
  <c r="AA173" i="1" s="1"/>
  <c r="AK172" i="1"/>
  <c r="AJ172" i="1"/>
  <c r="AI172" i="1"/>
  <c r="Z172" i="1"/>
  <c r="U172" i="1"/>
  <c r="Y172" i="1" s="1"/>
  <c r="S172" i="1"/>
  <c r="V172" i="1" s="1"/>
  <c r="R172" i="1"/>
  <c r="O172" i="1"/>
  <c r="T172" i="1" s="1"/>
  <c r="G172" i="1"/>
  <c r="AA172" i="1" s="1"/>
  <c r="AK171" i="1"/>
  <c r="AJ171" i="1"/>
  <c r="AI171" i="1"/>
  <c r="Z171" i="1"/>
  <c r="S171" i="1"/>
  <c r="V171" i="1" s="1"/>
  <c r="R171" i="1"/>
  <c r="U171" i="1" s="1"/>
  <c r="Y171" i="1" s="1"/>
  <c r="O171" i="1"/>
  <c r="T171" i="1" s="1"/>
  <c r="G171" i="1"/>
  <c r="AA171" i="1" s="1"/>
  <c r="AK170" i="1"/>
  <c r="AJ170" i="1"/>
  <c r="AI170" i="1"/>
  <c r="Z170" i="1"/>
  <c r="S170" i="1"/>
  <c r="V170" i="1" s="1"/>
  <c r="R170" i="1"/>
  <c r="U170" i="1" s="1"/>
  <c r="Y170" i="1" s="1"/>
  <c r="O170" i="1"/>
  <c r="T170" i="1" s="1"/>
  <c r="G170" i="1"/>
  <c r="AA170" i="1" s="1"/>
  <c r="AK169" i="1"/>
  <c r="AJ169" i="1"/>
  <c r="AI169" i="1"/>
  <c r="Z169" i="1"/>
  <c r="S169" i="1"/>
  <c r="V169" i="1" s="1"/>
  <c r="R169" i="1"/>
  <c r="U169" i="1" s="1"/>
  <c r="Y169" i="1" s="1"/>
  <c r="O169" i="1"/>
  <c r="T169" i="1" s="1"/>
  <c r="G169" i="1"/>
  <c r="AA169" i="1" s="1"/>
  <c r="AK168" i="1"/>
  <c r="AJ168" i="1"/>
  <c r="AI168" i="1"/>
  <c r="Z168" i="1"/>
  <c r="S168" i="1"/>
  <c r="V168" i="1" s="1"/>
  <c r="R168" i="1"/>
  <c r="U168" i="1" s="1"/>
  <c r="Y168" i="1" s="1"/>
  <c r="O168" i="1"/>
  <c r="T168" i="1" s="1"/>
  <c r="G168" i="1"/>
  <c r="AA168" i="1" s="1"/>
  <c r="AK167" i="1"/>
  <c r="AJ167" i="1"/>
  <c r="AI167" i="1"/>
  <c r="Z167" i="1"/>
  <c r="S167" i="1"/>
  <c r="V167" i="1" s="1"/>
  <c r="R167" i="1"/>
  <c r="U167" i="1" s="1"/>
  <c r="Y167" i="1" s="1"/>
  <c r="O167" i="1"/>
  <c r="T167" i="1" s="1"/>
  <c r="G167" i="1"/>
  <c r="AA167" i="1" s="1"/>
  <c r="AK166" i="1"/>
  <c r="AJ166" i="1"/>
  <c r="AI166" i="1"/>
  <c r="Z166" i="1"/>
  <c r="S166" i="1"/>
  <c r="V166" i="1" s="1"/>
  <c r="R166" i="1"/>
  <c r="U166" i="1" s="1"/>
  <c r="Y166" i="1" s="1"/>
  <c r="O166" i="1"/>
  <c r="T166" i="1" s="1"/>
  <c r="G166" i="1"/>
  <c r="AA166" i="1" s="1"/>
  <c r="AK165" i="1"/>
  <c r="AJ165" i="1"/>
  <c r="AI165" i="1"/>
  <c r="Z165" i="1"/>
  <c r="S165" i="1"/>
  <c r="V165" i="1" s="1"/>
  <c r="R165" i="1"/>
  <c r="U165" i="1" s="1"/>
  <c r="Y165" i="1" s="1"/>
  <c r="O165" i="1"/>
  <c r="T165" i="1" s="1"/>
  <c r="G165" i="1"/>
  <c r="AA165" i="1" s="1"/>
  <c r="AK164" i="1"/>
  <c r="AJ164" i="1"/>
  <c r="AI164" i="1"/>
  <c r="Z164" i="1"/>
  <c r="S164" i="1"/>
  <c r="V164" i="1" s="1"/>
  <c r="R164" i="1"/>
  <c r="U164" i="1" s="1"/>
  <c r="Y164" i="1" s="1"/>
  <c r="O164" i="1"/>
  <c r="T164" i="1" s="1"/>
  <c r="G164" i="1"/>
  <c r="AA164" i="1" s="1"/>
  <c r="AK163" i="1"/>
  <c r="AJ163" i="1"/>
  <c r="AI163" i="1"/>
  <c r="Z163" i="1"/>
  <c r="S163" i="1"/>
  <c r="V163" i="1" s="1"/>
  <c r="R163" i="1"/>
  <c r="U163" i="1" s="1"/>
  <c r="Y163" i="1" s="1"/>
  <c r="O163" i="1"/>
  <c r="T163" i="1" s="1"/>
  <c r="G163" i="1"/>
  <c r="AA163" i="1" s="1"/>
  <c r="AK162" i="1"/>
  <c r="AJ162" i="1"/>
  <c r="AI162" i="1"/>
  <c r="Z162" i="1"/>
  <c r="S162" i="1"/>
  <c r="V162" i="1" s="1"/>
  <c r="R162" i="1"/>
  <c r="U162" i="1" s="1"/>
  <c r="Y162" i="1" s="1"/>
  <c r="O162" i="1"/>
  <c r="T162" i="1" s="1"/>
  <c r="G162" i="1"/>
  <c r="AA162" i="1" s="1"/>
  <c r="AK161" i="1"/>
  <c r="AJ161" i="1"/>
  <c r="AI161" i="1"/>
  <c r="Z161" i="1"/>
  <c r="S161" i="1"/>
  <c r="V161" i="1" s="1"/>
  <c r="R161" i="1"/>
  <c r="U161" i="1" s="1"/>
  <c r="Y161" i="1" s="1"/>
  <c r="O161" i="1"/>
  <c r="T161" i="1" s="1"/>
  <c r="G161" i="1"/>
  <c r="AA161" i="1" s="1"/>
  <c r="AK160" i="1"/>
  <c r="AJ160" i="1"/>
  <c r="AI160" i="1"/>
  <c r="Z160" i="1"/>
  <c r="S160" i="1"/>
  <c r="V160" i="1" s="1"/>
  <c r="R160" i="1"/>
  <c r="U160" i="1" s="1"/>
  <c r="Y160" i="1" s="1"/>
  <c r="O160" i="1"/>
  <c r="T160" i="1" s="1"/>
  <c r="G160" i="1"/>
  <c r="AA160" i="1" s="1"/>
  <c r="AK159" i="1"/>
  <c r="AJ159" i="1"/>
  <c r="AI159" i="1"/>
  <c r="Z159" i="1"/>
  <c r="S159" i="1"/>
  <c r="V159" i="1" s="1"/>
  <c r="R159" i="1"/>
  <c r="U159" i="1" s="1"/>
  <c r="Y159" i="1" s="1"/>
  <c r="O159" i="1"/>
  <c r="T159" i="1" s="1"/>
  <c r="G159" i="1"/>
  <c r="AA159" i="1" s="1"/>
  <c r="AK158" i="1"/>
  <c r="AJ158" i="1"/>
  <c r="AI158" i="1"/>
  <c r="Z158" i="1"/>
  <c r="S158" i="1"/>
  <c r="V158" i="1" s="1"/>
  <c r="R158" i="1"/>
  <c r="U158" i="1" s="1"/>
  <c r="Y158" i="1" s="1"/>
  <c r="O158" i="1"/>
  <c r="T158" i="1" s="1"/>
  <c r="G158" i="1"/>
  <c r="AA158" i="1" s="1"/>
  <c r="AK157" i="1"/>
  <c r="AJ157" i="1"/>
  <c r="AI157" i="1"/>
  <c r="Z157" i="1"/>
  <c r="S157" i="1"/>
  <c r="V157" i="1" s="1"/>
  <c r="R157" i="1"/>
  <c r="U157" i="1" s="1"/>
  <c r="Y157" i="1" s="1"/>
  <c r="O157" i="1"/>
  <c r="T157" i="1" s="1"/>
  <c r="G157" i="1"/>
  <c r="AA157" i="1" s="1"/>
  <c r="AK156" i="1"/>
  <c r="AJ156" i="1"/>
  <c r="AI156" i="1"/>
  <c r="Z156" i="1"/>
  <c r="U156" i="1"/>
  <c r="Y156" i="1" s="1"/>
  <c r="S156" i="1"/>
  <c r="V156" i="1" s="1"/>
  <c r="R156" i="1"/>
  <c r="O156" i="1"/>
  <c r="T156" i="1" s="1"/>
  <c r="G156" i="1"/>
  <c r="AA156" i="1" s="1"/>
  <c r="AK155" i="1"/>
  <c r="AJ155" i="1"/>
  <c r="AI155" i="1"/>
  <c r="Z155" i="1"/>
  <c r="S155" i="1"/>
  <c r="V155" i="1" s="1"/>
  <c r="R155" i="1"/>
  <c r="U155" i="1" s="1"/>
  <c r="Y155" i="1" s="1"/>
  <c r="O155" i="1"/>
  <c r="T155" i="1" s="1"/>
  <c r="G155" i="1"/>
  <c r="AA155" i="1" s="1"/>
  <c r="AK154" i="1"/>
  <c r="AJ154" i="1"/>
  <c r="AI154" i="1"/>
  <c r="Z154" i="1"/>
  <c r="S154" i="1"/>
  <c r="V154" i="1" s="1"/>
  <c r="R154" i="1"/>
  <c r="U154" i="1" s="1"/>
  <c r="Y154" i="1" s="1"/>
  <c r="O154" i="1"/>
  <c r="T154" i="1" s="1"/>
  <c r="G154" i="1"/>
  <c r="AA154" i="1" s="1"/>
  <c r="AK153" i="1"/>
  <c r="AJ153" i="1"/>
  <c r="AI153" i="1"/>
  <c r="Z153" i="1"/>
  <c r="S153" i="1"/>
  <c r="V153" i="1" s="1"/>
  <c r="R153" i="1"/>
  <c r="U153" i="1" s="1"/>
  <c r="Y153" i="1" s="1"/>
  <c r="O153" i="1"/>
  <c r="T153" i="1" s="1"/>
  <c r="G153" i="1"/>
  <c r="AA153" i="1" s="1"/>
  <c r="AK152" i="1"/>
  <c r="AJ152" i="1"/>
  <c r="AI152" i="1"/>
  <c r="Z152" i="1"/>
  <c r="S152" i="1"/>
  <c r="V152" i="1" s="1"/>
  <c r="R152" i="1"/>
  <c r="U152" i="1" s="1"/>
  <c r="Y152" i="1" s="1"/>
  <c r="O152" i="1"/>
  <c r="T152" i="1" s="1"/>
  <c r="G152" i="1"/>
  <c r="AA152" i="1" s="1"/>
  <c r="AK151" i="1"/>
  <c r="AJ151" i="1"/>
  <c r="AI151" i="1"/>
  <c r="Z151" i="1"/>
  <c r="S151" i="1"/>
  <c r="V151" i="1" s="1"/>
  <c r="R151" i="1"/>
  <c r="U151" i="1" s="1"/>
  <c r="Y151" i="1" s="1"/>
  <c r="O151" i="1"/>
  <c r="T151" i="1" s="1"/>
  <c r="G151" i="1"/>
  <c r="AA151" i="1" s="1"/>
  <c r="AK150" i="1"/>
  <c r="AJ150" i="1"/>
  <c r="AI150" i="1"/>
  <c r="Z150" i="1"/>
  <c r="S150" i="1"/>
  <c r="V150" i="1" s="1"/>
  <c r="R150" i="1"/>
  <c r="U150" i="1" s="1"/>
  <c r="Y150" i="1" s="1"/>
  <c r="O150" i="1"/>
  <c r="T150" i="1" s="1"/>
  <c r="G150" i="1"/>
  <c r="AA150" i="1" s="1"/>
  <c r="AK149" i="1"/>
  <c r="AJ149" i="1"/>
  <c r="AI149" i="1"/>
  <c r="Z149" i="1"/>
  <c r="S149" i="1"/>
  <c r="V149" i="1" s="1"/>
  <c r="R149" i="1"/>
  <c r="U149" i="1" s="1"/>
  <c r="Y149" i="1" s="1"/>
  <c r="O149" i="1"/>
  <c r="T149" i="1" s="1"/>
  <c r="G149" i="1"/>
  <c r="AA149" i="1" s="1"/>
  <c r="AK148" i="1"/>
  <c r="AJ148" i="1"/>
  <c r="AI148" i="1"/>
  <c r="Z148" i="1"/>
  <c r="S148" i="1"/>
  <c r="V148" i="1" s="1"/>
  <c r="R148" i="1"/>
  <c r="U148" i="1" s="1"/>
  <c r="Y148" i="1" s="1"/>
  <c r="O148" i="1"/>
  <c r="T148" i="1" s="1"/>
  <c r="G148" i="1"/>
  <c r="AA148" i="1" s="1"/>
  <c r="AK147" i="1"/>
  <c r="AJ147" i="1"/>
  <c r="AI147" i="1"/>
  <c r="Z147" i="1"/>
  <c r="S147" i="1"/>
  <c r="V147" i="1" s="1"/>
  <c r="R147" i="1"/>
  <c r="U147" i="1" s="1"/>
  <c r="Y147" i="1" s="1"/>
  <c r="O147" i="1"/>
  <c r="T147" i="1" s="1"/>
  <c r="G147" i="1"/>
  <c r="AA147" i="1" s="1"/>
  <c r="AK146" i="1"/>
  <c r="AJ146" i="1"/>
  <c r="AI146" i="1"/>
  <c r="Z146" i="1"/>
  <c r="S146" i="1"/>
  <c r="V146" i="1" s="1"/>
  <c r="R146" i="1"/>
  <c r="U146" i="1" s="1"/>
  <c r="Y146" i="1" s="1"/>
  <c r="O146" i="1"/>
  <c r="T146" i="1" s="1"/>
  <c r="G146" i="1"/>
  <c r="AA146" i="1" s="1"/>
  <c r="AK145" i="1"/>
  <c r="AJ145" i="1"/>
  <c r="AI145" i="1"/>
  <c r="Z145" i="1"/>
  <c r="S145" i="1"/>
  <c r="V145" i="1" s="1"/>
  <c r="R145" i="1"/>
  <c r="U145" i="1" s="1"/>
  <c r="Y145" i="1" s="1"/>
  <c r="O145" i="1"/>
  <c r="T145" i="1" s="1"/>
  <c r="G145" i="1"/>
  <c r="AA145" i="1" s="1"/>
  <c r="AK144" i="1"/>
  <c r="AJ144" i="1"/>
  <c r="AI144" i="1"/>
  <c r="Z144" i="1"/>
  <c r="S144" i="1"/>
  <c r="V144" i="1" s="1"/>
  <c r="R144" i="1"/>
  <c r="U144" i="1" s="1"/>
  <c r="Y144" i="1" s="1"/>
  <c r="O144" i="1"/>
  <c r="T144" i="1" s="1"/>
  <c r="G144" i="1"/>
  <c r="AA144" i="1" s="1"/>
  <c r="AK143" i="1"/>
  <c r="AJ143" i="1"/>
  <c r="AI143" i="1"/>
  <c r="Z143" i="1"/>
  <c r="S143" i="1"/>
  <c r="V143" i="1" s="1"/>
  <c r="R143" i="1"/>
  <c r="U143" i="1" s="1"/>
  <c r="Y143" i="1" s="1"/>
  <c r="O143" i="1"/>
  <c r="T143" i="1" s="1"/>
  <c r="G143" i="1"/>
  <c r="AA143" i="1" s="1"/>
  <c r="AK142" i="1"/>
  <c r="AJ142" i="1"/>
  <c r="AI142" i="1"/>
  <c r="Z142" i="1"/>
  <c r="S142" i="1"/>
  <c r="V142" i="1" s="1"/>
  <c r="R142" i="1"/>
  <c r="U142" i="1" s="1"/>
  <c r="Y142" i="1" s="1"/>
  <c r="O142" i="1"/>
  <c r="T142" i="1" s="1"/>
  <c r="G142" i="1"/>
  <c r="AA142" i="1" s="1"/>
  <c r="AK141" i="1"/>
  <c r="AJ141" i="1"/>
  <c r="AI141" i="1"/>
  <c r="Z141" i="1"/>
  <c r="S141" i="1"/>
  <c r="V141" i="1" s="1"/>
  <c r="R141" i="1"/>
  <c r="U141" i="1" s="1"/>
  <c r="Y141" i="1" s="1"/>
  <c r="O141" i="1"/>
  <c r="T141" i="1" s="1"/>
  <c r="G141" i="1"/>
  <c r="AA141" i="1" s="1"/>
  <c r="AK140" i="1"/>
  <c r="AJ140" i="1"/>
  <c r="AI140" i="1"/>
  <c r="Z140" i="1"/>
  <c r="U140" i="1"/>
  <c r="Y140" i="1" s="1"/>
  <c r="S140" i="1"/>
  <c r="V140" i="1" s="1"/>
  <c r="R140" i="1"/>
  <c r="O140" i="1"/>
  <c r="T140" i="1" s="1"/>
  <c r="G140" i="1"/>
  <c r="AA140" i="1" s="1"/>
  <c r="AK139" i="1"/>
  <c r="AJ139" i="1"/>
  <c r="AI139" i="1"/>
  <c r="Z139" i="1"/>
  <c r="S139" i="1"/>
  <c r="V139" i="1" s="1"/>
  <c r="R139" i="1"/>
  <c r="U139" i="1" s="1"/>
  <c r="Y139" i="1" s="1"/>
  <c r="O139" i="1"/>
  <c r="T139" i="1" s="1"/>
  <c r="G139" i="1"/>
  <c r="AA139" i="1" s="1"/>
  <c r="AK138" i="1"/>
  <c r="AJ138" i="1"/>
  <c r="AI138" i="1"/>
  <c r="Z138" i="1"/>
  <c r="S138" i="1"/>
  <c r="V138" i="1" s="1"/>
  <c r="R138" i="1"/>
  <c r="U138" i="1" s="1"/>
  <c r="Y138" i="1" s="1"/>
  <c r="O138" i="1"/>
  <c r="T138" i="1" s="1"/>
  <c r="G138" i="1"/>
  <c r="AA138" i="1" s="1"/>
  <c r="AK137" i="1"/>
  <c r="AJ137" i="1"/>
  <c r="AI137" i="1"/>
  <c r="Z137" i="1"/>
  <c r="S137" i="1"/>
  <c r="V137" i="1" s="1"/>
  <c r="R137" i="1"/>
  <c r="U137" i="1" s="1"/>
  <c r="Y137" i="1" s="1"/>
  <c r="O137" i="1"/>
  <c r="T137" i="1" s="1"/>
  <c r="G137" i="1"/>
  <c r="AA137" i="1" s="1"/>
  <c r="AK136" i="1"/>
  <c r="AJ136" i="1"/>
  <c r="AI136" i="1"/>
  <c r="Z136" i="1"/>
  <c r="S136" i="1"/>
  <c r="V136" i="1" s="1"/>
  <c r="R136" i="1"/>
  <c r="U136" i="1" s="1"/>
  <c r="Y136" i="1" s="1"/>
  <c r="O136" i="1"/>
  <c r="T136" i="1" s="1"/>
  <c r="G136" i="1"/>
  <c r="AA136" i="1" s="1"/>
  <c r="AK135" i="1"/>
  <c r="AJ135" i="1"/>
  <c r="AI135" i="1"/>
  <c r="Z135" i="1"/>
  <c r="S135" i="1"/>
  <c r="V135" i="1" s="1"/>
  <c r="R135" i="1"/>
  <c r="U135" i="1" s="1"/>
  <c r="Y135" i="1" s="1"/>
  <c r="O135" i="1"/>
  <c r="T135" i="1" s="1"/>
  <c r="G135" i="1"/>
  <c r="AA135" i="1" s="1"/>
  <c r="AK134" i="1"/>
  <c r="AJ134" i="1"/>
  <c r="AI134" i="1"/>
  <c r="Z134" i="1"/>
  <c r="S134" i="1"/>
  <c r="V134" i="1" s="1"/>
  <c r="R134" i="1"/>
  <c r="U134" i="1" s="1"/>
  <c r="Y134" i="1" s="1"/>
  <c r="O134" i="1"/>
  <c r="T134" i="1" s="1"/>
  <c r="G134" i="1"/>
  <c r="AA134" i="1" s="1"/>
  <c r="AK133" i="1"/>
  <c r="AJ133" i="1"/>
  <c r="AI133" i="1"/>
  <c r="Z133" i="1"/>
  <c r="S133" i="1"/>
  <c r="V133" i="1" s="1"/>
  <c r="R133" i="1"/>
  <c r="U133" i="1" s="1"/>
  <c r="Y133" i="1" s="1"/>
  <c r="O133" i="1"/>
  <c r="T133" i="1" s="1"/>
  <c r="G133" i="1"/>
  <c r="AA133" i="1" s="1"/>
  <c r="AK132" i="1"/>
  <c r="AJ132" i="1"/>
  <c r="AI132" i="1"/>
  <c r="Z132" i="1"/>
  <c r="S132" i="1"/>
  <c r="V132" i="1" s="1"/>
  <c r="R132" i="1"/>
  <c r="U132" i="1" s="1"/>
  <c r="Y132" i="1" s="1"/>
  <c r="O132" i="1"/>
  <c r="T132" i="1" s="1"/>
  <c r="G132" i="1"/>
  <c r="AA132" i="1" s="1"/>
  <c r="AK131" i="1"/>
  <c r="AJ131" i="1"/>
  <c r="AI131" i="1"/>
  <c r="Z131" i="1"/>
  <c r="S131" i="1"/>
  <c r="V131" i="1" s="1"/>
  <c r="R131" i="1"/>
  <c r="U131" i="1" s="1"/>
  <c r="Y131" i="1" s="1"/>
  <c r="O131" i="1"/>
  <c r="T131" i="1" s="1"/>
  <c r="G131" i="1"/>
  <c r="AA131" i="1" s="1"/>
  <c r="AK130" i="1"/>
  <c r="AJ130" i="1"/>
  <c r="AI130" i="1"/>
  <c r="Z130" i="1"/>
  <c r="S130" i="1"/>
  <c r="V130" i="1" s="1"/>
  <c r="R130" i="1"/>
  <c r="U130" i="1" s="1"/>
  <c r="Y130" i="1" s="1"/>
  <c r="O130" i="1"/>
  <c r="T130" i="1" s="1"/>
  <c r="G130" i="1"/>
  <c r="AA130" i="1" s="1"/>
  <c r="AK129" i="1"/>
  <c r="AJ129" i="1"/>
  <c r="AI129" i="1"/>
  <c r="Z129" i="1"/>
  <c r="S129" i="1"/>
  <c r="V129" i="1" s="1"/>
  <c r="R129" i="1"/>
  <c r="U129" i="1" s="1"/>
  <c r="Y129" i="1" s="1"/>
  <c r="O129" i="1"/>
  <c r="T129" i="1" s="1"/>
  <c r="G129" i="1"/>
  <c r="AA129" i="1" s="1"/>
  <c r="AK128" i="1"/>
  <c r="AJ128" i="1"/>
  <c r="AI128" i="1"/>
  <c r="Z128" i="1"/>
  <c r="S128" i="1"/>
  <c r="V128" i="1" s="1"/>
  <c r="R128" i="1"/>
  <c r="U128" i="1" s="1"/>
  <c r="Y128" i="1" s="1"/>
  <c r="O128" i="1"/>
  <c r="T128" i="1" s="1"/>
  <c r="G128" i="1"/>
  <c r="AA128" i="1" s="1"/>
  <c r="AK127" i="1"/>
  <c r="AJ127" i="1"/>
  <c r="AI127" i="1"/>
  <c r="Z127" i="1"/>
  <c r="S127" i="1"/>
  <c r="V127" i="1" s="1"/>
  <c r="R127" i="1"/>
  <c r="U127" i="1" s="1"/>
  <c r="Y127" i="1" s="1"/>
  <c r="O127" i="1"/>
  <c r="T127" i="1" s="1"/>
  <c r="G127" i="1"/>
  <c r="AA127" i="1" s="1"/>
  <c r="AK126" i="1"/>
  <c r="AJ126" i="1"/>
  <c r="AI126" i="1"/>
  <c r="Z126" i="1"/>
  <c r="S126" i="1"/>
  <c r="V126" i="1" s="1"/>
  <c r="R126" i="1"/>
  <c r="U126" i="1" s="1"/>
  <c r="Y126" i="1" s="1"/>
  <c r="O126" i="1"/>
  <c r="T126" i="1" s="1"/>
  <c r="G126" i="1"/>
  <c r="AA126" i="1" s="1"/>
  <c r="AK125" i="1"/>
  <c r="AJ125" i="1"/>
  <c r="AI125" i="1"/>
  <c r="Z125" i="1"/>
  <c r="S125" i="1"/>
  <c r="V125" i="1" s="1"/>
  <c r="R125" i="1"/>
  <c r="U125" i="1" s="1"/>
  <c r="Y125" i="1" s="1"/>
  <c r="O125" i="1"/>
  <c r="T125" i="1" s="1"/>
  <c r="G125" i="1"/>
  <c r="AA125" i="1" s="1"/>
  <c r="AK124" i="1"/>
  <c r="AJ124" i="1"/>
  <c r="AI124" i="1"/>
  <c r="Z124" i="1"/>
  <c r="U124" i="1"/>
  <c r="Y124" i="1" s="1"/>
  <c r="S124" i="1"/>
  <c r="V124" i="1" s="1"/>
  <c r="R124" i="1"/>
  <c r="O124" i="1"/>
  <c r="T124" i="1" s="1"/>
  <c r="G124" i="1"/>
  <c r="AA124" i="1" s="1"/>
  <c r="AK123" i="1"/>
  <c r="AJ123" i="1"/>
  <c r="AI123" i="1"/>
  <c r="Z123" i="1"/>
  <c r="S123" i="1"/>
  <c r="V123" i="1" s="1"/>
  <c r="R123" i="1"/>
  <c r="U123" i="1" s="1"/>
  <c r="Y123" i="1" s="1"/>
  <c r="O123" i="1"/>
  <c r="T123" i="1" s="1"/>
  <c r="G123" i="1"/>
  <c r="AA123" i="1" s="1"/>
  <c r="AK122" i="1"/>
  <c r="AJ122" i="1"/>
  <c r="AI122" i="1"/>
  <c r="Z122" i="1"/>
  <c r="S122" i="1"/>
  <c r="V122" i="1" s="1"/>
  <c r="R122" i="1"/>
  <c r="U122" i="1" s="1"/>
  <c r="Y122" i="1" s="1"/>
  <c r="O122" i="1"/>
  <c r="T122" i="1" s="1"/>
  <c r="G122" i="1"/>
  <c r="AA122" i="1" s="1"/>
  <c r="AK121" i="1"/>
  <c r="AJ121" i="1"/>
  <c r="AI121" i="1"/>
  <c r="Z121" i="1"/>
  <c r="S121" i="1"/>
  <c r="V121" i="1" s="1"/>
  <c r="R121" i="1"/>
  <c r="U121" i="1" s="1"/>
  <c r="Y121" i="1" s="1"/>
  <c r="O121" i="1"/>
  <c r="T121" i="1" s="1"/>
  <c r="G121" i="1"/>
  <c r="AA121" i="1" s="1"/>
  <c r="AK120" i="1"/>
  <c r="AJ120" i="1"/>
  <c r="AI120" i="1"/>
  <c r="Z120" i="1"/>
  <c r="S120" i="1"/>
  <c r="V120" i="1" s="1"/>
  <c r="R120" i="1"/>
  <c r="U120" i="1" s="1"/>
  <c r="Y120" i="1" s="1"/>
  <c r="O120" i="1"/>
  <c r="T120" i="1" s="1"/>
  <c r="G120" i="1"/>
  <c r="AA120" i="1" s="1"/>
  <c r="AK119" i="1"/>
  <c r="AJ119" i="1"/>
  <c r="AI119" i="1"/>
  <c r="Z119" i="1"/>
  <c r="S119" i="1"/>
  <c r="V119" i="1" s="1"/>
  <c r="R119" i="1"/>
  <c r="U119" i="1" s="1"/>
  <c r="Y119" i="1" s="1"/>
  <c r="O119" i="1"/>
  <c r="T119" i="1" s="1"/>
  <c r="G119" i="1"/>
  <c r="AA119" i="1" s="1"/>
  <c r="AK118" i="1"/>
  <c r="AJ118" i="1"/>
  <c r="AI118" i="1"/>
  <c r="AA118" i="1"/>
  <c r="Z118" i="1"/>
  <c r="S118" i="1"/>
  <c r="V118" i="1" s="1"/>
  <c r="R118" i="1"/>
  <c r="U118" i="1" s="1"/>
  <c r="Y118" i="1" s="1"/>
  <c r="O118" i="1"/>
  <c r="T118" i="1" s="1"/>
  <c r="G118" i="1"/>
  <c r="AK117" i="1"/>
  <c r="AJ117" i="1"/>
  <c r="AI117" i="1"/>
  <c r="Z117" i="1"/>
  <c r="S117" i="1"/>
  <c r="V117" i="1" s="1"/>
  <c r="R117" i="1"/>
  <c r="U117" i="1" s="1"/>
  <c r="Y117" i="1" s="1"/>
  <c r="O117" i="1"/>
  <c r="T117" i="1" s="1"/>
  <c r="G117" i="1"/>
  <c r="AA117" i="1" s="1"/>
  <c r="AK116" i="1"/>
  <c r="AJ116" i="1"/>
  <c r="AI116" i="1"/>
  <c r="Z116" i="1"/>
  <c r="S116" i="1"/>
  <c r="V116" i="1" s="1"/>
  <c r="R116" i="1"/>
  <c r="U116" i="1" s="1"/>
  <c r="Y116" i="1" s="1"/>
  <c r="O116" i="1"/>
  <c r="T116" i="1" s="1"/>
  <c r="G116" i="1"/>
  <c r="AA116" i="1" s="1"/>
  <c r="AK115" i="1"/>
  <c r="AJ115" i="1"/>
  <c r="AI115" i="1"/>
  <c r="Z115" i="1"/>
  <c r="S115" i="1"/>
  <c r="V115" i="1" s="1"/>
  <c r="R115" i="1"/>
  <c r="U115" i="1" s="1"/>
  <c r="Y115" i="1" s="1"/>
  <c r="O115" i="1"/>
  <c r="T115" i="1" s="1"/>
  <c r="G115" i="1"/>
  <c r="AA115" i="1" s="1"/>
  <c r="AK114" i="1"/>
  <c r="AJ114" i="1"/>
  <c r="AI114" i="1"/>
  <c r="Z114" i="1"/>
  <c r="S114" i="1"/>
  <c r="V114" i="1" s="1"/>
  <c r="R114" i="1"/>
  <c r="U114" i="1" s="1"/>
  <c r="Y114" i="1" s="1"/>
  <c r="O114" i="1"/>
  <c r="T114" i="1" s="1"/>
  <c r="G114" i="1"/>
  <c r="AA114" i="1" s="1"/>
  <c r="AK113" i="1"/>
  <c r="AJ113" i="1"/>
  <c r="AI113" i="1"/>
  <c r="Z113" i="1"/>
  <c r="S113" i="1"/>
  <c r="V113" i="1" s="1"/>
  <c r="R113" i="1"/>
  <c r="U113" i="1" s="1"/>
  <c r="Y113" i="1" s="1"/>
  <c r="O113" i="1"/>
  <c r="T113" i="1" s="1"/>
  <c r="G113" i="1"/>
  <c r="AA113" i="1" s="1"/>
  <c r="AK112" i="1"/>
  <c r="AJ112" i="1"/>
  <c r="AI112" i="1"/>
  <c r="Z112" i="1"/>
  <c r="S112" i="1"/>
  <c r="V112" i="1" s="1"/>
  <c r="R112" i="1"/>
  <c r="U112" i="1" s="1"/>
  <c r="Y112" i="1" s="1"/>
  <c r="O112" i="1"/>
  <c r="T112" i="1" s="1"/>
  <c r="G112" i="1"/>
  <c r="AA112" i="1" s="1"/>
  <c r="AK111" i="1"/>
  <c r="AJ111" i="1"/>
  <c r="AI111" i="1"/>
  <c r="Z111" i="1"/>
  <c r="S111" i="1"/>
  <c r="V111" i="1" s="1"/>
  <c r="R111" i="1"/>
  <c r="U111" i="1" s="1"/>
  <c r="Y111" i="1" s="1"/>
  <c r="O111" i="1"/>
  <c r="T111" i="1" s="1"/>
  <c r="G111" i="1"/>
  <c r="AA111" i="1" s="1"/>
  <c r="AK110" i="1"/>
  <c r="AJ110" i="1"/>
  <c r="AI110" i="1"/>
  <c r="Z110" i="1"/>
  <c r="S110" i="1"/>
  <c r="V110" i="1" s="1"/>
  <c r="R110" i="1"/>
  <c r="U110" i="1" s="1"/>
  <c r="Y110" i="1" s="1"/>
  <c r="O110" i="1"/>
  <c r="T110" i="1" s="1"/>
  <c r="G110" i="1"/>
  <c r="AA110" i="1" s="1"/>
  <c r="AK109" i="1"/>
  <c r="AJ109" i="1"/>
  <c r="AI109" i="1"/>
  <c r="Z109" i="1"/>
  <c r="S109" i="1"/>
  <c r="V109" i="1" s="1"/>
  <c r="R109" i="1"/>
  <c r="U109" i="1" s="1"/>
  <c r="Y109" i="1" s="1"/>
  <c r="O109" i="1"/>
  <c r="T109" i="1" s="1"/>
  <c r="G109" i="1"/>
  <c r="AA109" i="1" s="1"/>
  <c r="AK108" i="1"/>
  <c r="AJ108" i="1"/>
  <c r="AI108" i="1"/>
  <c r="Z108" i="1"/>
  <c r="S108" i="1"/>
  <c r="V108" i="1" s="1"/>
  <c r="R108" i="1"/>
  <c r="U108" i="1" s="1"/>
  <c r="Y108" i="1" s="1"/>
  <c r="O108" i="1"/>
  <c r="T108" i="1" s="1"/>
  <c r="G108" i="1"/>
  <c r="AA108" i="1" s="1"/>
  <c r="AK107" i="1"/>
  <c r="AJ107" i="1"/>
  <c r="AI107" i="1"/>
  <c r="Z107" i="1"/>
  <c r="S107" i="1"/>
  <c r="V107" i="1" s="1"/>
  <c r="R107" i="1"/>
  <c r="U107" i="1" s="1"/>
  <c r="Y107" i="1" s="1"/>
  <c r="O107" i="1"/>
  <c r="T107" i="1" s="1"/>
  <c r="G107" i="1"/>
  <c r="AA107" i="1" s="1"/>
  <c r="AK106" i="1"/>
  <c r="AJ106" i="1"/>
  <c r="AI106" i="1"/>
  <c r="Z106" i="1"/>
  <c r="S106" i="1"/>
  <c r="V106" i="1" s="1"/>
  <c r="R106" i="1"/>
  <c r="U106" i="1" s="1"/>
  <c r="Y106" i="1" s="1"/>
  <c r="O106" i="1"/>
  <c r="T106" i="1" s="1"/>
  <c r="G106" i="1"/>
  <c r="AA106" i="1" s="1"/>
  <c r="AK105" i="1"/>
  <c r="AJ105" i="1"/>
  <c r="AI105" i="1"/>
  <c r="Z105" i="1"/>
  <c r="S105" i="1"/>
  <c r="V105" i="1" s="1"/>
  <c r="R105" i="1"/>
  <c r="U105" i="1" s="1"/>
  <c r="Y105" i="1" s="1"/>
  <c r="O105" i="1"/>
  <c r="T105" i="1" s="1"/>
  <c r="G105" i="1"/>
  <c r="AA105" i="1" s="1"/>
  <c r="AK104" i="1"/>
  <c r="AJ104" i="1"/>
  <c r="AI104" i="1"/>
  <c r="Z104" i="1"/>
  <c r="S104" i="1"/>
  <c r="V104" i="1" s="1"/>
  <c r="R104" i="1"/>
  <c r="U104" i="1" s="1"/>
  <c r="Y104" i="1" s="1"/>
  <c r="O104" i="1"/>
  <c r="T104" i="1" s="1"/>
  <c r="G104" i="1"/>
  <c r="AA104" i="1" s="1"/>
  <c r="AK103" i="1"/>
  <c r="AJ103" i="1"/>
  <c r="AI103" i="1"/>
  <c r="Z103" i="1"/>
  <c r="U103" i="1"/>
  <c r="Y103" i="1" s="1"/>
  <c r="S103" i="1"/>
  <c r="V103" i="1" s="1"/>
  <c r="R103" i="1"/>
  <c r="O103" i="1"/>
  <c r="T103" i="1" s="1"/>
  <c r="G103" i="1"/>
  <c r="AA103" i="1" s="1"/>
  <c r="AK102" i="1"/>
  <c r="AJ102" i="1"/>
  <c r="AI102" i="1"/>
  <c r="AA102" i="1"/>
  <c r="Z102" i="1"/>
  <c r="S102" i="1"/>
  <c r="V102" i="1" s="1"/>
  <c r="R102" i="1"/>
  <c r="U102" i="1" s="1"/>
  <c r="Y102" i="1" s="1"/>
  <c r="O102" i="1"/>
  <c r="T102" i="1" s="1"/>
  <c r="G102" i="1"/>
  <c r="AK101" i="1"/>
  <c r="AJ101" i="1"/>
  <c r="AI101" i="1"/>
  <c r="Z101" i="1"/>
  <c r="S101" i="1"/>
  <c r="V101" i="1" s="1"/>
  <c r="R101" i="1"/>
  <c r="U101" i="1" s="1"/>
  <c r="Y101" i="1" s="1"/>
  <c r="O101" i="1"/>
  <c r="T101" i="1" s="1"/>
  <c r="G101" i="1"/>
  <c r="AA101" i="1" s="1"/>
  <c r="AK100" i="1"/>
  <c r="AJ100" i="1"/>
  <c r="AI100" i="1"/>
  <c r="Z100" i="1"/>
  <c r="S100" i="1"/>
  <c r="V100" i="1" s="1"/>
  <c r="R100" i="1"/>
  <c r="U100" i="1" s="1"/>
  <c r="Y100" i="1" s="1"/>
  <c r="O100" i="1"/>
  <c r="T100" i="1" s="1"/>
  <c r="G100" i="1"/>
  <c r="AA100" i="1" s="1"/>
  <c r="AK99" i="1"/>
  <c r="AJ99" i="1"/>
  <c r="AI99" i="1"/>
  <c r="Z99" i="1"/>
  <c r="S99" i="1"/>
  <c r="V99" i="1" s="1"/>
  <c r="R99" i="1"/>
  <c r="U99" i="1" s="1"/>
  <c r="Y99" i="1" s="1"/>
  <c r="O99" i="1"/>
  <c r="T99" i="1" s="1"/>
  <c r="G99" i="1"/>
  <c r="AA99" i="1" s="1"/>
  <c r="AK98" i="1"/>
  <c r="AJ98" i="1"/>
  <c r="AI98" i="1"/>
  <c r="Z98" i="1"/>
  <c r="S98" i="1"/>
  <c r="V98" i="1" s="1"/>
  <c r="R98" i="1"/>
  <c r="U98" i="1" s="1"/>
  <c r="Y98" i="1" s="1"/>
  <c r="O98" i="1"/>
  <c r="T98" i="1" s="1"/>
  <c r="G98" i="1"/>
  <c r="AA98" i="1" s="1"/>
  <c r="AK97" i="1"/>
  <c r="AJ97" i="1"/>
  <c r="AI97" i="1"/>
  <c r="Z97" i="1"/>
  <c r="S97" i="1"/>
  <c r="V97" i="1" s="1"/>
  <c r="R97" i="1"/>
  <c r="U97" i="1" s="1"/>
  <c r="Y97" i="1" s="1"/>
  <c r="O97" i="1"/>
  <c r="T97" i="1" s="1"/>
  <c r="G97" i="1"/>
  <c r="AA97" i="1" s="1"/>
  <c r="AK96" i="1"/>
  <c r="AJ96" i="1"/>
  <c r="AI96" i="1"/>
  <c r="Z96" i="1"/>
  <c r="S96" i="1"/>
  <c r="V96" i="1" s="1"/>
  <c r="R96" i="1"/>
  <c r="U96" i="1" s="1"/>
  <c r="Y96" i="1" s="1"/>
  <c r="O96" i="1"/>
  <c r="T96" i="1" s="1"/>
  <c r="G96" i="1"/>
  <c r="AA96" i="1" s="1"/>
  <c r="AK95" i="1"/>
  <c r="AJ95" i="1"/>
  <c r="AI95" i="1"/>
  <c r="Z95" i="1"/>
  <c r="S95" i="1"/>
  <c r="V95" i="1" s="1"/>
  <c r="R95" i="1"/>
  <c r="U95" i="1" s="1"/>
  <c r="Y95" i="1" s="1"/>
  <c r="O95" i="1"/>
  <c r="T95" i="1" s="1"/>
  <c r="G95" i="1"/>
  <c r="AA95" i="1" s="1"/>
  <c r="AK94" i="1"/>
  <c r="AJ94" i="1"/>
  <c r="AI94" i="1"/>
  <c r="Z94" i="1"/>
  <c r="S94" i="1"/>
  <c r="V94" i="1" s="1"/>
  <c r="R94" i="1"/>
  <c r="U94" i="1" s="1"/>
  <c r="Y94" i="1" s="1"/>
  <c r="O94" i="1"/>
  <c r="T94" i="1" s="1"/>
  <c r="G94" i="1"/>
  <c r="AA94" i="1" s="1"/>
  <c r="AK93" i="1"/>
  <c r="AJ93" i="1"/>
  <c r="AI93" i="1"/>
  <c r="Z93" i="1"/>
  <c r="S93" i="1"/>
  <c r="V93" i="1" s="1"/>
  <c r="R93" i="1"/>
  <c r="U93" i="1" s="1"/>
  <c r="Y93" i="1" s="1"/>
  <c r="O93" i="1"/>
  <c r="T93" i="1" s="1"/>
  <c r="G93" i="1"/>
  <c r="AA93" i="1" s="1"/>
  <c r="AK92" i="1"/>
  <c r="AJ92" i="1"/>
  <c r="AI92" i="1"/>
  <c r="Z92" i="1"/>
  <c r="S92" i="1"/>
  <c r="V92" i="1" s="1"/>
  <c r="R92" i="1"/>
  <c r="U92" i="1" s="1"/>
  <c r="Y92" i="1" s="1"/>
  <c r="O92" i="1"/>
  <c r="T92" i="1" s="1"/>
  <c r="G92" i="1"/>
  <c r="AA92" i="1" s="1"/>
  <c r="AK91" i="1"/>
  <c r="AJ91" i="1"/>
  <c r="AI91" i="1"/>
  <c r="Z91" i="1"/>
  <c r="S91" i="1"/>
  <c r="V91" i="1" s="1"/>
  <c r="R91" i="1"/>
  <c r="U91" i="1" s="1"/>
  <c r="Y91" i="1" s="1"/>
  <c r="O91" i="1"/>
  <c r="T91" i="1" s="1"/>
  <c r="G91" i="1"/>
  <c r="AA91" i="1" s="1"/>
  <c r="AK90" i="1"/>
  <c r="AJ90" i="1"/>
  <c r="AI90" i="1"/>
  <c r="Z90" i="1"/>
  <c r="S90" i="1"/>
  <c r="V90" i="1" s="1"/>
  <c r="R90" i="1"/>
  <c r="U90" i="1" s="1"/>
  <c r="Y90" i="1" s="1"/>
  <c r="O90" i="1"/>
  <c r="T90" i="1" s="1"/>
  <c r="G90" i="1"/>
  <c r="AA90" i="1" s="1"/>
  <c r="AK89" i="1"/>
  <c r="AJ89" i="1"/>
  <c r="AI89" i="1"/>
  <c r="Z89" i="1"/>
  <c r="S89" i="1"/>
  <c r="V89" i="1" s="1"/>
  <c r="R89" i="1"/>
  <c r="U89" i="1" s="1"/>
  <c r="Y89" i="1" s="1"/>
  <c r="O89" i="1"/>
  <c r="T89" i="1" s="1"/>
  <c r="G89" i="1"/>
  <c r="AA89" i="1" s="1"/>
  <c r="AK88" i="1"/>
  <c r="AJ88" i="1"/>
  <c r="AI88" i="1"/>
  <c r="Z88" i="1"/>
  <c r="S88" i="1"/>
  <c r="V88" i="1" s="1"/>
  <c r="R88" i="1"/>
  <c r="U88" i="1" s="1"/>
  <c r="Y88" i="1" s="1"/>
  <c r="O88" i="1"/>
  <c r="T88" i="1" s="1"/>
  <c r="G88" i="1"/>
  <c r="AA88" i="1" s="1"/>
  <c r="AK87" i="1"/>
  <c r="AJ87" i="1"/>
  <c r="AI87" i="1"/>
  <c r="Z87" i="1"/>
  <c r="U87" i="1"/>
  <c r="Y87" i="1" s="1"/>
  <c r="S87" i="1"/>
  <c r="V87" i="1" s="1"/>
  <c r="R87" i="1"/>
  <c r="O87" i="1"/>
  <c r="T87" i="1" s="1"/>
  <c r="G87" i="1"/>
  <c r="AA87" i="1" s="1"/>
  <c r="AK86" i="1"/>
  <c r="AJ86" i="1"/>
  <c r="AI86" i="1"/>
  <c r="AA86" i="1"/>
  <c r="Z86" i="1"/>
  <c r="S86" i="1"/>
  <c r="V86" i="1" s="1"/>
  <c r="R86" i="1"/>
  <c r="U86" i="1" s="1"/>
  <c r="Y86" i="1" s="1"/>
  <c r="O86" i="1"/>
  <c r="T86" i="1" s="1"/>
  <c r="G86" i="1"/>
  <c r="AK85" i="1"/>
  <c r="AJ85" i="1"/>
  <c r="AI85" i="1"/>
  <c r="Z85" i="1"/>
  <c r="S85" i="1"/>
  <c r="V85" i="1" s="1"/>
  <c r="R85" i="1"/>
  <c r="U85" i="1" s="1"/>
  <c r="Y85" i="1" s="1"/>
  <c r="O85" i="1"/>
  <c r="T85" i="1" s="1"/>
  <c r="G85" i="1"/>
  <c r="AA85" i="1" s="1"/>
  <c r="AK84" i="1"/>
  <c r="AJ84" i="1"/>
  <c r="AI84" i="1"/>
  <c r="Z84" i="1"/>
  <c r="S84" i="1"/>
  <c r="V84" i="1" s="1"/>
  <c r="R84" i="1"/>
  <c r="U84" i="1" s="1"/>
  <c r="Y84" i="1" s="1"/>
  <c r="O84" i="1"/>
  <c r="T84" i="1" s="1"/>
  <c r="G84" i="1"/>
  <c r="AA84" i="1" s="1"/>
  <c r="AK83" i="1"/>
  <c r="AJ83" i="1"/>
  <c r="AI83" i="1"/>
  <c r="Z83" i="1"/>
  <c r="S83" i="1"/>
  <c r="V83" i="1" s="1"/>
  <c r="R83" i="1"/>
  <c r="U83" i="1" s="1"/>
  <c r="Y83" i="1" s="1"/>
  <c r="O83" i="1"/>
  <c r="T83" i="1" s="1"/>
  <c r="G83" i="1"/>
  <c r="AA83" i="1" s="1"/>
  <c r="AK82" i="1"/>
  <c r="AJ82" i="1"/>
  <c r="AI82" i="1"/>
  <c r="Z82" i="1"/>
  <c r="S82" i="1"/>
  <c r="V82" i="1" s="1"/>
  <c r="R82" i="1"/>
  <c r="U82" i="1" s="1"/>
  <c r="Y82" i="1" s="1"/>
  <c r="O82" i="1"/>
  <c r="T82" i="1" s="1"/>
  <c r="G82" i="1"/>
  <c r="AA82" i="1" s="1"/>
  <c r="AK81" i="1"/>
  <c r="AJ81" i="1"/>
  <c r="AI81" i="1"/>
  <c r="Z81" i="1"/>
  <c r="S81" i="1"/>
  <c r="V81" i="1" s="1"/>
  <c r="R81" i="1"/>
  <c r="U81" i="1" s="1"/>
  <c r="Y81" i="1" s="1"/>
  <c r="O81" i="1"/>
  <c r="T81" i="1" s="1"/>
  <c r="G81" i="1"/>
  <c r="AA81" i="1" s="1"/>
  <c r="AK80" i="1"/>
  <c r="AJ80" i="1"/>
  <c r="AI80" i="1"/>
  <c r="Z80" i="1"/>
  <c r="S80" i="1"/>
  <c r="V80" i="1" s="1"/>
  <c r="R80" i="1"/>
  <c r="U80" i="1" s="1"/>
  <c r="Y80" i="1" s="1"/>
  <c r="O80" i="1"/>
  <c r="T80" i="1" s="1"/>
  <c r="G80" i="1"/>
  <c r="AA80" i="1" s="1"/>
  <c r="AK79" i="1"/>
  <c r="AJ79" i="1"/>
  <c r="AI79" i="1"/>
  <c r="Z79" i="1"/>
  <c r="S79" i="1"/>
  <c r="V79" i="1" s="1"/>
  <c r="R79" i="1"/>
  <c r="U79" i="1" s="1"/>
  <c r="Y79" i="1" s="1"/>
  <c r="O79" i="1"/>
  <c r="T79" i="1" s="1"/>
  <c r="G79" i="1"/>
  <c r="AA79" i="1" s="1"/>
  <c r="AK78" i="1"/>
  <c r="AJ78" i="1"/>
  <c r="AI78" i="1"/>
  <c r="Z78" i="1"/>
  <c r="S78" i="1"/>
  <c r="V78" i="1" s="1"/>
  <c r="R78" i="1"/>
  <c r="U78" i="1" s="1"/>
  <c r="Y78" i="1" s="1"/>
  <c r="O78" i="1"/>
  <c r="T78" i="1" s="1"/>
  <c r="G78" i="1"/>
  <c r="AA78" i="1" s="1"/>
  <c r="AK77" i="1"/>
  <c r="AJ77" i="1"/>
  <c r="AI77" i="1"/>
  <c r="Z77" i="1"/>
  <c r="S77" i="1"/>
  <c r="V77" i="1" s="1"/>
  <c r="R77" i="1"/>
  <c r="U77" i="1" s="1"/>
  <c r="Y77" i="1" s="1"/>
  <c r="O77" i="1"/>
  <c r="T77" i="1" s="1"/>
  <c r="G77" i="1"/>
  <c r="AA77" i="1" s="1"/>
  <c r="AK76" i="1"/>
  <c r="AJ76" i="1"/>
  <c r="AI76" i="1"/>
  <c r="Z76" i="1"/>
  <c r="S76" i="1"/>
  <c r="V76" i="1" s="1"/>
  <c r="R76" i="1"/>
  <c r="U76" i="1" s="1"/>
  <c r="Y76" i="1" s="1"/>
  <c r="O76" i="1"/>
  <c r="T76" i="1" s="1"/>
  <c r="G76" i="1"/>
  <c r="AA76" i="1" s="1"/>
  <c r="AK75" i="1"/>
  <c r="AJ75" i="1"/>
  <c r="AI75" i="1"/>
  <c r="Z75" i="1"/>
  <c r="S75" i="1"/>
  <c r="V75" i="1" s="1"/>
  <c r="R75" i="1"/>
  <c r="U75" i="1" s="1"/>
  <c r="Y75" i="1" s="1"/>
  <c r="O75" i="1"/>
  <c r="T75" i="1" s="1"/>
  <c r="G75" i="1"/>
  <c r="AA75" i="1" s="1"/>
  <c r="AK74" i="1"/>
  <c r="AJ74" i="1"/>
  <c r="AI74" i="1"/>
  <c r="Z74" i="1"/>
  <c r="S74" i="1"/>
  <c r="V74" i="1" s="1"/>
  <c r="R74" i="1"/>
  <c r="U74" i="1" s="1"/>
  <c r="Y74" i="1" s="1"/>
  <c r="O74" i="1"/>
  <c r="T74" i="1" s="1"/>
  <c r="G74" i="1"/>
  <c r="AA74" i="1" s="1"/>
  <c r="AK73" i="1"/>
  <c r="AJ73" i="1"/>
  <c r="AI73" i="1"/>
  <c r="Z73" i="1"/>
  <c r="S73" i="1"/>
  <c r="V73" i="1" s="1"/>
  <c r="R73" i="1"/>
  <c r="U73" i="1" s="1"/>
  <c r="Y73" i="1" s="1"/>
  <c r="O73" i="1"/>
  <c r="T73" i="1" s="1"/>
  <c r="G73" i="1"/>
  <c r="AA73" i="1" s="1"/>
  <c r="AK72" i="1"/>
  <c r="AJ72" i="1"/>
  <c r="AI72" i="1"/>
  <c r="Z72" i="1"/>
  <c r="S72" i="1"/>
  <c r="V72" i="1" s="1"/>
  <c r="R72" i="1"/>
  <c r="U72" i="1" s="1"/>
  <c r="Y72" i="1" s="1"/>
  <c r="O72" i="1"/>
  <c r="T72" i="1" s="1"/>
  <c r="G72" i="1"/>
  <c r="AA72" i="1" s="1"/>
  <c r="AK71" i="1"/>
  <c r="AJ71" i="1"/>
  <c r="AI71" i="1"/>
  <c r="Z71" i="1"/>
  <c r="U71" i="1"/>
  <c r="Y71" i="1" s="1"/>
  <c r="S71" i="1"/>
  <c r="V71" i="1" s="1"/>
  <c r="R71" i="1"/>
  <c r="O71" i="1"/>
  <c r="T71" i="1" s="1"/>
  <c r="G71" i="1"/>
  <c r="AA71" i="1" s="1"/>
  <c r="AK70" i="1"/>
  <c r="AJ70" i="1"/>
  <c r="AI70" i="1"/>
  <c r="AA70" i="1"/>
  <c r="Z70" i="1"/>
  <c r="S70" i="1"/>
  <c r="V70" i="1" s="1"/>
  <c r="R70" i="1"/>
  <c r="U70" i="1" s="1"/>
  <c r="Y70" i="1" s="1"/>
  <c r="O70" i="1"/>
  <c r="T70" i="1" s="1"/>
  <c r="G70" i="1"/>
  <c r="AK69" i="1"/>
  <c r="AJ69" i="1"/>
  <c r="AI69" i="1"/>
  <c r="Z69" i="1"/>
  <c r="S69" i="1"/>
  <c r="V69" i="1" s="1"/>
  <c r="R69" i="1"/>
  <c r="U69" i="1" s="1"/>
  <c r="Y69" i="1" s="1"/>
  <c r="O69" i="1"/>
  <c r="T69" i="1" s="1"/>
  <c r="G69" i="1"/>
  <c r="AA69" i="1" s="1"/>
  <c r="AK68" i="1"/>
  <c r="AJ68" i="1"/>
  <c r="AI68" i="1"/>
  <c r="Z68" i="1"/>
  <c r="S68" i="1"/>
  <c r="V68" i="1" s="1"/>
  <c r="R68" i="1"/>
  <c r="U68" i="1" s="1"/>
  <c r="Y68" i="1" s="1"/>
  <c r="O68" i="1"/>
  <c r="T68" i="1" s="1"/>
  <c r="G68" i="1"/>
  <c r="AA68" i="1" s="1"/>
  <c r="AK67" i="1"/>
  <c r="AJ67" i="1"/>
  <c r="AI67" i="1"/>
  <c r="Z67" i="1"/>
  <c r="S67" i="1"/>
  <c r="V67" i="1" s="1"/>
  <c r="R67" i="1"/>
  <c r="U67" i="1" s="1"/>
  <c r="Y67" i="1" s="1"/>
  <c r="O67" i="1"/>
  <c r="T67" i="1" s="1"/>
  <c r="G67" i="1"/>
  <c r="AA67" i="1" s="1"/>
  <c r="AK66" i="1"/>
  <c r="AJ66" i="1"/>
  <c r="AI66" i="1"/>
  <c r="Z66" i="1"/>
  <c r="S66" i="1"/>
  <c r="V66" i="1" s="1"/>
  <c r="R66" i="1"/>
  <c r="U66" i="1" s="1"/>
  <c r="Y66" i="1" s="1"/>
  <c r="O66" i="1"/>
  <c r="T66" i="1" s="1"/>
  <c r="G66" i="1"/>
  <c r="AA66" i="1" s="1"/>
  <c r="AK65" i="1"/>
  <c r="AJ65" i="1"/>
  <c r="AI65" i="1"/>
  <c r="Z65" i="1"/>
  <c r="S65" i="1"/>
  <c r="V65" i="1" s="1"/>
  <c r="R65" i="1"/>
  <c r="U65" i="1" s="1"/>
  <c r="Y65" i="1" s="1"/>
  <c r="O65" i="1"/>
  <c r="T65" i="1" s="1"/>
  <c r="G65" i="1"/>
  <c r="AA65" i="1" s="1"/>
  <c r="AK64" i="1"/>
  <c r="AJ64" i="1"/>
  <c r="AI64" i="1"/>
  <c r="Z64" i="1"/>
  <c r="S64" i="1"/>
  <c r="V64" i="1" s="1"/>
  <c r="R64" i="1"/>
  <c r="U64" i="1" s="1"/>
  <c r="Y64" i="1" s="1"/>
  <c r="O64" i="1"/>
  <c r="T64" i="1" s="1"/>
  <c r="G64" i="1"/>
  <c r="AA64" i="1" s="1"/>
  <c r="AK63" i="1"/>
  <c r="AJ63" i="1"/>
  <c r="AI63" i="1"/>
  <c r="Z63" i="1"/>
  <c r="S63" i="1"/>
  <c r="V63" i="1" s="1"/>
  <c r="R63" i="1"/>
  <c r="U63" i="1" s="1"/>
  <c r="Y63" i="1" s="1"/>
  <c r="O63" i="1"/>
  <c r="T63" i="1" s="1"/>
  <c r="G63" i="1"/>
  <c r="AA63" i="1" s="1"/>
  <c r="AK62" i="1"/>
  <c r="AJ62" i="1"/>
  <c r="AI62" i="1"/>
  <c r="Z62" i="1"/>
  <c r="S62" i="1"/>
  <c r="V62" i="1" s="1"/>
  <c r="R62" i="1"/>
  <c r="U62" i="1" s="1"/>
  <c r="Y62" i="1" s="1"/>
  <c r="O62" i="1"/>
  <c r="T62" i="1" s="1"/>
  <c r="G62" i="1"/>
  <c r="AA62" i="1" s="1"/>
  <c r="AK61" i="1"/>
  <c r="AJ61" i="1"/>
  <c r="AI61" i="1"/>
  <c r="Z61" i="1"/>
  <c r="S61" i="1"/>
  <c r="V61" i="1" s="1"/>
  <c r="R61" i="1"/>
  <c r="U61" i="1" s="1"/>
  <c r="Y61" i="1" s="1"/>
  <c r="O61" i="1"/>
  <c r="T61" i="1" s="1"/>
  <c r="G61" i="1"/>
  <c r="AA61" i="1" s="1"/>
  <c r="AK60" i="1"/>
  <c r="AJ60" i="1"/>
  <c r="AI60" i="1"/>
  <c r="Z60" i="1"/>
  <c r="S60" i="1"/>
  <c r="V60" i="1" s="1"/>
  <c r="R60" i="1"/>
  <c r="U60" i="1" s="1"/>
  <c r="Y60" i="1" s="1"/>
  <c r="O60" i="1"/>
  <c r="T60" i="1" s="1"/>
  <c r="G60" i="1"/>
  <c r="AA60" i="1" s="1"/>
  <c r="AK59" i="1"/>
  <c r="AJ59" i="1"/>
  <c r="AI59" i="1"/>
  <c r="Z59" i="1"/>
  <c r="S59" i="1"/>
  <c r="V59" i="1" s="1"/>
  <c r="R59" i="1"/>
  <c r="U59" i="1" s="1"/>
  <c r="Y59" i="1" s="1"/>
  <c r="O59" i="1"/>
  <c r="T59" i="1" s="1"/>
  <c r="G59" i="1"/>
  <c r="AA59" i="1" s="1"/>
  <c r="AK58" i="1"/>
  <c r="AJ58" i="1"/>
  <c r="AI58" i="1"/>
  <c r="Z58" i="1"/>
  <c r="S58" i="1"/>
  <c r="V58" i="1" s="1"/>
  <c r="R58" i="1"/>
  <c r="U58" i="1" s="1"/>
  <c r="Y58" i="1" s="1"/>
  <c r="O58" i="1"/>
  <c r="T58" i="1" s="1"/>
  <c r="G58" i="1"/>
  <c r="AA58" i="1" s="1"/>
  <c r="AK57" i="1"/>
  <c r="AJ57" i="1"/>
  <c r="AI57" i="1"/>
  <c r="Z57" i="1"/>
  <c r="S57" i="1"/>
  <c r="V57" i="1" s="1"/>
  <c r="R57" i="1"/>
  <c r="U57" i="1" s="1"/>
  <c r="Y57" i="1" s="1"/>
  <c r="O57" i="1"/>
  <c r="T57" i="1" s="1"/>
  <c r="G57" i="1"/>
  <c r="AA57" i="1" s="1"/>
  <c r="AK56" i="1"/>
  <c r="AJ56" i="1"/>
  <c r="AI56" i="1"/>
  <c r="Z56" i="1"/>
  <c r="S56" i="1"/>
  <c r="V56" i="1" s="1"/>
  <c r="R56" i="1"/>
  <c r="U56" i="1" s="1"/>
  <c r="Y56" i="1" s="1"/>
  <c r="O56" i="1"/>
  <c r="T56" i="1" s="1"/>
  <c r="G56" i="1"/>
  <c r="AA56" i="1" s="1"/>
  <c r="AK55" i="1"/>
  <c r="AJ55" i="1"/>
  <c r="AI55" i="1"/>
  <c r="Z55" i="1"/>
  <c r="S55" i="1"/>
  <c r="V55" i="1" s="1"/>
  <c r="R55" i="1"/>
  <c r="U55" i="1" s="1"/>
  <c r="Y55" i="1" s="1"/>
  <c r="O55" i="1"/>
  <c r="T55" i="1" s="1"/>
  <c r="G55" i="1"/>
  <c r="AA55" i="1" s="1"/>
  <c r="AK54" i="1"/>
  <c r="AJ54" i="1"/>
  <c r="AI54" i="1"/>
  <c r="Z54" i="1"/>
  <c r="S54" i="1"/>
  <c r="V54" i="1" s="1"/>
  <c r="R54" i="1"/>
  <c r="U54" i="1" s="1"/>
  <c r="Y54" i="1" s="1"/>
  <c r="O54" i="1"/>
  <c r="T54" i="1" s="1"/>
  <c r="G54" i="1"/>
  <c r="AA54" i="1" s="1"/>
  <c r="AK53" i="1"/>
  <c r="AJ53" i="1"/>
  <c r="AI53" i="1"/>
  <c r="Z53" i="1"/>
  <c r="S53" i="1"/>
  <c r="V53" i="1" s="1"/>
  <c r="R53" i="1"/>
  <c r="U53" i="1" s="1"/>
  <c r="Y53" i="1" s="1"/>
  <c r="O53" i="1"/>
  <c r="T53" i="1" s="1"/>
  <c r="G53" i="1"/>
  <c r="AA53" i="1" s="1"/>
  <c r="AK52" i="1"/>
  <c r="AJ52" i="1"/>
  <c r="AI52" i="1"/>
  <c r="Z52" i="1"/>
  <c r="S52" i="1"/>
  <c r="V52" i="1" s="1"/>
  <c r="R52" i="1"/>
  <c r="U52" i="1" s="1"/>
  <c r="Y52" i="1" s="1"/>
  <c r="O52" i="1"/>
  <c r="T52" i="1" s="1"/>
  <c r="G52" i="1"/>
  <c r="AA52" i="1" s="1"/>
  <c r="AK51" i="1"/>
  <c r="AJ51" i="1"/>
  <c r="AI51" i="1"/>
  <c r="Z51" i="1"/>
  <c r="S51" i="1"/>
  <c r="V51" i="1" s="1"/>
  <c r="R51" i="1"/>
  <c r="U51" i="1" s="1"/>
  <c r="Y51" i="1" s="1"/>
  <c r="O51" i="1"/>
  <c r="T51" i="1" s="1"/>
  <c r="G51" i="1"/>
  <c r="AA51" i="1" s="1"/>
  <c r="AK50" i="1"/>
  <c r="AJ50" i="1"/>
  <c r="AI50" i="1"/>
  <c r="Z50" i="1"/>
  <c r="S50" i="1"/>
  <c r="V50" i="1" s="1"/>
  <c r="R50" i="1"/>
  <c r="U50" i="1" s="1"/>
  <c r="Y50" i="1" s="1"/>
  <c r="O50" i="1"/>
  <c r="T50" i="1" s="1"/>
  <c r="G50" i="1"/>
  <c r="AA50" i="1" s="1"/>
  <c r="AK49" i="1"/>
  <c r="AJ49" i="1"/>
  <c r="AI49" i="1"/>
  <c r="Z49" i="1"/>
  <c r="S49" i="1"/>
  <c r="V49" i="1" s="1"/>
  <c r="R49" i="1"/>
  <c r="U49" i="1" s="1"/>
  <c r="Y49" i="1" s="1"/>
  <c r="O49" i="1"/>
  <c r="T49" i="1" s="1"/>
  <c r="G49" i="1"/>
  <c r="AA49" i="1" s="1"/>
  <c r="AK48" i="1"/>
  <c r="AJ48" i="1"/>
  <c r="AI48" i="1"/>
  <c r="Z48" i="1"/>
  <c r="S48" i="1"/>
  <c r="V48" i="1" s="1"/>
  <c r="R48" i="1"/>
  <c r="U48" i="1" s="1"/>
  <c r="Y48" i="1" s="1"/>
  <c r="O48" i="1"/>
  <c r="T48" i="1" s="1"/>
  <c r="G48" i="1"/>
  <c r="AA48" i="1" s="1"/>
  <c r="AK47" i="1"/>
  <c r="AJ47" i="1"/>
  <c r="AI47" i="1"/>
  <c r="Z47" i="1"/>
  <c r="S47" i="1"/>
  <c r="V47" i="1" s="1"/>
  <c r="R47" i="1"/>
  <c r="U47" i="1" s="1"/>
  <c r="Y47" i="1" s="1"/>
  <c r="O47" i="1"/>
  <c r="T47" i="1" s="1"/>
  <c r="G47" i="1"/>
  <c r="AA47" i="1" s="1"/>
  <c r="AK46" i="1"/>
  <c r="AJ46" i="1"/>
  <c r="AI46" i="1"/>
  <c r="Z46" i="1"/>
  <c r="S46" i="1"/>
  <c r="V46" i="1" s="1"/>
  <c r="R46" i="1"/>
  <c r="U46" i="1" s="1"/>
  <c r="Y46" i="1" s="1"/>
  <c r="O46" i="1"/>
  <c r="T46" i="1" s="1"/>
  <c r="G46" i="1"/>
  <c r="AA46" i="1" s="1"/>
  <c r="AK45" i="1"/>
  <c r="AJ45" i="1"/>
  <c r="AI45" i="1"/>
  <c r="Z45" i="1"/>
  <c r="S45" i="1"/>
  <c r="V45" i="1" s="1"/>
  <c r="R45" i="1"/>
  <c r="U45" i="1" s="1"/>
  <c r="Y45" i="1" s="1"/>
  <c r="O45" i="1"/>
  <c r="T45" i="1" s="1"/>
  <c r="G45" i="1"/>
  <c r="AA45" i="1" s="1"/>
  <c r="AK44" i="1"/>
  <c r="AJ44" i="1"/>
  <c r="AI44" i="1"/>
  <c r="Z44" i="1"/>
  <c r="S44" i="1"/>
  <c r="V44" i="1" s="1"/>
  <c r="R44" i="1"/>
  <c r="U44" i="1" s="1"/>
  <c r="Y44" i="1" s="1"/>
  <c r="O44" i="1"/>
  <c r="T44" i="1" s="1"/>
  <c r="G44" i="1"/>
  <c r="AA44" i="1" s="1"/>
  <c r="AK43" i="1"/>
  <c r="AJ43" i="1"/>
  <c r="AI43" i="1"/>
  <c r="Z43" i="1"/>
  <c r="S43" i="1"/>
  <c r="V43" i="1" s="1"/>
  <c r="R43" i="1"/>
  <c r="U43" i="1" s="1"/>
  <c r="Y43" i="1" s="1"/>
  <c r="O43" i="1"/>
  <c r="T43" i="1" s="1"/>
  <c r="G43" i="1"/>
  <c r="AA43" i="1" s="1"/>
  <c r="AK42" i="1"/>
  <c r="AJ42" i="1"/>
  <c r="AI42" i="1"/>
  <c r="Z42" i="1"/>
  <c r="S42" i="1"/>
  <c r="V42" i="1" s="1"/>
  <c r="R42" i="1"/>
  <c r="U42" i="1" s="1"/>
  <c r="Y42" i="1" s="1"/>
  <c r="O42" i="1"/>
  <c r="T42" i="1" s="1"/>
  <c r="G42" i="1"/>
  <c r="AA42" i="1" s="1"/>
  <c r="AK41" i="1"/>
  <c r="AJ41" i="1"/>
  <c r="AI41" i="1"/>
  <c r="Z41" i="1"/>
  <c r="S41" i="1"/>
  <c r="V41" i="1" s="1"/>
  <c r="R41" i="1"/>
  <c r="U41" i="1" s="1"/>
  <c r="Y41" i="1" s="1"/>
  <c r="O41" i="1"/>
  <c r="T41" i="1" s="1"/>
  <c r="G41" i="1"/>
  <c r="AA41" i="1" s="1"/>
  <c r="AK40" i="1"/>
  <c r="AJ40" i="1"/>
  <c r="AI40" i="1"/>
  <c r="Z40" i="1"/>
  <c r="S40" i="1"/>
  <c r="V40" i="1" s="1"/>
  <c r="R40" i="1"/>
  <c r="U40" i="1" s="1"/>
  <c r="Y40" i="1" s="1"/>
  <c r="O40" i="1"/>
  <c r="T40" i="1" s="1"/>
  <c r="G40" i="1"/>
  <c r="AA40" i="1" s="1"/>
  <c r="AK39" i="1"/>
  <c r="AJ39" i="1"/>
  <c r="AI39" i="1"/>
  <c r="Z39" i="1"/>
  <c r="S39" i="1"/>
  <c r="V39" i="1" s="1"/>
  <c r="R39" i="1"/>
  <c r="U39" i="1" s="1"/>
  <c r="Y39" i="1" s="1"/>
  <c r="O39" i="1"/>
  <c r="T39" i="1" s="1"/>
  <c r="G39" i="1"/>
  <c r="AA39" i="1" s="1"/>
  <c r="AK38" i="1"/>
  <c r="AJ38" i="1"/>
  <c r="AI38" i="1"/>
  <c r="Z38" i="1"/>
  <c r="S38" i="1"/>
  <c r="V38" i="1" s="1"/>
  <c r="R38" i="1"/>
  <c r="U38" i="1" s="1"/>
  <c r="Y38" i="1" s="1"/>
  <c r="O38" i="1"/>
  <c r="T38" i="1" s="1"/>
  <c r="G38" i="1"/>
  <c r="AA38" i="1" s="1"/>
  <c r="AK37" i="1"/>
  <c r="AJ37" i="1"/>
  <c r="AI37" i="1"/>
  <c r="Z37" i="1"/>
  <c r="S37" i="1"/>
  <c r="V37" i="1" s="1"/>
  <c r="R37" i="1"/>
  <c r="U37" i="1" s="1"/>
  <c r="Y37" i="1" s="1"/>
  <c r="O37" i="1"/>
  <c r="T37" i="1" s="1"/>
  <c r="G37" i="1"/>
  <c r="AA37" i="1" s="1"/>
  <c r="AK36" i="1"/>
  <c r="AJ36" i="1"/>
  <c r="AI36" i="1"/>
  <c r="Z36" i="1"/>
  <c r="S36" i="1"/>
  <c r="V36" i="1" s="1"/>
  <c r="R36" i="1"/>
  <c r="U36" i="1" s="1"/>
  <c r="Y36" i="1" s="1"/>
  <c r="O36" i="1"/>
  <c r="T36" i="1" s="1"/>
  <c r="G36" i="1"/>
  <c r="AA36" i="1" s="1"/>
  <c r="AK35" i="1"/>
  <c r="AJ35" i="1"/>
  <c r="AI35" i="1"/>
  <c r="Z35" i="1"/>
  <c r="S35" i="1"/>
  <c r="V35" i="1" s="1"/>
  <c r="R35" i="1"/>
  <c r="U35" i="1" s="1"/>
  <c r="Y35" i="1" s="1"/>
  <c r="O35" i="1"/>
  <c r="T35" i="1" s="1"/>
  <c r="G35" i="1"/>
  <c r="AA35" i="1" s="1"/>
  <c r="AK34" i="1"/>
  <c r="AJ34" i="1"/>
  <c r="AI34" i="1"/>
  <c r="Z34" i="1"/>
  <c r="S34" i="1"/>
  <c r="V34" i="1" s="1"/>
  <c r="R34" i="1"/>
  <c r="U34" i="1" s="1"/>
  <c r="Y34" i="1" s="1"/>
  <c r="O34" i="1"/>
  <c r="T34" i="1" s="1"/>
  <c r="G34" i="1"/>
  <c r="AA34" i="1" s="1"/>
  <c r="AK33" i="1"/>
  <c r="AJ33" i="1"/>
  <c r="AI33" i="1"/>
  <c r="Z33" i="1"/>
  <c r="S33" i="1"/>
  <c r="V33" i="1" s="1"/>
  <c r="R33" i="1"/>
  <c r="U33" i="1" s="1"/>
  <c r="Y33" i="1" s="1"/>
  <c r="O33" i="1"/>
  <c r="T33" i="1" s="1"/>
  <c r="G33" i="1"/>
  <c r="AA33" i="1" s="1"/>
  <c r="AK32" i="1"/>
  <c r="AJ32" i="1"/>
  <c r="AI32" i="1"/>
  <c r="Z32" i="1"/>
  <c r="U32" i="1"/>
  <c r="Y32" i="1" s="1"/>
  <c r="S32" i="1"/>
  <c r="V32" i="1" s="1"/>
  <c r="R32" i="1"/>
  <c r="O32" i="1"/>
  <c r="T32" i="1" s="1"/>
  <c r="G32" i="1"/>
  <c r="AA32" i="1" s="1"/>
  <c r="AK31" i="1"/>
  <c r="AJ31" i="1"/>
  <c r="AI31" i="1"/>
  <c r="AA31" i="1"/>
  <c r="Z31" i="1"/>
  <c r="S31" i="1"/>
  <c r="V31" i="1" s="1"/>
  <c r="R31" i="1"/>
  <c r="U31" i="1" s="1"/>
  <c r="Y31" i="1" s="1"/>
  <c r="O31" i="1"/>
  <c r="T31" i="1" s="1"/>
  <c r="G31" i="1"/>
  <c r="AK30" i="1"/>
  <c r="AJ30" i="1"/>
  <c r="AI30" i="1"/>
  <c r="Z30" i="1"/>
  <c r="S30" i="1"/>
  <c r="V30" i="1" s="1"/>
  <c r="R30" i="1"/>
  <c r="U30" i="1" s="1"/>
  <c r="Y30" i="1" s="1"/>
  <c r="O30" i="1"/>
  <c r="T30" i="1" s="1"/>
  <c r="G30" i="1"/>
  <c r="AA30" i="1" s="1"/>
  <c r="AK29" i="1"/>
  <c r="AJ29" i="1"/>
  <c r="AI29" i="1"/>
  <c r="Z29" i="1"/>
  <c r="S29" i="1"/>
  <c r="V29" i="1" s="1"/>
  <c r="R29" i="1"/>
  <c r="U29" i="1" s="1"/>
  <c r="Y29" i="1" s="1"/>
  <c r="O29" i="1"/>
  <c r="T29" i="1" s="1"/>
  <c r="G29" i="1"/>
  <c r="AA29" i="1" s="1"/>
  <c r="AK28" i="1"/>
  <c r="AJ28" i="1"/>
  <c r="AI28" i="1"/>
  <c r="Z28" i="1"/>
  <c r="S28" i="1"/>
  <c r="V28" i="1" s="1"/>
  <c r="R28" i="1"/>
  <c r="U28" i="1" s="1"/>
  <c r="Y28" i="1" s="1"/>
  <c r="O28" i="1"/>
  <c r="T28" i="1" s="1"/>
  <c r="G28" i="1"/>
  <c r="AA28" i="1" s="1"/>
  <c r="AK27" i="1"/>
  <c r="AJ27" i="1"/>
  <c r="AI27" i="1"/>
  <c r="Z27" i="1"/>
  <c r="S27" i="1"/>
  <c r="V27" i="1" s="1"/>
  <c r="R27" i="1"/>
  <c r="U27" i="1" s="1"/>
  <c r="Y27" i="1" s="1"/>
  <c r="O27" i="1"/>
  <c r="T27" i="1" s="1"/>
  <c r="G27" i="1"/>
  <c r="AA27" i="1" s="1"/>
  <c r="AK26" i="1"/>
  <c r="AJ26" i="1"/>
  <c r="AI26" i="1"/>
  <c r="Z26" i="1"/>
  <c r="S26" i="1"/>
  <c r="V26" i="1" s="1"/>
  <c r="R26" i="1"/>
  <c r="U26" i="1" s="1"/>
  <c r="Y26" i="1" s="1"/>
  <c r="O26" i="1"/>
  <c r="T26" i="1" s="1"/>
  <c r="G26" i="1"/>
  <c r="AA26" i="1" s="1"/>
  <c r="AK25" i="1"/>
  <c r="AJ25" i="1"/>
  <c r="AI25" i="1"/>
  <c r="Z25" i="1"/>
  <c r="S25" i="1"/>
  <c r="V25" i="1" s="1"/>
  <c r="R25" i="1"/>
  <c r="U25" i="1" s="1"/>
  <c r="Y25" i="1" s="1"/>
  <c r="O25" i="1"/>
  <c r="T25" i="1" s="1"/>
  <c r="G25" i="1"/>
  <c r="AA25" i="1" s="1"/>
  <c r="AK24" i="1"/>
  <c r="AJ24" i="1"/>
  <c r="AI24" i="1"/>
  <c r="Z24" i="1"/>
  <c r="S24" i="1"/>
  <c r="V24" i="1" s="1"/>
  <c r="R24" i="1"/>
  <c r="U24" i="1" s="1"/>
  <c r="Y24" i="1" s="1"/>
  <c r="O24" i="1"/>
  <c r="T24" i="1" s="1"/>
  <c r="G24" i="1"/>
  <c r="AA24" i="1" s="1"/>
  <c r="AK23" i="1"/>
  <c r="AJ23" i="1"/>
  <c r="AI23" i="1"/>
  <c r="Z23" i="1"/>
  <c r="S23" i="1"/>
  <c r="V23" i="1" s="1"/>
  <c r="R23" i="1"/>
  <c r="U23" i="1" s="1"/>
  <c r="Y23" i="1" s="1"/>
  <c r="O23" i="1"/>
  <c r="T23" i="1" s="1"/>
  <c r="G23" i="1"/>
  <c r="AA23" i="1" s="1"/>
  <c r="AK22" i="1"/>
  <c r="AJ22" i="1"/>
  <c r="AI22" i="1"/>
  <c r="Z22" i="1"/>
  <c r="S22" i="1"/>
  <c r="V22" i="1" s="1"/>
  <c r="R22" i="1"/>
  <c r="U22" i="1" s="1"/>
  <c r="Y22" i="1" s="1"/>
  <c r="O22" i="1"/>
  <c r="T22" i="1" s="1"/>
  <c r="G22" i="1"/>
  <c r="AA22" i="1" s="1"/>
  <c r="AK21" i="1"/>
  <c r="AJ21" i="1"/>
  <c r="AI21" i="1"/>
  <c r="Z21" i="1"/>
  <c r="S21" i="1"/>
  <c r="V21" i="1" s="1"/>
  <c r="R21" i="1"/>
  <c r="U21" i="1" s="1"/>
  <c r="Y21" i="1" s="1"/>
  <c r="O21" i="1"/>
  <c r="T21" i="1" s="1"/>
  <c r="G21" i="1"/>
  <c r="AA21" i="1" s="1"/>
  <c r="AK20" i="1"/>
  <c r="AJ20" i="1"/>
  <c r="AI20" i="1"/>
  <c r="Z20" i="1"/>
  <c r="S20" i="1"/>
  <c r="V20" i="1" s="1"/>
  <c r="R20" i="1"/>
  <c r="U20" i="1" s="1"/>
  <c r="Y20" i="1" s="1"/>
  <c r="O20" i="1"/>
  <c r="T20" i="1" s="1"/>
  <c r="G20" i="1"/>
  <c r="AA20" i="1" s="1"/>
  <c r="AK19" i="1"/>
  <c r="AJ19" i="1"/>
  <c r="AI19" i="1"/>
  <c r="Z19" i="1"/>
  <c r="S19" i="1"/>
  <c r="V19" i="1" s="1"/>
  <c r="R19" i="1"/>
  <c r="U19" i="1" s="1"/>
  <c r="Y19" i="1" s="1"/>
  <c r="O19" i="1"/>
  <c r="T19" i="1" s="1"/>
  <c r="G19" i="1"/>
  <c r="AA19" i="1" s="1"/>
  <c r="AK18" i="1"/>
  <c r="AJ18" i="1"/>
  <c r="AI18" i="1"/>
  <c r="Z18" i="1"/>
  <c r="S18" i="1"/>
  <c r="V18" i="1" s="1"/>
  <c r="R18" i="1"/>
  <c r="U18" i="1" s="1"/>
  <c r="Y18" i="1" s="1"/>
  <c r="O18" i="1"/>
  <c r="T18" i="1" s="1"/>
  <c r="G18" i="1"/>
  <c r="AA18" i="1" s="1"/>
  <c r="AK17" i="1"/>
  <c r="AJ17" i="1"/>
  <c r="AI17" i="1"/>
  <c r="Z17" i="1"/>
  <c r="S17" i="1"/>
  <c r="V17" i="1" s="1"/>
  <c r="R17" i="1"/>
  <c r="U17" i="1" s="1"/>
  <c r="Y17" i="1" s="1"/>
  <c r="O17" i="1"/>
  <c r="T17" i="1" s="1"/>
  <c r="G17" i="1"/>
  <c r="AA17" i="1" s="1"/>
  <c r="AK16" i="1"/>
  <c r="AJ16" i="1"/>
  <c r="AI16" i="1"/>
  <c r="Z16" i="1"/>
  <c r="U16" i="1"/>
  <c r="Y16" i="1" s="1"/>
  <c r="S16" i="1"/>
  <c r="V16" i="1" s="1"/>
  <c r="R16" i="1"/>
  <c r="O16" i="1"/>
  <c r="T16" i="1" s="1"/>
  <c r="G16" i="1"/>
  <c r="AA16" i="1" s="1"/>
  <c r="AK15" i="1"/>
  <c r="AJ15" i="1"/>
  <c r="AI15" i="1"/>
  <c r="AA15" i="1"/>
  <c r="Z15" i="1"/>
  <c r="S15" i="1"/>
  <c r="V15" i="1" s="1"/>
  <c r="R15" i="1"/>
  <c r="U15" i="1" s="1"/>
  <c r="Y15" i="1" s="1"/>
  <c r="O15" i="1"/>
  <c r="T15" i="1" s="1"/>
  <c r="G15" i="1"/>
  <c r="AK14" i="1"/>
  <c r="AJ14" i="1"/>
  <c r="AI14" i="1"/>
  <c r="Z14" i="1"/>
  <c r="S14" i="1"/>
  <c r="V14" i="1" s="1"/>
  <c r="R14" i="1"/>
  <c r="U14" i="1" s="1"/>
  <c r="Y14" i="1" s="1"/>
  <c r="O14" i="1"/>
  <c r="T14" i="1" s="1"/>
  <c r="G14" i="1"/>
  <c r="AA14" i="1" s="1"/>
  <c r="AK13" i="1"/>
  <c r="AJ13" i="1"/>
  <c r="AI13" i="1"/>
  <c r="Z13" i="1"/>
  <c r="S13" i="1"/>
  <c r="V13" i="1" s="1"/>
  <c r="R13" i="1"/>
  <c r="U13" i="1" s="1"/>
  <c r="Y13" i="1" s="1"/>
  <c r="O13" i="1"/>
  <c r="T13" i="1" s="1"/>
  <c r="G13" i="1"/>
  <c r="AA13" i="1" s="1"/>
  <c r="AK12" i="1"/>
  <c r="AJ12" i="1"/>
  <c r="AI12" i="1"/>
  <c r="Z12" i="1"/>
  <c r="S12" i="1"/>
  <c r="V12" i="1" s="1"/>
  <c r="R12" i="1"/>
  <c r="U12" i="1" s="1"/>
  <c r="Y12" i="1" s="1"/>
  <c r="O12" i="1"/>
  <c r="T12" i="1" s="1"/>
  <c r="G12" i="1"/>
  <c r="AA12" i="1" s="1"/>
  <c r="AK11" i="1"/>
  <c r="AJ11" i="1"/>
  <c r="AI11" i="1"/>
  <c r="Z11" i="1"/>
  <c r="S11" i="1"/>
  <c r="V11" i="1" s="1"/>
  <c r="R11" i="1"/>
  <c r="U11" i="1" s="1"/>
  <c r="Y11" i="1" s="1"/>
  <c r="O11" i="1"/>
  <c r="T11" i="1" s="1"/>
  <c r="G11" i="1"/>
  <c r="AA11" i="1" s="1"/>
  <c r="AK10" i="1"/>
  <c r="AJ10" i="1"/>
  <c r="AI10" i="1"/>
  <c r="Z10" i="1"/>
  <c r="S10" i="1"/>
  <c r="V10" i="1" s="1"/>
  <c r="R10" i="1"/>
  <c r="U10" i="1" s="1"/>
  <c r="Y10" i="1" s="1"/>
  <c r="O10" i="1"/>
  <c r="T10" i="1" s="1"/>
  <c r="G10" i="1"/>
  <c r="AA10" i="1" s="1"/>
  <c r="AK9" i="1"/>
  <c r="AJ9" i="1"/>
  <c r="AI9" i="1"/>
  <c r="Z9" i="1"/>
  <c r="S9" i="1"/>
  <c r="V9" i="1" s="1"/>
  <c r="R9" i="1"/>
  <c r="U9" i="1" s="1"/>
  <c r="Y9" i="1" s="1"/>
  <c r="O9" i="1"/>
  <c r="T9" i="1" s="1"/>
  <c r="G9" i="1"/>
  <c r="AA9" i="1" s="1"/>
  <c r="AK8" i="1"/>
  <c r="AJ8" i="1"/>
  <c r="AI8" i="1"/>
  <c r="Z8" i="1"/>
  <c r="S8" i="1"/>
  <c r="V8" i="1" s="1"/>
  <c r="R8" i="1"/>
  <c r="U8" i="1" s="1"/>
  <c r="Y8" i="1" s="1"/>
  <c r="O8" i="1"/>
  <c r="T8" i="1" s="1"/>
  <c r="G8" i="1"/>
  <c r="AA8" i="1" s="1"/>
  <c r="AK7" i="1"/>
  <c r="AJ7" i="1"/>
  <c r="AI7" i="1"/>
  <c r="Z7" i="1"/>
  <c r="S7" i="1"/>
  <c r="V7" i="1" s="1"/>
  <c r="R7" i="1"/>
  <c r="U7" i="1" s="1"/>
  <c r="Y7" i="1" s="1"/>
  <c r="O7" i="1"/>
  <c r="T7" i="1" s="1"/>
  <c r="G7" i="1"/>
  <c r="AA7" i="1" s="1"/>
  <c r="AK6" i="1"/>
  <c r="AJ6" i="1"/>
  <c r="AI6" i="1"/>
  <c r="Z6" i="1"/>
  <c r="S6" i="1"/>
  <c r="V6" i="1" s="1"/>
  <c r="R6" i="1"/>
  <c r="U6" i="1" s="1"/>
  <c r="Y6" i="1" s="1"/>
  <c r="O6" i="1"/>
  <c r="T6" i="1" s="1"/>
  <c r="G6" i="1"/>
  <c r="AA6" i="1" s="1"/>
  <c r="AK5" i="1"/>
  <c r="AJ5" i="1"/>
  <c r="AI5" i="1"/>
  <c r="Z5" i="1"/>
  <c r="S5" i="1"/>
  <c r="V5" i="1" s="1"/>
  <c r="R5" i="1"/>
  <c r="U5" i="1" s="1"/>
  <c r="Y5" i="1" s="1"/>
  <c r="O5" i="1"/>
  <c r="T5" i="1" s="1"/>
  <c r="G5" i="1"/>
  <c r="AA5" i="1" s="1"/>
  <c r="AN3" i="1"/>
  <c r="AL234" i="1" l="1"/>
  <c r="AL393" i="1"/>
  <c r="AB5" i="1"/>
  <c r="AB37" i="1"/>
  <c r="AB17" i="1"/>
  <c r="AB33" i="1"/>
  <c r="AL244" i="1"/>
  <c r="AL268" i="1"/>
  <c r="AL289" i="1"/>
  <c r="AB47" i="1"/>
  <c r="AB21" i="1"/>
  <c r="AB9" i="1"/>
  <c r="AB13" i="1"/>
  <c r="AB25" i="1"/>
  <c r="AB29" i="1"/>
  <c r="AB45" i="1"/>
  <c r="T181" i="1"/>
  <c r="AL209" i="1"/>
  <c r="W348" i="1"/>
  <c r="X348" i="1" s="1"/>
  <c r="AH348" i="1" s="1"/>
  <c r="T348" i="1"/>
  <c r="T383" i="1"/>
  <c r="AL6" i="1"/>
  <c r="AL14" i="1"/>
  <c r="AL22" i="1"/>
  <c r="AL30" i="1"/>
  <c r="AL38" i="1"/>
  <c r="AB41" i="1"/>
  <c r="AL153" i="1"/>
  <c r="AL161" i="1"/>
  <c r="AL169" i="1"/>
  <c r="AL193" i="1"/>
  <c r="AL199" i="1"/>
  <c r="AL249" i="1"/>
  <c r="AL260" i="1"/>
  <c r="AL281" i="1"/>
  <c r="AL292" i="1"/>
  <c r="AL305" i="1"/>
  <c r="AL45" i="1"/>
  <c r="AB48" i="1"/>
  <c r="T184" i="1"/>
  <c r="AL211" i="1"/>
  <c r="Y218" i="1"/>
  <c r="AL219" i="1"/>
  <c r="AL228" i="1"/>
  <c r="AL251" i="1"/>
  <c r="AL273" i="1"/>
  <c r="AL284" i="1"/>
  <c r="AL297" i="1"/>
  <c r="AL324" i="1"/>
  <c r="AL10" i="1"/>
  <c r="AL18" i="1"/>
  <c r="AL26" i="1"/>
  <c r="AL34" i="1"/>
  <c r="AL42" i="1"/>
  <c r="AL149" i="1"/>
  <c r="AL157" i="1"/>
  <c r="AL165" i="1"/>
  <c r="AL173" i="1"/>
  <c r="T177" i="1"/>
  <c r="T185" i="1"/>
  <c r="V218" i="1"/>
  <c r="AL265" i="1"/>
  <c r="AL276" i="1"/>
  <c r="AL313" i="1"/>
  <c r="U316" i="1"/>
  <c r="X376" i="1"/>
  <c r="AH376" i="1" s="1"/>
  <c r="AL308" i="1"/>
  <c r="AL329" i="1"/>
  <c r="T379" i="1"/>
  <c r="AL300" i="1"/>
  <c r="AL321" i="1"/>
  <c r="AL333" i="1"/>
  <c r="AL357" i="1"/>
  <c r="T360" i="1"/>
  <c r="AL342" i="1"/>
  <c r="AL345" i="1"/>
  <c r="AH336" i="1"/>
  <c r="AG336" i="1"/>
  <c r="AG368" i="1"/>
  <c r="AB6" i="1"/>
  <c r="AB10" i="1"/>
  <c r="AB14" i="1"/>
  <c r="AB18" i="1"/>
  <c r="AB22" i="1"/>
  <c r="AB26" i="1"/>
  <c r="AB30" i="1"/>
  <c r="AB34" i="1"/>
  <c r="AB38" i="1"/>
  <c r="AB42" i="1"/>
  <c r="AB49" i="1"/>
  <c r="AL49" i="1"/>
  <c r="AB52" i="1"/>
  <c r="AL138" i="1"/>
  <c r="AL146" i="1"/>
  <c r="AL150" i="1"/>
  <c r="AL154" i="1"/>
  <c r="AL158" i="1"/>
  <c r="AL162" i="1"/>
  <c r="AL166" i="1"/>
  <c r="AL170" i="1"/>
  <c r="AL174" i="1"/>
  <c r="AL197" i="1"/>
  <c r="AL201" i="1"/>
  <c r="AL215" i="1"/>
  <c r="AL224" i="1"/>
  <c r="AL230" i="1"/>
  <c r="AL240" i="1"/>
  <c r="AL252" i="1"/>
  <c r="AL261" i="1"/>
  <c r="AL269" i="1"/>
  <c r="AL277" i="1"/>
  <c r="AL285" i="1"/>
  <c r="AL293" i="1"/>
  <c r="AL301" i="1"/>
  <c r="AL309" i="1"/>
  <c r="AL325" i="1"/>
  <c r="W361" i="1"/>
  <c r="X361" i="1" s="1"/>
  <c r="AH361" i="1" s="1"/>
  <c r="T361" i="1"/>
  <c r="W385" i="1"/>
  <c r="T385" i="1"/>
  <c r="AG340" i="1"/>
  <c r="AH360" i="1"/>
  <c r="AG360" i="1"/>
  <c r="AL8" i="1"/>
  <c r="AL12" i="1"/>
  <c r="AL16" i="1"/>
  <c r="AL20" i="1"/>
  <c r="AL24" i="1"/>
  <c r="AL28" i="1"/>
  <c r="AL32" i="1"/>
  <c r="AL36" i="1"/>
  <c r="AL40" i="1"/>
  <c r="AB53" i="1"/>
  <c r="AL53" i="1"/>
  <c r="AL147" i="1"/>
  <c r="AL151" i="1"/>
  <c r="AL155" i="1"/>
  <c r="AL159" i="1"/>
  <c r="AL163" i="1"/>
  <c r="AL167" i="1"/>
  <c r="AL171" i="1"/>
  <c r="AL175" i="1"/>
  <c r="T178" i="1"/>
  <c r="T182" i="1"/>
  <c r="T186" i="1"/>
  <c r="T190" i="1"/>
  <c r="AL205" i="1"/>
  <c r="AL213" i="1"/>
  <c r="AL226" i="1"/>
  <c r="AL236" i="1"/>
  <c r="AL242" i="1"/>
  <c r="AL246" i="1"/>
  <c r="W337" i="1"/>
  <c r="X337" i="1" s="1"/>
  <c r="AH337" i="1" s="1"/>
  <c r="T337" i="1"/>
  <c r="W344" i="1"/>
  <c r="X344" i="1" s="1"/>
  <c r="AH344" i="1" s="1"/>
  <c r="T344" i="1"/>
  <c r="W353" i="1"/>
  <c r="X353" i="1" s="1"/>
  <c r="AH353" i="1" s="1"/>
  <c r="T353" i="1"/>
  <c r="AH364" i="1"/>
  <c r="AG364" i="1"/>
  <c r="W372" i="1"/>
  <c r="X372" i="1" s="1"/>
  <c r="T372" i="1"/>
  <c r="W389" i="1"/>
  <c r="T389" i="1"/>
  <c r="AB7" i="1"/>
  <c r="AB8" i="1"/>
  <c r="AB11" i="1"/>
  <c r="AB12" i="1"/>
  <c r="AB15" i="1"/>
  <c r="AB16" i="1"/>
  <c r="AB19" i="1"/>
  <c r="AB20" i="1"/>
  <c r="AB23" i="1"/>
  <c r="AB24" i="1"/>
  <c r="AB27" i="1"/>
  <c r="AB28" i="1"/>
  <c r="AB31" i="1"/>
  <c r="AB32" i="1"/>
  <c r="AB35" i="1"/>
  <c r="AB36" i="1"/>
  <c r="AB39" i="1"/>
  <c r="AB40" i="1"/>
  <c r="AB43" i="1"/>
  <c r="AB44" i="1"/>
  <c r="AL67" i="1"/>
  <c r="AL71" i="1"/>
  <c r="AL75" i="1"/>
  <c r="AL79" i="1"/>
  <c r="AL83" i="1"/>
  <c r="AL140" i="1"/>
  <c r="AL148" i="1"/>
  <c r="AL152" i="1"/>
  <c r="AL156" i="1"/>
  <c r="AL160" i="1"/>
  <c r="AL164" i="1"/>
  <c r="AL168" i="1"/>
  <c r="AL172" i="1"/>
  <c r="AL176" i="1"/>
  <c r="T179" i="1"/>
  <c r="T183" i="1"/>
  <c r="T187" i="1"/>
  <c r="T191" i="1"/>
  <c r="AL195" i="1"/>
  <c r="AL203" i="1"/>
  <c r="AL207" i="1"/>
  <c r="AL217" i="1"/>
  <c r="AL222" i="1"/>
  <c r="AL232" i="1"/>
  <c r="AL238" i="1"/>
  <c r="AL248" i="1"/>
  <c r="AL256" i="1"/>
  <c r="AL264" i="1"/>
  <c r="AL272" i="1"/>
  <c r="AL280" i="1"/>
  <c r="AL288" i="1"/>
  <c r="AL296" i="1"/>
  <c r="AL304" i="1"/>
  <c r="AL312" i="1"/>
  <c r="AL320" i="1"/>
  <c r="AL328" i="1"/>
  <c r="T336" i="1"/>
  <c r="AH356" i="1"/>
  <c r="AG356" i="1"/>
  <c r="W381" i="1"/>
  <c r="X381" i="1" s="1"/>
  <c r="AH381" i="1" s="1"/>
  <c r="T381" i="1"/>
  <c r="AL253" i="1"/>
  <c r="AL254" i="1"/>
  <c r="AL258" i="1"/>
  <c r="AL262" i="1"/>
  <c r="AL266" i="1"/>
  <c r="AL270" i="1"/>
  <c r="AL274" i="1"/>
  <c r="AL278" i="1"/>
  <c r="AL282" i="1"/>
  <c r="AL286" i="1"/>
  <c r="AL290" i="1"/>
  <c r="AL294" i="1"/>
  <c r="AL298" i="1"/>
  <c r="AL302" i="1"/>
  <c r="AL306" i="1"/>
  <c r="AL310" i="1"/>
  <c r="AL314" i="1"/>
  <c r="AL318" i="1"/>
  <c r="AL322" i="1"/>
  <c r="AL326" i="1"/>
  <c r="AL330" i="1"/>
  <c r="AL331" i="1"/>
  <c r="AL337" i="1"/>
  <c r="T340" i="1"/>
  <c r="T345" i="1"/>
  <c r="AL349" i="1"/>
  <c r="T352" i="1"/>
  <c r="T357" i="1"/>
  <c r="AL358" i="1"/>
  <c r="T365" i="1"/>
  <c r="AL365" i="1"/>
  <c r="T368" i="1"/>
  <c r="AL373" i="1"/>
  <c r="AL374" i="1"/>
  <c r="T376" i="1"/>
  <c r="AL381" i="1"/>
  <c r="AL385" i="1"/>
  <c r="T387" i="1"/>
  <c r="AL389" i="1"/>
  <c r="T391" i="1"/>
  <c r="AL250" i="1"/>
  <c r="AL255" i="1"/>
  <c r="AL259" i="1"/>
  <c r="AL263" i="1"/>
  <c r="AL267" i="1"/>
  <c r="AL271" i="1"/>
  <c r="AL275" i="1"/>
  <c r="AL279" i="1"/>
  <c r="AL283" i="1"/>
  <c r="AL287" i="1"/>
  <c r="AL291" i="1"/>
  <c r="AL295" i="1"/>
  <c r="AL299" i="1"/>
  <c r="AL303" i="1"/>
  <c r="AL307" i="1"/>
  <c r="AL311" i="1"/>
  <c r="AL315" i="1"/>
  <c r="AL319" i="1"/>
  <c r="AL323" i="1"/>
  <c r="AL327" i="1"/>
  <c r="T349" i="1"/>
  <c r="AL353" i="1"/>
  <c r="T356" i="1"/>
  <c r="AL361" i="1"/>
  <c r="AL362" i="1"/>
  <c r="T364" i="1"/>
  <c r="T373" i="1"/>
  <c r="T378" i="1"/>
  <c r="T380" i="1"/>
  <c r="AL341" i="1"/>
  <c r="AL369" i="1"/>
  <c r="AL387" i="1"/>
  <c r="AL391" i="1"/>
  <c r="AL46" i="1"/>
  <c r="AL50" i="1"/>
  <c r="AL54" i="1"/>
  <c r="AL56" i="1"/>
  <c r="AL58" i="1"/>
  <c r="AL60" i="1"/>
  <c r="AL62" i="1"/>
  <c r="AL64" i="1"/>
  <c r="AB51" i="1"/>
  <c r="AL44" i="1"/>
  <c r="AB46" i="1"/>
  <c r="AL48" i="1"/>
  <c r="AB50" i="1"/>
  <c r="AL52" i="1"/>
  <c r="AB54" i="1"/>
  <c r="AL55" i="1"/>
  <c r="AL57" i="1"/>
  <c r="AL59" i="1"/>
  <c r="AL61" i="1"/>
  <c r="AL63" i="1"/>
  <c r="AL65" i="1"/>
  <c r="AL69" i="1"/>
  <c r="AL73" i="1"/>
  <c r="AL77" i="1"/>
  <c r="AL81" i="1"/>
  <c r="AL5" i="1"/>
  <c r="AL7" i="1"/>
  <c r="AL9" i="1"/>
  <c r="AL11" i="1"/>
  <c r="AL13" i="1"/>
  <c r="AL15" i="1"/>
  <c r="AL17" i="1"/>
  <c r="AL19" i="1"/>
  <c r="AL21" i="1"/>
  <c r="AL23" i="1"/>
  <c r="AL25" i="1"/>
  <c r="AL27" i="1"/>
  <c r="AL29" i="1"/>
  <c r="AL31" i="1"/>
  <c r="AL33" i="1"/>
  <c r="AL35" i="1"/>
  <c r="AL37" i="1"/>
  <c r="AL39" i="1"/>
  <c r="AL41" i="1"/>
  <c r="AL43" i="1"/>
  <c r="AL47" i="1"/>
  <c r="AL51" i="1"/>
  <c r="AL66" i="1"/>
  <c r="AL68" i="1"/>
  <c r="AL70" i="1"/>
  <c r="AL72" i="1"/>
  <c r="AL74" i="1"/>
  <c r="AL76" i="1"/>
  <c r="AL78" i="1"/>
  <c r="AL80" i="1"/>
  <c r="AL82" i="1"/>
  <c r="AL84" i="1"/>
  <c r="AL86" i="1"/>
  <c r="AL88" i="1"/>
  <c r="AL90" i="1"/>
  <c r="AL92" i="1"/>
  <c r="AL94" i="1"/>
  <c r="AL96" i="1"/>
  <c r="AL98" i="1"/>
  <c r="AL100" i="1"/>
  <c r="AL102" i="1"/>
  <c r="AL104" i="1"/>
  <c r="AL106" i="1"/>
  <c r="AL108" i="1"/>
  <c r="AL110" i="1"/>
  <c r="AL112" i="1"/>
  <c r="AL114" i="1"/>
  <c r="AL116" i="1"/>
  <c r="AL118" i="1"/>
  <c r="AL120" i="1"/>
  <c r="AL124" i="1"/>
  <c r="AL128" i="1"/>
  <c r="AL132" i="1"/>
  <c r="AL136" i="1"/>
  <c r="AL85" i="1"/>
  <c r="AL87" i="1"/>
  <c r="AL89" i="1"/>
  <c r="AL91" i="1"/>
  <c r="AL93" i="1"/>
  <c r="AL95" i="1"/>
  <c r="AL97" i="1"/>
  <c r="AL99" i="1"/>
  <c r="AL101" i="1"/>
  <c r="AL103" i="1"/>
  <c r="AL105" i="1"/>
  <c r="AL107" i="1"/>
  <c r="AL109" i="1"/>
  <c r="AL111" i="1"/>
  <c r="AL113" i="1"/>
  <c r="AL115" i="1"/>
  <c r="AL117" i="1"/>
  <c r="AL119" i="1"/>
  <c r="AL122" i="1"/>
  <c r="AL126" i="1"/>
  <c r="AL130" i="1"/>
  <c r="AL134" i="1"/>
  <c r="AL142" i="1"/>
  <c r="AL144" i="1"/>
  <c r="AL121" i="1"/>
  <c r="AL123" i="1"/>
  <c r="AL125" i="1"/>
  <c r="AL127" i="1"/>
  <c r="AL129" i="1"/>
  <c r="AL131" i="1"/>
  <c r="AL133" i="1"/>
  <c r="AL135" i="1"/>
  <c r="AL137" i="1"/>
  <c r="AL139" i="1"/>
  <c r="AL141" i="1"/>
  <c r="AL143" i="1"/>
  <c r="AL145" i="1"/>
  <c r="AL178" i="1"/>
  <c r="AL180" i="1"/>
  <c r="AL182" i="1"/>
  <c r="AL184" i="1"/>
  <c r="AL186" i="1"/>
  <c r="AL188" i="1"/>
  <c r="AL190" i="1"/>
  <c r="AL194" i="1"/>
  <c r="AL198" i="1"/>
  <c r="AL202" i="1"/>
  <c r="AL206" i="1"/>
  <c r="AL210" i="1"/>
  <c r="AL214" i="1"/>
  <c r="AL218" i="1"/>
  <c r="W342" i="1"/>
  <c r="X342" i="1" s="1"/>
  <c r="T342" i="1"/>
  <c r="AG344" i="1"/>
  <c r="AL346" i="1"/>
  <c r="W347" i="1"/>
  <c r="X347" i="1" s="1"/>
  <c r="AH347" i="1" s="1"/>
  <c r="T347" i="1"/>
  <c r="W358" i="1"/>
  <c r="X358" i="1" s="1"/>
  <c r="T358" i="1"/>
  <c r="W363" i="1"/>
  <c r="X363" i="1" s="1"/>
  <c r="AH363" i="1" s="1"/>
  <c r="T363" i="1"/>
  <c r="AL366" i="1"/>
  <c r="W367" i="1"/>
  <c r="X367" i="1" s="1"/>
  <c r="AH367" i="1" s="1"/>
  <c r="T367" i="1"/>
  <c r="W382" i="1"/>
  <c r="AE382" i="1" s="1"/>
  <c r="T382" i="1"/>
  <c r="W386" i="1"/>
  <c r="AF386" i="1" s="1"/>
  <c r="T386" i="1"/>
  <c r="W390" i="1"/>
  <c r="X390" i="1" s="1"/>
  <c r="T390" i="1"/>
  <c r="W338" i="1"/>
  <c r="X338" i="1" s="1"/>
  <c r="T338" i="1"/>
  <c r="W343" i="1"/>
  <c r="X343" i="1" s="1"/>
  <c r="AH343" i="1" s="1"/>
  <c r="T343" i="1"/>
  <c r="W354" i="1"/>
  <c r="X354" i="1" s="1"/>
  <c r="T354" i="1"/>
  <c r="W359" i="1"/>
  <c r="X359" i="1" s="1"/>
  <c r="AH359" i="1" s="1"/>
  <c r="T359" i="1"/>
  <c r="W374" i="1"/>
  <c r="X374" i="1" s="1"/>
  <c r="T374" i="1"/>
  <c r="AL177" i="1"/>
  <c r="AL179" i="1"/>
  <c r="AL181" i="1"/>
  <c r="AL183" i="1"/>
  <c r="AL185" i="1"/>
  <c r="AL187" i="1"/>
  <c r="AL189" i="1"/>
  <c r="AL191" i="1"/>
  <c r="AL192" i="1"/>
  <c r="AL196" i="1"/>
  <c r="AL200" i="1"/>
  <c r="AL204" i="1"/>
  <c r="AL208" i="1"/>
  <c r="AL212" i="1"/>
  <c r="AL216" i="1"/>
  <c r="AL220" i="1"/>
  <c r="W334" i="1"/>
  <c r="X334" i="1" s="1"/>
  <c r="T334" i="1"/>
  <c r="AL338" i="1"/>
  <c r="W339" i="1"/>
  <c r="X339" i="1" s="1"/>
  <c r="AH339" i="1" s="1"/>
  <c r="T339" i="1"/>
  <c r="W350" i="1"/>
  <c r="X350" i="1" s="1"/>
  <c r="T350" i="1"/>
  <c r="AG352" i="1"/>
  <c r="AL354" i="1"/>
  <c r="W355" i="1"/>
  <c r="X355" i="1" s="1"/>
  <c r="AH355" i="1" s="1"/>
  <c r="T355" i="1"/>
  <c r="W375" i="1"/>
  <c r="X375" i="1" s="1"/>
  <c r="AH375" i="1" s="1"/>
  <c r="T375" i="1"/>
  <c r="AG380" i="1"/>
  <c r="W384" i="1"/>
  <c r="AF384" i="1" s="1"/>
  <c r="T384" i="1"/>
  <c r="W388" i="1"/>
  <c r="AD388" i="1" s="1"/>
  <c r="T388" i="1"/>
  <c r="W392" i="1"/>
  <c r="AF392" i="1" s="1"/>
  <c r="T392" i="1"/>
  <c r="AL334" i="1"/>
  <c r="W335" i="1"/>
  <c r="X335" i="1" s="1"/>
  <c r="AH335" i="1" s="1"/>
  <c r="T335" i="1"/>
  <c r="W346" i="1"/>
  <c r="X346" i="1" s="1"/>
  <c r="T346" i="1"/>
  <c r="AG348" i="1"/>
  <c r="AL350" i="1"/>
  <c r="W351" i="1"/>
  <c r="T351" i="1"/>
  <c r="W362" i="1"/>
  <c r="X362" i="1" s="1"/>
  <c r="T362" i="1"/>
  <c r="W366" i="1"/>
  <c r="X366" i="1" s="1"/>
  <c r="T366" i="1"/>
  <c r="W371" i="1"/>
  <c r="X371" i="1" s="1"/>
  <c r="AH371" i="1" s="1"/>
  <c r="T371" i="1"/>
  <c r="V383" i="1"/>
  <c r="W394" i="1"/>
  <c r="X394" i="1" s="1"/>
  <c r="T394" i="1"/>
  <c r="AL223" i="1"/>
  <c r="AL227" i="1"/>
  <c r="AL231" i="1"/>
  <c r="AL235" i="1"/>
  <c r="AL239" i="1"/>
  <c r="AL243" i="1"/>
  <c r="AL247" i="1"/>
  <c r="AL335" i="1"/>
  <c r="AL336" i="1"/>
  <c r="AL343" i="1"/>
  <c r="AL344" i="1"/>
  <c r="AL352" i="1"/>
  <c r="AL359" i="1"/>
  <c r="AL360" i="1"/>
  <c r="AL367" i="1"/>
  <c r="AL368" i="1"/>
  <c r="AL371" i="1"/>
  <c r="AL372" i="1"/>
  <c r="AG378" i="1"/>
  <c r="AL379" i="1"/>
  <c r="AL380" i="1"/>
  <c r="T393" i="1"/>
  <c r="T377" i="1"/>
  <c r="AL377" i="1"/>
  <c r="AL378" i="1"/>
  <c r="AL382" i="1"/>
  <c r="AL384" i="1"/>
  <c r="AL386" i="1"/>
  <c r="AL388" i="1"/>
  <c r="AL390" i="1"/>
  <c r="AL392" i="1"/>
  <c r="AL394" i="1"/>
  <c r="AL221" i="1"/>
  <c r="AL225" i="1"/>
  <c r="AL229" i="1"/>
  <c r="AL233" i="1"/>
  <c r="AL237" i="1"/>
  <c r="AL241" i="1"/>
  <c r="AL245" i="1"/>
  <c r="AL339" i="1"/>
  <c r="AL340" i="1"/>
  <c r="AL347" i="1"/>
  <c r="AL348" i="1"/>
  <c r="AL355" i="1"/>
  <c r="AL356" i="1"/>
  <c r="AL363" i="1"/>
  <c r="AL364" i="1"/>
  <c r="AL375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AF177" i="1"/>
  <c r="AD177" i="1"/>
  <c r="X177" i="1"/>
  <c r="AF179" i="1"/>
  <c r="AD179" i="1"/>
  <c r="X179" i="1"/>
  <c r="AF181" i="1"/>
  <c r="AD181" i="1"/>
  <c r="X181" i="1"/>
  <c r="AF183" i="1"/>
  <c r="AD183" i="1"/>
  <c r="X183" i="1"/>
  <c r="AF186" i="1"/>
  <c r="AD186" i="1"/>
  <c r="X186" i="1"/>
  <c r="AF190" i="1"/>
  <c r="AD190" i="1"/>
  <c r="X190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AE177" i="1"/>
  <c r="AB178" i="1"/>
  <c r="AE179" i="1"/>
  <c r="AB180" i="1"/>
  <c r="AE181" i="1"/>
  <c r="AB182" i="1"/>
  <c r="AE183" i="1"/>
  <c r="AE186" i="1"/>
  <c r="AB187" i="1"/>
  <c r="AE190" i="1"/>
  <c r="AB191" i="1"/>
  <c r="AB193" i="1"/>
  <c r="AB195" i="1"/>
  <c r="AB197" i="1"/>
  <c r="AB199" i="1"/>
  <c r="AB201" i="1"/>
  <c r="AB203" i="1"/>
  <c r="AB205" i="1"/>
  <c r="AB207" i="1"/>
  <c r="AB209" i="1"/>
  <c r="AB211" i="1"/>
  <c r="AF178" i="1"/>
  <c r="AD178" i="1"/>
  <c r="X178" i="1"/>
  <c r="AF180" i="1"/>
  <c r="AD180" i="1"/>
  <c r="X180" i="1"/>
  <c r="AF182" i="1"/>
  <c r="AD182" i="1"/>
  <c r="X182" i="1"/>
  <c r="AF184" i="1"/>
  <c r="AD184" i="1"/>
  <c r="X184" i="1"/>
  <c r="AF188" i="1"/>
  <c r="AD188" i="1"/>
  <c r="X188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77" i="1"/>
  <c r="AE178" i="1"/>
  <c r="AB179" i="1"/>
  <c r="AE180" i="1"/>
  <c r="AB181" i="1"/>
  <c r="AE182" i="1"/>
  <c r="AB183" i="1"/>
  <c r="AE184" i="1"/>
  <c r="AB185" i="1"/>
  <c r="AE188" i="1"/>
  <c r="AB189" i="1"/>
  <c r="AB192" i="1"/>
  <c r="AB194" i="1"/>
  <c r="AB196" i="1"/>
  <c r="AB198" i="1"/>
  <c r="AB200" i="1"/>
  <c r="AB202" i="1"/>
  <c r="AB204" i="1"/>
  <c r="AB206" i="1"/>
  <c r="AB208" i="1"/>
  <c r="AB210" i="1"/>
  <c r="AB212" i="1"/>
  <c r="AF185" i="1"/>
  <c r="AD185" i="1"/>
  <c r="X185" i="1"/>
  <c r="AF187" i="1"/>
  <c r="AD187" i="1"/>
  <c r="X187" i="1"/>
  <c r="AF189" i="1"/>
  <c r="AD189" i="1"/>
  <c r="X189" i="1"/>
  <c r="AF191" i="1"/>
  <c r="AD191" i="1"/>
  <c r="X191" i="1"/>
  <c r="T255" i="1"/>
  <c r="W255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84" i="1"/>
  <c r="AE185" i="1"/>
  <c r="AB186" i="1"/>
  <c r="AE187" i="1"/>
  <c r="AB188" i="1"/>
  <c r="AE189" i="1"/>
  <c r="AB190" i="1"/>
  <c r="AE191" i="1"/>
  <c r="W249" i="1"/>
  <c r="W250" i="1"/>
  <c r="W251" i="1"/>
  <c r="W252" i="1"/>
  <c r="W253" i="1"/>
  <c r="W254" i="1"/>
  <c r="AB334" i="1"/>
  <c r="AB335" i="1"/>
  <c r="AB338" i="1"/>
  <c r="AB339" i="1"/>
  <c r="AB342" i="1"/>
  <c r="AB343" i="1"/>
  <c r="AB346" i="1"/>
  <c r="AB347" i="1"/>
  <c r="AB350" i="1"/>
  <c r="AB351" i="1"/>
  <c r="AB354" i="1"/>
  <c r="AB355" i="1"/>
  <c r="AB358" i="1"/>
  <c r="AB359" i="1"/>
  <c r="AB362" i="1"/>
  <c r="AB363" i="1"/>
  <c r="AB366" i="1"/>
  <c r="AB367" i="1"/>
  <c r="AB370" i="1"/>
  <c r="AB371" i="1"/>
  <c r="AB374" i="1"/>
  <c r="AB375" i="1"/>
  <c r="AB378" i="1"/>
  <c r="AB379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333" i="1"/>
  <c r="AB336" i="1"/>
  <c r="AB337" i="1"/>
  <c r="AB340" i="1"/>
  <c r="AB341" i="1"/>
  <c r="AB344" i="1"/>
  <c r="AB345" i="1"/>
  <c r="AB348" i="1"/>
  <c r="AB349" i="1"/>
  <c r="AB352" i="1"/>
  <c r="AB353" i="1"/>
  <c r="AB356" i="1"/>
  <c r="AB357" i="1"/>
  <c r="AB360" i="1"/>
  <c r="AB361" i="1"/>
  <c r="AB364" i="1"/>
  <c r="AB365" i="1"/>
  <c r="AB368" i="1"/>
  <c r="AB369" i="1"/>
  <c r="AB372" i="1"/>
  <c r="AB373" i="1"/>
  <c r="AB376" i="1"/>
  <c r="AB377" i="1"/>
  <c r="AB380" i="1"/>
  <c r="AB381" i="1"/>
  <c r="T316" i="1"/>
  <c r="V316" i="1"/>
  <c r="T332" i="1"/>
  <c r="V332" i="1"/>
  <c r="AF387" i="1"/>
  <c r="AD387" i="1"/>
  <c r="X387" i="1"/>
  <c r="AF391" i="1"/>
  <c r="AD391" i="1"/>
  <c r="X391" i="1"/>
  <c r="T218" i="1"/>
  <c r="U370" i="1"/>
  <c r="AF385" i="1"/>
  <c r="AD385" i="1"/>
  <c r="X385" i="1"/>
  <c r="AF389" i="1"/>
  <c r="AD389" i="1"/>
  <c r="X389" i="1"/>
  <c r="AF393" i="1"/>
  <c r="AD393" i="1"/>
  <c r="X393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AL316" i="1"/>
  <c r="W317" i="1"/>
  <c r="AL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AB384" i="1"/>
  <c r="AE387" i="1"/>
  <c r="AB388" i="1"/>
  <c r="AE391" i="1"/>
  <c r="AB392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Y316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Y332" i="1"/>
  <c r="AB332" i="1"/>
  <c r="AG333" i="1"/>
  <c r="AG337" i="1"/>
  <c r="AG339" i="1"/>
  <c r="AG341" i="1"/>
  <c r="AG345" i="1"/>
  <c r="AG347" i="1"/>
  <c r="AG349" i="1"/>
  <c r="AG353" i="1"/>
  <c r="AG357" i="1"/>
  <c r="AG359" i="1"/>
  <c r="AG361" i="1"/>
  <c r="AG363" i="1"/>
  <c r="AG365" i="1"/>
  <c r="AG367" i="1"/>
  <c r="AG369" i="1"/>
  <c r="AG373" i="1"/>
  <c r="AG375" i="1"/>
  <c r="AG377" i="1"/>
  <c r="AG379" i="1"/>
  <c r="AB382" i="1"/>
  <c r="AE385" i="1"/>
  <c r="AB386" i="1"/>
  <c r="AE389" i="1"/>
  <c r="AB390" i="1"/>
  <c r="AE393" i="1"/>
  <c r="AB394" i="1"/>
  <c r="AL332" i="1"/>
  <c r="AF333" i="1"/>
  <c r="AD333" i="1"/>
  <c r="AF334" i="1"/>
  <c r="AF336" i="1"/>
  <c r="AD336" i="1"/>
  <c r="AF337" i="1"/>
  <c r="AD337" i="1"/>
  <c r="AD338" i="1"/>
  <c r="AF339" i="1"/>
  <c r="AD339" i="1"/>
  <c r="AF340" i="1"/>
  <c r="AD340" i="1"/>
  <c r="AF341" i="1"/>
  <c r="AD341" i="1"/>
  <c r="AF342" i="1"/>
  <c r="AD342" i="1"/>
  <c r="AD343" i="1"/>
  <c r="AF344" i="1"/>
  <c r="AD344" i="1"/>
  <c r="AF345" i="1"/>
  <c r="AD345" i="1"/>
  <c r="AF346" i="1"/>
  <c r="AD346" i="1"/>
  <c r="AF347" i="1"/>
  <c r="AD347" i="1"/>
  <c r="AF348" i="1"/>
  <c r="AD348" i="1"/>
  <c r="AF349" i="1"/>
  <c r="AD349" i="1"/>
  <c r="AF350" i="1"/>
  <c r="AF351" i="1"/>
  <c r="AD351" i="1"/>
  <c r="AL351" i="1"/>
  <c r="AF352" i="1"/>
  <c r="AD352" i="1"/>
  <c r="AF353" i="1"/>
  <c r="AD353" i="1"/>
  <c r="AD354" i="1"/>
  <c r="AD355" i="1"/>
  <c r="AF356" i="1"/>
  <c r="AD356" i="1"/>
  <c r="AF357" i="1"/>
  <c r="AD357" i="1"/>
  <c r="AD359" i="1"/>
  <c r="AF360" i="1"/>
  <c r="AD360" i="1"/>
  <c r="AF361" i="1"/>
  <c r="AD361" i="1"/>
  <c r="AF363" i="1"/>
  <c r="AD363" i="1"/>
  <c r="AF364" i="1"/>
  <c r="AD364" i="1"/>
  <c r="AF365" i="1"/>
  <c r="AD365" i="1"/>
  <c r="AF366" i="1"/>
  <c r="AD366" i="1"/>
  <c r="AF367" i="1"/>
  <c r="AF368" i="1"/>
  <c r="AD368" i="1"/>
  <c r="AF369" i="1"/>
  <c r="AD369" i="1"/>
  <c r="AL370" i="1"/>
  <c r="AF372" i="1"/>
  <c r="AD372" i="1"/>
  <c r="AF373" i="1"/>
  <c r="AD373" i="1"/>
  <c r="AD374" i="1"/>
  <c r="AF375" i="1"/>
  <c r="AD375" i="1"/>
  <c r="AF376" i="1"/>
  <c r="AD376" i="1"/>
  <c r="AL376" i="1"/>
  <c r="AF377" i="1"/>
  <c r="AD377" i="1"/>
  <c r="AF378" i="1"/>
  <c r="AD378" i="1"/>
  <c r="AF379" i="1"/>
  <c r="AD379" i="1"/>
  <c r="AF380" i="1"/>
  <c r="AD380" i="1"/>
  <c r="AD381" i="1"/>
  <c r="X382" i="1"/>
  <c r="AL383" i="1"/>
  <c r="AD384" i="1"/>
  <c r="X386" i="1"/>
  <c r="AF388" i="1"/>
  <c r="AD390" i="1"/>
  <c r="AD392" i="1"/>
  <c r="AD394" i="1"/>
  <c r="AE333" i="1"/>
  <c r="AE336" i="1"/>
  <c r="AE337" i="1"/>
  <c r="AE339" i="1"/>
  <c r="AE340" i="1"/>
  <c r="AE341" i="1"/>
  <c r="AE342" i="1"/>
  <c r="AE344" i="1"/>
  <c r="AE345" i="1"/>
  <c r="AE346" i="1"/>
  <c r="AE347" i="1"/>
  <c r="AE348" i="1"/>
  <c r="AE349" i="1"/>
  <c r="AE350" i="1"/>
  <c r="AE351" i="1"/>
  <c r="AE352" i="1"/>
  <c r="AE353" i="1"/>
  <c r="AE356" i="1"/>
  <c r="AE357" i="1"/>
  <c r="AE358" i="1"/>
  <c r="AE359" i="1"/>
  <c r="AE360" i="1"/>
  <c r="AE361" i="1"/>
  <c r="AE362" i="1"/>
  <c r="AE363" i="1"/>
  <c r="AE364" i="1"/>
  <c r="AE365" i="1"/>
  <c r="AE366" i="1"/>
  <c r="AE368" i="1"/>
  <c r="AE369" i="1"/>
  <c r="AE371" i="1"/>
  <c r="AE372" i="1"/>
  <c r="AE373" i="1"/>
  <c r="AE375" i="1"/>
  <c r="AE376" i="1"/>
  <c r="AE377" i="1"/>
  <c r="AE378" i="1"/>
  <c r="AE379" i="1"/>
  <c r="AE380" i="1"/>
  <c r="AB383" i="1"/>
  <c r="AE384" i="1"/>
  <c r="AB385" i="1"/>
  <c r="AB387" i="1"/>
  <c r="AE388" i="1"/>
  <c r="AB389" i="1"/>
  <c r="AB391" i="1"/>
  <c r="AE392" i="1"/>
  <c r="AB393" i="1"/>
  <c r="U383" i="1"/>
  <c r="W370" i="1"/>
  <c r="W383" i="1"/>
  <c r="AE334" i="1" l="1"/>
  <c r="AF390" i="1"/>
  <c r="AD382" i="1"/>
  <c r="AF359" i="1"/>
  <c r="AF394" i="1"/>
  <c r="AF343" i="1"/>
  <c r="AE394" i="1"/>
  <c r="AE390" i="1"/>
  <c r="AE343" i="1"/>
  <c r="X388" i="1"/>
  <c r="AF382" i="1"/>
  <c r="AG343" i="1"/>
  <c r="AD334" i="1"/>
  <c r="AE367" i="1"/>
  <c r="AE354" i="1"/>
  <c r="AE338" i="1"/>
  <c r="X392" i="1"/>
  <c r="X384" i="1"/>
  <c r="AD367" i="1"/>
  <c r="X351" i="1"/>
  <c r="AF374" i="1"/>
  <c r="AF354" i="1"/>
  <c r="AF338" i="1"/>
  <c r="AE374" i="1"/>
  <c r="AD386" i="1"/>
  <c r="AE386" i="1"/>
  <c r="AG371" i="1"/>
  <c r="AG355" i="1"/>
  <c r="AG376" i="1"/>
  <c r="AF381" i="1"/>
  <c r="AD371" i="1"/>
  <c r="AF355" i="1"/>
  <c r="AD335" i="1"/>
  <c r="AE381" i="1"/>
  <c r="AF371" i="1"/>
  <c r="AD362" i="1"/>
  <c r="AD358" i="1"/>
  <c r="AF335" i="1"/>
  <c r="AG335" i="1"/>
  <c r="AE355" i="1"/>
  <c r="AE335" i="1"/>
  <c r="AF362" i="1"/>
  <c r="AF358" i="1"/>
  <c r="AD350" i="1"/>
  <c r="AG381" i="1"/>
  <c r="AH372" i="1"/>
  <c r="AG372" i="1"/>
  <c r="AH366" i="1"/>
  <c r="AG366" i="1"/>
  <c r="AH346" i="1"/>
  <c r="AG346" i="1"/>
  <c r="AH342" i="1"/>
  <c r="AG342" i="1"/>
  <c r="AH374" i="1"/>
  <c r="AG374" i="1"/>
  <c r="AH354" i="1"/>
  <c r="AG354" i="1"/>
  <c r="AH338" i="1"/>
  <c r="AG338" i="1"/>
  <c r="AH362" i="1"/>
  <c r="AG362" i="1"/>
  <c r="AH350" i="1"/>
  <c r="AG350" i="1"/>
  <c r="AH358" i="1"/>
  <c r="AG358" i="1"/>
  <c r="AH334" i="1"/>
  <c r="AG334" i="1"/>
  <c r="Y383" i="1"/>
  <c r="AH394" i="1"/>
  <c r="AG394" i="1"/>
  <c r="AH390" i="1"/>
  <c r="AG390" i="1"/>
  <c r="AH386" i="1"/>
  <c r="AG386" i="1"/>
  <c r="AH382" i="1"/>
  <c r="AG382" i="1"/>
  <c r="AE247" i="1"/>
  <c r="X247" i="1"/>
  <c r="AD247" i="1"/>
  <c r="AF247" i="1"/>
  <c r="AE245" i="1"/>
  <c r="X245" i="1"/>
  <c r="AD245" i="1"/>
  <c r="AF245" i="1"/>
  <c r="AE243" i="1"/>
  <c r="X243" i="1"/>
  <c r="AD243" i="1"/>
  <c r="AF243" i="1"/>
  <c r="AE241" i="1"/>
  <c r="X241" i="1"/>
  <c r="AD241" i="1"/>
  <c r="AF241" i="1"/>
  <c r="AE239" i="1"/>
  <c r="X239" i="1"/>
  <c r="AD239" i="1"/>
  <c r="AF239" i="1"/>
  <c r="AE237" i="1"/>
  <c r="X237" i="1"/>
  <c r="AD237" i="1"/>
  <c r="AF237" i="1"/>
  <c r="AE235" i="1"/>
  <c r="X235" i="1"/>
  <c r="AD235" i="1"/>
  <c r="AF235" i="1"/>
  <c r="AE233" i="1"/>
  <c r="X233" i="1"/>
  <c r="AD233" i="1"/>
  <c r="AF233" i="1"/>
  <c r="AE231" i="1"/>
  <c r="X231" i="1"/>
  <c r="AD231" i="1"/>
  <c r="AF231" i="1"/>
  <c r="AE229" i="1"/>
  <c r="X229" i="1"/>
  <c r="AD229" i="1"/>
  <c r="AF229" i="1"/>
  <c r="AE227" i="1"/>
  <c r="X227" i="1"/>
  <c r="AD227" i="1"/>
  <c r="AF227" i="1"/>
  <c r="AE225" i="1"/>
  <c r="X225" i="1"/>
  <c r="AD225" i="1"/>
  <c r="AF225" i="1"/>
  <c r="AE223" i="1"/>
  <c r="X223" i="1"/>
  <c r="AD223" i="1"/>
  <c r="AF223" i="1"/>
  <c r="AE221" i="1"/>
  <c r="X221" i="1"/>
  <c r="AD221" i="1"/>
  <c r="AF221" i="1"/>
  <c r="AE219" i="1"/>
  <c r="X219" i="1"/>
  <c r="AD219" i="1"/>
  <c r="AF219" i="1"/>
  <c r="AE216" i="1"/>
  <c r="X216" i="1"/>
  <c r="AD216" i="1"/>
  <c r="AF216" i="1"/>
  <c r="AE214" i="1"/>
  <c r="X214" i="1"/>
  <c r="AD214" i="1"/>
  <c r="AF214" i="1"/>
  <c r="AE212" i="1"/>
  <c r="X212" i="1"/>
  <c r="AD212" i="1"/>
  <c r="AF212" i="1"/>
  <c r="AE210" i="1"/>
  <c r="X210" i="1"/>
  <c r="AD210" i="1"/>
  <c r="AF210" i="1"/>
  <c r="AE208" i="1"/>
  <c r="X208" i="1"/>
  <c r="AD208" i="1"/>
  <c r="AF208" i="1"/>
  <c r="AE206" i="1"/>
  <c r="X206" i="1"/>
  <c r="AD206" i="1"/>
  <c r="AF206" i="1"/>
  <c r="AE204" i="1"/>
  <c r="X204" i="1"/>
  <c r="AD204" i="1"/>
  <c r="AF204" i="1"/>
  <c r="AE202" i="1"/>
  <c r="X202" i="1"/>
  <c r="AD202" i="1"/>
  <c r="AF202" i="1"/>
  <c r="AE200" i="1"/>
  <c r="X200" i="1"/>
  <c r="AD200" i="1"/>
  <c r="AF200" i="1"/>
  <c r="AE198" i="1"/>
  <c r="X198" i="1"/>
  <c r="AD198" i="1"/>
  <c r="AF198" i="1"/>
  <c r="AE196" i="1"/>
  <c r="X196" i="1"/>
  <c r="AD196" i="1"/>
  <c r="AF196" i="1"/>
  <c r="AE194" i="1"/>
  <c r="X194" i="1"/>
  <c r="AD194" i="1"/>
  <c r="AF194" i="1"/>
  <c r="AE192" i="1"/>
  <c r="X192" i="1"/>
  <c r="AD192" i="1"/>
  <c r="AF192" i="1"/>
  <c r="AE331" i="1"/>
  <c r="X331" i="1"/>
  <c r="AF331" i="1"/>
  <c r="AD331" i="1"/>
  <c r="AE329" i="1"/>
  <c r="X329" i="1"/>
  <c r="AF329" i="1"/>
  <c r="AD329" i="1"/>
  <c r="AE327" i="1"/>
  <c r="X327" i="1"/>
  <c r="AF327" i="1"/>
  <c r="AD327" i="1"/>
  <c r="AE325" i="1"/>
  <c r="X325" i="1"/>
  <c r="AF325" i="1"/>
  <c r="AD325" i="1"/>
  <c r="AE323" i="1"/>
  <c r="X323" i="1"/>
  <c r="AF323" i="1"/>
  <c r="AD323" i="1"/>
  <c r="AE321" i="1"/>
  <c r="X321" i="1"/>
  <c r="AF321" i="1"/>
  <c r="AD321" i="1"/>
  <c r="AE319" i="1"/>
  <c r="X319" i="1"/>
  <c r="AF319" i="1"/>
  <c r="AD319" i="1"/>
  <c r="AE317" i="1"/>
  <c r="X317" i="1"/>
  <c r="AF317" i="1"/>
  <c r="AD317" i="1"/>
  <c r="AE316" i="1"/>
  <c r="X316" i="1"/>
  <c r="AF316" i="1"/>
  <c r="AD316" i="1"/>
  <c r="AE314" i="1"/>
  <c r="X314" i="1"/>
  <c r="AF314" i="1"/>
  <c r="AD314" i="1"/>
  <c r="AE312" i="1"/>
  <c r="X312" i="1"/>
  <c r="AF312" i="1"/>
  <c r="AD312" i="1"/>
  <c r="AE310" i="1"/>
  <c r="X310" i="1"/>
  <c r="AF310" i="1"/>
  <c r="AD310" i="1"/>
  <c r="AE308" i="1"/>
  <c r="X308" i="1"/>
  <c r="AF308" i="1"/>
  <c r="AD308" i="1"/>
  <c r="AE306" i="1"/>
  <c r="X306" i="1"/>
  <c r="AF306" i="1"/>
  <c r="AD306" i="1"/>
  <c r="AE304" i="1"/>
  <c r="X304" i="1"/>
  <c r="AF304" i="1"/>
  <c r="AD304" i="1"/>
  <c r="AE302" i="1"/>
  <c r="X302" i="1"/>
  <c r="AF302" i="1"/>
  <c r="AD302" i="1"/>
  <c r="AE300" i="1"/>
  <c r="X300" i="1"/>
  <c r="AF300" i="1"/>
  <c r="AD300" i="1"/>
  <c r="AE298" i="1"/>
  <c r="X298" i="1"/>
  <c r="AF298" i="1"/>
  <c r="AD298" i="1"/>
  <c r="AE296" i="1"/>
  <c r="X296" i="1"/>
  <c r="AF296" i="1"/>
  <c r="AD296" i="1"/>
  <c r="AE294" i="1"/>
  <c r="X294" i="1"/>
  <c r="AF294" i="1"/>
  <c r="AD294" i="1"/>
  <c r="AE292" i="1"/>
  <c r="X292" i="1"/>
  <c r="AF292" i="1"/>
  <c r="AD292" i="1"/>
  <c r="AE290" i="1"/>
  <c r="X290" i="1"/>
  <c r="AF290" i="1"/>
  <c r="AD290" i="1"/>
  <c r="AE288" i="1"/>
  <c r="X288" i="1"/>
  <c r="AF288" i="1"/>
  <c r="AD288" i="1"/>
  <c r="AE286" i="1"/>
  <c r="X286" i="1"/>
  <c r="AF286" i="1"/>
  <c r="AD286" i="1"/>
  <c r="AE284" i="1"/>
  <c r="X284" i="1"/>
  <c r="AF284" i="1"/>
  <c r="AD284" i="1"/>
  <c r="AE282" i="1"/>
  <c r="X282" i="1"/>
  <c r="AF282" i="1"/>
  <c r="AD282" i="1"/>
  <c r="AE280" i="1"/>
  <c r="X280" i="1"/>
  <c r="AF280" i="1"/>
  <c r="AD280" i="1"/>
  <c r="AE278" i="1"/>
  <c r="X278" i="1"/>
  <c r="AF278" i="1"/>
  <c r="AD278" i="1"/>
  <c r="AE276" i="1"/>
  <c r="X276" i="1"/>
  <c r="AF276" i="1"/>
  <c r="AD276" i="1"/>
  <c r="AE274" i="1"/>
  <c r="X274" i="1"/>
  <c r="AF274" i="1"/>
  <c r="AD274" i="1"/>
  <c r="AE272" i="1"/>
  <c r="X272" i="1"/>
  <c r="AF272" i="1"/>
  <c r="AD272" i="1"/>
  <c r="AE270" i="1"/>
  <c r="X270" i="1"/>
  <c r="AF270" i="1"/>
  <c r="AD270" i="1"/>
  <c r="AE268" i="1"/>
  <c r="X268" i="1"/>
  <c r="AF268" i="1"/>
  <c r="AD268" i="1"/>
  <c r="AE266" i="1"/>
  <c r="X266" i="1"/>
  <c r="AF266" i="1"/>
  <c r="AD266" i="1"/>
  <c r="AE264" i="1"/>
  <c r="X264" i="1"/>
  <c r="AF264" i="1"/>
  <c r="AD264" i="1"/>
  <c r="AE262" i="1"/>
  <c r="X262" i="1"/>
  <c r="AF262" i="1"/>
  <c r="AD262" i="1"/>
  <c r="AE260" i="1"/>
  <c r="X260" i="1"/>
  <c r="AF260" i="1"/>
  <c r="AD260" i="1"/>
  <c r="AE258" i="1"/>
  <c r="X258" i="1"/>
  <c r="AF258" i="1"/>
  <c r="AD258" i="1"/>
  <c r="AE256" i="1"/>
  <c r="X256" i="1"/>
  <c r="AF256" i="1"/>
  <c r="AD256" i="1"/>
  <c r="AH389" i="1"/>
  <c r="AG389" i="1"/>
  <c r="Y370" i="1"/>
  <c r="AH391" i="1"/>
  <c r="AG391" i="1"/>
  <c r="AE254" i="1"/>
  <c r="X254" i="1"/>
  <c r="AF254" i="1"/>
  <c r="AD254" i="1"/>
  <c r="AE252" i="1"/>
  <c r="X252" i="1"/>
  <c r="AF252" i="1"/>
  <c r="AD252" i="1"/>
  <c r="AE250" i="1"/>
  <c r="X250" i="1"/>
  <c r="AF250" i="1"/>
  <c r="AD250" i="1"/>
  <c r="AH189" i="1"/>
  <c r="AG189" i="1"/>
  <c r="AH185" i="1"/>
  <c r="AG185" i="1"/>
  <c r="AH184" i="1"/>
  <c r="AG184" i="1"/>
  <c r="AH180" i="1"/>
  <c r="AG180" i="1"/>
  <c r="AE175" i="1"/>
  <c r="X175" i="1"/>
  <c r="AF175" i="1"/>
  <c r="AD175" i="1"/>
  <c r="AE173" i="1"/>
  <c r="X173" i="1"/>
  <c r="AF173" i="1"/>
  <c r="AD173" i="1"/>
  <c r="AE171" i="1"/>
  <c r="X171" i="1"/>
  <c r="AF171" i="1"/>
  <c r="AD171" i="1"/>
  <c r="AE169" i="1"/>
  <c r="X169" i="1"/>
  <c r="AF169" i="1"/>
  <c r="AD169" i="1"/>
  <c r="AE167" i="1"/>
  <c r="X167" i="1"/>
  <c r="AF167" i="1"/>
  <c r="AD167" i="1"/>
  <c r="AE165" i="1"/>
  <c r="X165" i="1"/>
  <c r="AF165" i="1"/>
  <c r="AD165" i="1"/>
  <c r="AE163" i="1"/>
  <c r="X163" i="1"/>
  <c r="AF163" i="1"/>
  <c r="AD163" i="1"/>
  <c r="AE161" i="1"/>
  <c r="X161" i="1"/>
  <c r="AF161" i="1"/>
  <c r="AD161" i="1"/>
  <c r="AE159" i="1"/>
  <c r="X159" i="1"/>
  <c r="AF159" i="1"/>
  <c r="AD159" i="1"/>
  <c r="AE157" i="1"/>
  <c r="X157" i="1"/>
  <c r="AF157" i="1"/>
  <c r="AD157" i="1"/>
  <c r="AE155" i="1"/>
  <c r="X155" i="1"/>
  <c r="AF155" i="1"/>
  <c r="AD155" i="1"/>
  <c r="AE153" i="1"/>
  <c r="X153" i="1"/>
  <c r="AF153" i="1"/>
  <c r="AD153" i="1"/>
  <c r="AE151" i="1"/>
  <c r="X151" i="1"/>
  <c r="AF151" i="1"/>
  <c r="AD151" i="1"/>
  <c r="AE149" i="1"/>
  <c r="X149" i="1"/>
  <c r="AF149" i="1"/>
  <c r="AD149" i="1"/>
  <c r="AE147" i="1"/>
  <c r="X147" i="1"/>
  <c r="AF147" i="1"/>
  <c r="AD147" i="1"/>
  <c r="AE145" i="1"/>
  <c r="X145" i="1"/>
  <c r="AF145" i="1"/>
  <c r="AD145" i="1"/>
  <c r="AE143" i="1"/>
  <c r="X143" i="1"/>
  <c r="AF143" i="1"/>
  <c r="AD143" i="1"/>
  <c r="AE141" i="1"/>
  <c r="X141" i="1"/>
  <c r="AF141" i="1"/>
  <c r="AD141" i="1"/>
  <c r="AE139" i="1"/>
  <c r="X139" i="1"/>
  <c r="AF139" i="1"/>
  <c r="AD139" i="1"/>
  <c r="AE137" i="1"/>
  <c r="X137" i="1"/>
  <c r="AF137" i="1"/>
  <c r="AD137" i="1"/>
  <c r="AE135" i="1"/>
  <c r="X135" i="1"/>
  <c r="AF135" i="1"/>
  <c r="AD135" i="1"/>
  <c r="AE133" i="1"/>
  <c r="X133" i="1"/>
  <c r="AF133" i="1"/>
  <c r="AD133" i="1"/>
  <c r="AE131" i="1"/>
  <c r="X131" i="1"/>
  <c r="AF131" i="1"/>
  <c r="AD131" i="1"/>
  <c r="AE129" i="1"/>
  <c r="X129" i="1"/>
  <c r="AF129" i="1"/>
  <c r="AD129" i="1"/>
  <c r="AE127" i="1"/>
  <c r="X127" i="1"/>
  <c r="AF127" i="1"/>
  <c r="AD127" i="1"/>
  <c r="AE125" i="1"/>
  <c r="X125" i="1"/>
  <c r="AF125" i="1"/>
  <c r="AD125" i="1"/>
  <c r="AE123" i="1"/>
  <c r="X123" i="1"/>
  <c r="AF123" i="1"/>
  <c r="AD123" i="1"/>
  <c r="AE121" i="1"/>
  <c r="X121" i="1"/>
  <c r="AF121" i="1"/>
  <c r="AD121" i="1"/>
  <c r="AE119" i="1"/>
  <c r="X119" i="1"/>
  <c r="AF119" i="1"/>
  <c r="AD119" i="1"/>
  <c r="AE117" i="1"/>
  <c r="X117" i="1"/>
  <c r="AF117" i="1"/>
  <c r="AD117" i="1"/>
  <c r="AE115" i="1"/>
  <c r="X115" i="1"/>
  <c r="AF115" i="1"/>
  <c r="AD115" i="1"/>
  <c r="AE113" i="1"/>
  <c r="X113" i="1"/>
  <c r="AF113" i="1"/>
  <c r="AD113" i="1"/>
  <c r="AE111" i="1"/>
  <c r="X111" i="1"/>
  <c r="AF111" i="1"/>
  <c r="AD111" i="1"/>
  <c r="AE109" i="1"/>
  <c r="X109" i="1"/>
  <c r="AF109" i="1"/>
  <c r="AD109" i="1"/>
  <c r="AE107" i="1"/>
  <c r="X107" i="1"/>
  <c r="AF107" i="1"/>
  <c r="AD107" i="1"/>
  <c r="AE105" i="1"/>
  <c r="X105" i="1"/>
  <c r="AF105" i="1"/>
  <c r="AD105" i="1"/>
  <c r="AE103" i="1"/>
  <c r="X103" i="1"/>
  <c r="AF103" i="1"/>
  <c r="AD103" i="1"/>
  <c r="AE101" i="1"/>
  <c r="X101" i="1"/>
  <c r="AF101" i="1"/>
  <c r="AD101" i="1"/>
  <c r="AE99" i="1"/>
  <c r="X99" i="1"/>
  <c r="AF99" i="1"/>
  <c r="AD99" i="1"/>
  <c r="AE97" i="1"/>
  <c r="X97" i="1"/>
  <c r="AF97" i="1"/>
  <c r="AD97" i="1"/>
  <c r="AE95" i="1"/>
  <c r="X95" i="1"/>
  <c r="AF95" i="1"/>
  <c r="AD95" i="1"/>
  <c r="AE93" i="1"/>
  <c r="X93" i="1"/>
  <c r="AF93" i="1"/>
  <c r="AD93" i="1"/>
  <c r="AE91" i="1"/>
  <c r="X91" i="1"/>
  <c r="AF91" i="1"/>
  <c r="AD91" i="1"/>
  <c r="AE89" i="1"/>
  <c r="X89" i="1"/>
  <c r="AF89" i="1"/>
  <c r="AD89" i="1"/>
  <c r="AE87" i="1"/>
  <c r="X87" i="1"/>
  <c r="AF87" i="1"/>
  <c r="AD87" i="1"/>
  <c r="AE85" i="1"/>
  <c r="X85" i="1"/>
  <c r="AF85" i="1"/>
  <c r="AD85" i="1"/>
  <c r="AE83" i="1"/>
  <c r="X83" i="1"/>
  <c r="AF83" i="1"/>
  <c r="AD83" i="1"/>
  <c r="AE81" i="1"/>
  <c r="X81" i="1"/>
  <c r="AF81" i="1"/>
  <c r="AD81" i="1"/>
  <c r="AE79" i="1"/>
  <c r="X79" i="1"/>
  <c r="AF79" i="1"/>
  <c r="AD79" i="1"/>
  <c r="AE77" i="1"/>
  <c r="X77" i="1"/>
  <c r="AF77" i="1"/>
  <c r="AD77" i="1"/>
  <c r="AE75" i="1"/>
  <c r="X75" i="1"/>
  <c r="AF75" i="1"/>
  <c r="AD75" i="1"/>
  <c r="AE73" i="1"/>
  <c r="X73" i="1"/>
  <c r="AF73" i="1"/>
  <c r="AD73" i="1"/>
  <c r="AE71" i="1"/>
  <c r="X71" i="1"/>
  <c r="AF71" i="1"/>
  <c r="AD71" i="1"/>
  <c r="AE69" i="1"/>
  <c r="X69" i="1"/>
  <c r="AF69" i="1"/>
  <c r="AD69" i="1"/>
  <c r="AE67" i="1"/>
  <c r="X67" i="1"/>
  <c r="AF67" i="1"/>
  <c r="AD67" i="1"/>
  <c r="AE65" i="1"/>
  <c r="X65" i="1"/>
  <c r="AF65" i="1"/>
  <c r="AD65" i="1"/>
  <c r="AE63" i="1"/>
  <c r="X63" i="1"/>
  <c r="AF63" i="1"/>
  <c r="AD63" i="1"/>
  <c r="AE61" i="1"/>
  <c r="X61" i="1"/>
  <c r="AF61" i="1"/>
  <c r="AD61" i="1"/>
  <c r="AE59" i="1"/>
  <c r="X59" i="1"/>
  <c r="AF59" i="1"/>
  <c r="AD59" i="1"/>
  <c r="AE57" i="1"/>
  <c r="X57" i="1"/>
  <c r="AF57" i="1"/>
  <c r="AD57" i="1"/>
  <c r="AE55" i="1"/>
  <c r="X55" i="1"/>
  <c r="AF55" i="1"/>
  <c r="AD55" i="1"/>
  <c r="AE53" i="1"/>
  <c r="X53" i="1"/>
  <c r="AD53" i="1"/>
  <c r="AF53" i="1"/>
  <c r="AE51" i="1"/>
  <c r="X51" i="1"/>
  <c r="AD51" i="1"/>
  <c r="AF51" i="1"/>
  <c r="AE49" i="1"/>
  <c r="X49" i="1"/>
  <c r="AD49" i="1"/>
  <c r="AF49" i="1"/>
  <c r="AE47" i="1"/>
  <c r="X47" i="1"/>
  <c r="AD47" i="1"/>
  <c r="AF47" i="1"/>
  <c r="AE45" i="1"/>
  <c r="X45" i="1"/>
  <c r="AD45" i="1"/>
  <c r="AF45" i="1"/>
  <c r="AH190" i="1"/>
  <c r="AG190" i="1"/>
  <c r="AH183" i="1"/>
  <c r="AG183" i="1"/>
  <c r="AH179" i="1"/>
  <c r="AG179" i="1"/>
  <c r="AE43" i="1"/>
  <c r="X43" i="1"/>
  <c r="AF43" i="1"/>
  <c r="AD43" i="1"/>
  <c r="AE41" i="1"/>
  <c r="X41" i="1"/>
  <c r="AF41" i="1"/>
  <c r="AD41" i="1"/>
  <c r="AE39" i="1"/>
  <c r="X39" i="1"/>
  <c r="AF39" i="1"/>
  <c r="AD39" i="1"/>
  <c r="AE37" i="1"/>
  <c r="X37" i="1"/>
  <c r="AF37" i="1"/>
  <c r="AD37" i="1"/>
  <c r="AE35" i="1"/>
  <c r="X35" i="1"/>
  <c r="AF35" i="1"/>
  <c r="AD35" i="1"/>
  <c r="AE33" i="1"/>
  <c r="X33" i="1"/>
  <c r="AF33" i="1"/>
  <c r="AD33" i="1"/>
  <c r="AE31" i="1"/>
  <c r="X31" i="1"/>
  <c r="AF31" i="1"/>
  <c r="AD31" i="1"/>
  <c r="AE29" i="1"/>
  <c r="X29" i="1"/>
  <c r="AF29" i="1"/>
  <c r="AD29" i="1"/>
  <c r="AE27" i="1"/>
  <c r="X27" i="1"/>
  <c r="AF27" i="1"/>
  <c r="AD27" i="1"/>
  <c r="AE25" i="1"/>
  <c r="X25" i="1"/>
  <c r="AF25" i="1"/>
  <c r="AD25" i="1"/>
  <c r="AE23" i="1"/>
  <c r="X23" i="1"/>
  <c r="AF23" i="1"/>
  <c r="AD23" i="1"/>
  <c r="AE21" i="1"/>
  <c r="X21" i="1"/>
  <c r="AF21" i="1"/>
  <c r="AD21" i="1"/>
  <c r="AE19" i="1"/>
  <c r="X19" i="1"/>
  <c r="AF19" i="1"/>
  <c r="AD19" i="1"/>
  <c r="AE17" i="1"/>
  <c r="X17" i="1"/>
  <c r="AF17" i="1"/>
  <c r="AD17" i="1"/>
  <c r="AE15" i="1"/>
  <c r="X15" i="1"/>
  <c r="AF15" i="1"/>
  <c r="AD15" i="1"/>
  <c r="AE13" i="1"/>
  <c r="X13" i="1"/>
  <c r="AF13" i="1"/>
  <c r="AD13" i="1"/>
  <c r="AE11" i="1"/>
  <c r="X11" i="1"/>
  <c r="AF11" i="1"/>
  <c r="AD11" i="1"/>
  <c r="AE9" i="1"/>
  <c r="X9" i="1"/>
  <c r="AF9" i="1"/>
  <c r="AD9" i="1"/>
  <c r="AE7" i="1"/>
  <c r="X7" i="1"/>
  <c r="AF7" i="1"/>
  <c r="AD7" i="1"/>
  <c r="AE5" i="1"/>
  <c r="X5" i="1"/>
  <c r="AF5" i="1"/>
  <c r="AD5" i="1"/>
  <c r="AF383" i="1"/>
  <c r="AD383" i="1"/>
  <c r="X383" i="1"/>
  <c r="AE383" i="1"/>
  <c r="AF370" i="1"/>
  <c r="AD370" i="1"/>
  <c r="AE370" i="1"/>
  <c r="X370" i="1"/>
  <c r="AH392" i="1"/>
  <c r="AG392" i="1"/>
  <c r="AH388" i="1"/>
  <c r="AG388" i="1"/>
  <c r="AH384" i="1"/>
  <c r="AG384" i="1"/>
  <c r="AE248" i="1"/>
  <c r="X248" i="1"/>
  <c r="AD248" i="1"/>
  <c r="AF248" i="1"/>
  <c r="AE246" i="1"/>
  <c r="X246" i="1"/>
  <c r="AD246" i="1"/>
  <c r="AF246" i="1"/>
  <c r="AE244" i="1"/>
  <c r="X244" i="1"/>
  <c r="AD244" i="1"/>
  <c r="AF244" i="1"/>
  <c r="AE242" i="1"/>
  <c r="X242" i="1"/>
  <c r="AD242" i="1"/>
  <c r="AF242" i="1"/>
  <c r="AE240" i="1"/>
  <c r="X240" i="1"/>
  <c r="AD240" i="1"/>
  <c r="AF240" i="1"/>
  <c r="AE238" i="1"/>
  <c r="X238" i="1"/>
  <c r="AD238" i="1"/>
  <c r="AF238" i="1"/>
  <c r="AE236" i="1"/>
  <c r="X236" i="1"/>
  <c r="AD236" i="1"/>
  <c r="AF236" i="1"/>
  <c r="AE234" i="1"/>
  <c r="X234" i="1"/>
  <c r="AD234" i="1"/>
  <c r="AF234" i="1"/>
  <c r="AE232" i="1"/>
  <c r="X232" i="1"/>
  <c r="AD232" i="1"/>
  <c r="AF232" i="1"/>
  <c r="AE230" i="1"/>
  <c r="X230" i="1"/>
  <c r="AD230" i="1"/>
  <c r="AF230" i="1"/>
  <c r="AE228" i="1"/>
  <c r="X228" i="1"/>
  <c r="AD228" i="1"/>
  <c r="AF228" i="1"/>
  <c r="AE226" i="1"/>
  <c r="X226" i="1"/>
  <c r="AD226" i="1"/>
  <c r="AF226" i="1"/>
  <c r="AE224" i="1"/>
  <c r="X224" i="1"/>
  <c r="AD224" i="1"/>
  <c r="AF224" i="1"/>
  <c r="AE222" i="1"/>
  <c r="X222" i="1"/>
  <c r="AD222" i="1"/>
  <c r="AF222" i="1"/>
  <c r="AE220" i="1"/>
  <c r="X220" i="1"/>
  <c r="AD220" i="1"/>
  <c r="AF220" i="1"/>
  <c r="AE218" i="1"/>
  <c r="X218" i="1"/>
  <c r="AD218" i="1"/>
  <c r="AF218" i="1"/>
  <c r="AE217" i="1"/>
  <c r="X217" i="1"/>
  <c r="AD217" i="1"/>
  <c r="AF217" i="1"/>
  <c r="AE215" i="1"/>
  <c r="X215" i="1"/>
  <c r="AD215" i="1"/>
  <c r="AF215" i="1"/>
  <c r="AE213" i="1"/>
  <c r="X213" i="1"/>
  <c r="AD213" i="1"/>
  <c r="AF213" i="1"/>
  <c r="AE211" i="1"/>
  <c r="X211" i="1"/>
  <c r="AD211" i="1"/>
  <c r="AF211" i="1"/>
  <c r="AE209" i="1"/>
  <c r="X209" i="1"/>
  <c r="AD209" i="1"/>
  <c r="AF209" i="1"/>
  <c r="AE207" i="1"/>
  <c r="X207" i="1"/>
  <c r="AD207" i="1"/>
  <c r="AF207" i="1"/>
  <c r="AE205" i="1"/>
  <c r="X205" i="1"/>
  <c r="AD205" i="1"/>
  <c r="AF205" i="1"/>
  <c r="AE203" i="1"/>
  <c r="X203" i="1"/>
  <c r="AD203" i="1"/>
  <c r="AF203" i="1"/>
  <c r="AE201" i="1"/>
  <c r="X201" i="1"/>
  <c r="AD201" i="1"/>
  <c r="AF201" i="1"/>
  <c r="AE199" i="1"/>
  <c r="X199" i="1"/>
  <c r="AD199" i="1"/>
  <c r="AF199" i="1"/>
  <c r="AE197" i="1"/>
  <c r="X197" i="1"/>
  <c r="AD197" i="1"/>
  <c r="AF197" i="1"/>
  <c r="AE195" i="1"/>
  <c r="X195" i="1"/>
  <c r="AD195" i="1"/>
  <c r="AF195" i="1"/>
  <c r="AE193" i="1"/>
  <c r="X193" i="1"/>
  <c r="AD193" i="1"/>
  <c r="AF193" i="1"/>
  <c r="AE332" i="1"/>
  <c r="X332" i="1"/>
  <c r="AF332" i="1"/>
  <c r="AD332" i="1"/>
  <c r="AE330" i="1"/>
  <c r="X330" i="1"/>
  <c r="AF330" i="1"/>
  <c r="AD330" i="1"/>
  <c r="AE328" i="1"/>
  <c r="X328" i="1"/>
  <c r="AF328" i="1"/>
  <c r="AD328" i="1"/>
  <c r="AE326" i="1"/>
  <c r="X326" i="1"/>
  <c r="AF326" i="1"/>
  <c r="AD326" i="1"/>
  <c r="AE324" i="1"/>
  <c r="X324" i="1"/>
  <c r="AF324" i="1"/>
  <c r="AD324" i="1"/>
  <c r="AE322" i="1"/>
  <c r="X322" i="1"/>
  <c r="AF322" i="1"/>
  <c r="AD322" i="1"/>
  <c r="AE320" i="1"/>
  <c r="X320" i="1"/>
  <c r="AF320" i="1"/>
  <c r="AD320" i="1"/>
  <c r="AE318" i="1"/>
  <c r="X318" i="1"/>
  <c r="AF318" i="1"/>
  <c r="AD318" i="1"/>
  <c r="AE315" i="1"/>
  <c r="X315" i="1"/>
  <c r="AF315" i="1"/>
  <c r="AD315" i="1"/>
  <c r="AE313" i="1"/>
  <c r="X313" i="1"/>
  <c r="AF313" i="1"/>
  <c r="AD313" i="1"/>
  <c r="AE311" i="1"/>
  <c r="X311" i="1"/>
  <c r="AF311" i="1"/>
  <c r="AD311" i="1"/>
  <c r="AE309" i="1"/>
  <c r="X309" i="1"/>
  <c r="AF309" i="1"/>
  <c r="AD309" i="1"/>
  <c r="AE307" i="1"/>
  <c r="X307" i="1"/>
  <c r="AF307" i="1"/>
  <c r="AD307" i="1"/>
  <c r="AE305" i="1"/>
  <c r="X305" i="1"/>
  <c r="AF305" i="1"/>
  <c r="AD305" i="1"/>
  <c r="AE303" i="1"/>
  <c r="X303" i="1"/>
  <c r="AF303" i="1"/>
  <c r="AD303" i="1"/>
  <c r="AE301" i="1"/>
  <c r="X301" i="1"/>
  <c r="AF301" i="1"/>
  <c r="AD301" i="1"/>
  <c r="AE299" i="1"/>
  <c r="X299" i="1"/>
  <c r="AF299" i="1"/>
  <c r="AD299" i="1"/>
  <c r="AE297" i="1"/>
  <c r="X297" i="1"/>
  <c r="AF297" i="1"/>
  <c r="AD297" i="1"/>
  <c r="AE295" i="1"/>
  <c r="X295" i="1"/>
  <c r="AF295" i="1"/>
  <c r="AD295" i="1"/>
  <c r="AE293" i="1"/>
  <c r="X293" i="1"/>
  <c r="AF293" i="1"/>
  <c r="AD293" i="1"/>
  <c r="AE291" i="1"/>
  <c r="X291" i="1"/>
  <c r="AF291" i="1"/>
  <c r="AD291" i="1"/>
  <c r="AE289" i="1"/>
  <c r="X289" i="1"/>
  <c r="AF289" i="1"/>
  <c r="AD289" i="1"/>
  <c r="AE287" i="1"/>
  <c r="X287" i="1"/>
  <c r="AF287" i="1"/>
  <c r="AD287" i="1"/>
  <c r="AE285" i="1"/>
  <c r="X285" i="1"/>
  <c r="AF285" i="1"/>
  <c r="AD285" i="1"/>
  <c r="AE283" i="1"/>
  <c r="X283" i="1"/>
  <c r="AF283" i="1"/>
  <c r="AD283" i="1"/>
  <c r="AE281" i="1"/>
  <c r="X281" i="1"/>
  <c r="AF281" i="1"/>
  <c r="AD281" i="1"/>
  <c r="AE279" i="1"/>
  <c r="X279" i="1"/>
  <c r="AF279" i="1"/>
  <c r="AD279" i="1"/>
  <c r="AE277" i="1"/>
  <c r="X277" i="1"/>
  <c r="AF277" i="1"/>
  <c r="AD277" i="1"/>
  <c r="AE275" i="1"/>
  <c r="X275" i="1"/>
  <c r="AF275" i="1"/>
  <c r="AD275" i="1"/>
  <c r="AE273" i="1"/>
  <c r="X273" i="1"/>
  <c r="AF273" i="1"/>
  <c r="AD273" i="1"/>
  <c r="AE271" i="1"/>
  <c r="X271" i="1"/>
  <c r="AF271" i="1"/>
  <c r="AD271" i="1"/>
  <c r="AE269" i="1"/>
  <c r="X269" i="1"/>
  <c r="AF269" i="1"/>
  <c r="AD269" i="1"/>
  <c r="AE267" i="1"/>
  <c r="X267" i="1"/>
  <c r="AF267" i="1"/>
  <c r="AD267" i="1"/>
  <c r="AE265" i="1"/>
  <c r="X265" i="1"/>
  <c r="AF265" i="1"/>
  <c r="AD265" i="1"/>
  <c r="AE263" i="1"/>
  <c r="X263" i="1"/>
  <c r="AF263" i="1"/>
  <c r="AD263" i="1"/>
  <c r="AE261" i="1"/>
  <c r="X261" i="1"/>
  <c r="AF261" i="1"/>
  <c r="AD261" i="1"/>
  <c r="AE259" i="1"/>
  <c r="X259" i="1"/>
  <c r="AF259" i="1"/>
  <c r="AD259" i="1"/>
  <c r="AE257" i="1"/>
  <c r="X257" i="1"/>
  <c r="AF257" i="1"/>
  <c r="AD257" i="1"/>
  <c r="AH393" i="1"/>
  <c r="AG393" i="1"/>
  <c r="AH385" i="1"/>
  <c r="AG385" i="1"/>
  <c r="AH387" i="1"/>
  <c r="AG387" i="1"/>
  <c r="AE253" i="1"/>
  <c r="X253" i="1"/>
  <c r="AF253" i="1"/>
  <c r="AD253" i="1"/>
  <c r="AE251" i="1"/>
  <c r="X251" i="1"/>
  <c r="AF251" i="1"/>
  <c r="AD251" i="1"/>
  <c r="AE249" i="1"/>
  <c r="X249" i="1"/>
  <c r="AF249" i="1"/>
  <c r="AD249" i="1"/>
  <c r="AE255" i="1"/>
  <c r="X255" i="1"/>
  <c r="AF255" i="1"/>
  <c r="AD255" i="1"/>
  <c r="AH191" i="1"/>
  <c r="AG191" i="1"/>
  <c r="AH187" i="1"/>
  <c r="AG187" i="1"/>
  <c r="AH188" i="1"/>
  <c r="AG188" i="1"/>
  <c r="AH182" i="1"/>
  <c r="AG182" i="1"/>
  <c r="AH178" i="1"/>
  <c r="AG178" i="1"/>
  <c r="AE176" i="1"/>
  <c r="X176" i="1"/>
  <c r="AF176" i="1"/>
  <c r="AD176" i="1"/>
  <c r="AE174" i="1"/>
  <c r="X174" i="1"/>
  <c r="AF174" i="1"/>
  <c r="AD174" i="1"/>
  <c r="AE172" i="1"/>
  <c r="X172" i="1"/>
  <c r="AF172" i="1"/>
  <c r="AD172" i="1"/>
  <c r="AE170" i="1"/>
  <c r="X170" i="1"/>
  <c r="AF170" i="1"/>
  <c r="AD170" i="1"/>
  <c r="AE168" i="1"/>
  <c r="X168" i="1"/>
  <c r="AF168" i="1"/>
  <c r="AD168" i="1"/>
  <c r="AE166" i="1"/>
  <c r="X166" i="1"/>
  <c r="AF166" i="1"/>
  <c r="AD166" i="1"/>
  <c r="AE164" i="1"/>
  <c r="X164" i="1"/>
  <c r="AF164" i="1"/>
  <c r="AD164" i="1"/>
  <c r="AE162" i="1"/>
  <c r="X162" i="1"/>
  <c r="AF162" i="1"/>
  <c r="AD162" i="1"/>
  <c r="AE160" i="1"/>
  <c r="X160" i="1"/>
  <c r="AF160" i="1"/>
  <c r="AD160" i="1"/>
  <c r="AE158" i="1"/>
  <c r="X158" i="1"/>
  <c r="AF158" i="1"/>
  <c r="AD158" i="1"/>
  <c r="AE156" i="1"/>
  <c r="X156" i="1"/>
  <c r="AF156" i="1"/>
  <c r="AD156" i="1"/>
  <c r="AE154" i="1"/>
  <c r="X154" i="1"/>
  <c r="AF154" i="1"/>
  <c r="AD154" i="1"/>
  <c r="AE152" i="1"/>
  <c r="X152" i="1"/>
  <c r="AF152" i="1"/>
  <c r="AD152" i="1"/>
  <c r="AE150" i="1"/>
  <c r="X150" i="1"/>
  <c r="AF150" i="1"/>
  <c r="AD150" i="1"/>
  <c r="AE148" i="1"/>
  <c r="X148" i="1"/>
  <c r="AF148" i="1"/>
  <c r="AD148" i="1"/>
  <c r="AE146" i="1"/>
  <c r="X146" i="1"/>
  <c r="AF146" i="1"/>
  <c r="AD146" i="1"/>
  <c r="AE144" i="1"/>
  <c r="X144" i="1"/>
  <c r="AF144" i="1"/>
  <c r="AD144" i="1"/>
  <c r="AE142" i="1"/>
  <c r="X142" i="1"/>
  <c r="AF142" i="1"/>
  <c r="AD142" i="1"/>
  <c r="AE140" i="1"/>
  <c r="X140" i="1"/>
  <c r="AF140" i="1"/>
  <c r="AD140" i="1"/>
  <c r="AE138" i="1"/>
  <c r="X138" i="1"/>
  <c r="AF138" i="1"/>
  <c r="AD138" i="1"/>
  <c r="AE136" i="1"/>
  <c r="X136" i="1"/>
  <c r="AF136" i="1"/>
  <c r="AD136" i="1"/>
  <c r="AE134" i="1"/>
  <c r="X134" i="1"/>
  <c r="AF134" i="1"/>
  <c r="AD134" i="1"/>
  <c r="AE132" i="1"/>
  <c r="X132" i="1"/>
  <c r="AF132" i="1"/>
  <c r="AD132" i="1"/>
  <c r="AE130" i="1"/>
  <c r="X130" i="1"/>
  <c r="AF130" i="1"/>
  <c r="AD130" i="1"/>
  <c r="AE128" i="1"/>
  <c r="X128" i="1"/>
  <c r="AF128" i="1"/>
  <c r="AD128" i="1"/>
  <c r="AE126" i="1"/>
  <c r="X126" i="1"/>
  <c r="AF126" i="1"/>
  <c r="AD126" i="1"/>
  <c r="AE124" i="1"/>
  <c r="X124" i="1"/>
  <c r="AF124" i="1"/>
  <c r="AD124" i="1"/>
  <c r="AE122" i="1"/>
  <c r="X122" i="1"/>
  <c r="AF122" i="1"/>
  <c r="AD122" i="1"/>
  <c r="AE120" i="1"/>
  <c r="X120" i="1"/>
  <c r="AF120" i="1"/>
  <c r="AD120" i="1"/>
  <c r="AE118" i="1"/>
  <c r="X118" i="1"/>
  <c r="AF118" i="1"/>
  <c r="AD118" i="1"/>
  <c r="AE116" i="1"/>
  <c r="X116" i="1"/>
  <c r="AF116" i="1"/>
  <c r="AD116" i="1"/>
  <c r="AE114" i="1"/>
  <c r="X114" i="1"/>
  <c r="AF114" i="1"/>
  <c r="AD114" i="1"/>
  <c r="AE112" i="1"/>
  <c r="X112" i="1"/>
  <c r="AF112" i="1"/>
  <c r="AD112" i="1"/>
  <c r="AE110" i="1"/>
  <c r="X110" i="1"/>
  <c r="AF110" i="1"/>
  <c r="AD110" i="1"/>
  <c r="AE108" i="1"/>
  <c r="X108" i="1"/>
  <c r="AF108" i="1"/>
  <c r="AD108" i="1"/>
  <c r="AE106" i="1"/>
  <c r="X106" i="1"/>
  <c r="AF106" i="1"/>
  <c r="AD106" i="1"/>
  <c r="AE104" i="1"/>
  <c r="X104" i="1"/>
  <c r="AF104" i="1"/>
  <c r="AD104" i="1"/>
  <c r="AE102" i="1"/>
  <c r="X102" i="1"/>
  <c r="AF102" i="1"/>
  <c r="AD102" i="1"/>
  <c r="AE100" i="1"/>
  <c r="X100" i="1"/>
  <c r="AF100" i="1"/>
  <c r="AD100" i="1"/>
  <c r="AE98" i="1"/>
  <c r="X98" i="1"/>
  <c r="AF98" i="1"/>
  <c r="AD98" i="1"/>
  <c r="AE96" i="1"/>
  <c r="X96" i="1"/>
  <c r="AF96" i="1"/>
  <c r="AD96" i="1"/>
  <c r="AE94" i="1"/>
  <c r="X94" i="1"/>
  <c r="AF94" i="1"/>
  <c r="AD94" i="1"/>
  <c r="AE92" i="1"/>
  <c r="X92" i="1"/>
  <c r="AF92" i="1"/>
  <c r="AD92" i="1"/>
  <c r="AE90" i="1"/>
  <c r="X90" i="1"/>
  <c r="AF90" i="1"/>
  <c r="AD90" i="1"/>
  <c r="AE88" i="1"/>
  <c r="X88" i="1"/>
  <c r="AF88" i="1"/>
  <c r="AD88" i="1"/>
  <c r="AE86" i="1"/>
  <c r="X86" i="1"/>
  <c r="AF86" i="1"/>
  <c r="AD86" i="1"/>
  <c r="AE84" i="1"/>
  <c r="X84" i="1"/>
  <c r="AF84" i="1"/>
  <c r="AD84" i="1"/>
  <c r="AE82" i="1"/>
  <c r="X82" i="1"/>
  <c r="AF82" i="1"/>
  <c r="AD82" i="1"/>
  <c r="AE80" i="1"/>
  <c r="X80" i="1"/>
  <c r="AF80" i="1"/>
  <c r="AD80" i="1"/>
  <c r="AE78" i="1"/>
  <c r="X78" i="1"/>
  <c r="AF78" i="1"/>
  <c r="AD78" i="1"/>
  <c r="AE76" i="1"/>
  <c r="X76" i="1"/>
  <c r="AF76" i="1"/>
  <c r="AD76" i="1"/>
  <c r="AE74" i="1"/>
  <c r="X74" i="1"/>
  <c r="AF74" i="1"/>
  <c r="AD74" i="1"/>
  <c r="AE72" i="1"/>
  <c r="X72" i="1"/>
  <c r="AF72" i="1"/>
  <c r="AD72" i="1"/>
  <c r="AE70" i="1"/>
  <c r="X70" i="1"/>
  <c r="AF70" i="1"/>
  <c r="AD70" i="1"/>
  <c r="AE68" i="1"/>
  <c r="X68" i="1"/>
  <c r="AF68" i="1"/>
  <c r="AD68" i="1"/>
  <c r="AE66" i="1"/>
  <c r="X66" i="1"/>
  <c r="AF66" i="1"/>
  <c r="AD66" i="1"/>
  <c r="AE64" i="1"/>
  <c r="X64" i="1"/>
  <c r="AF64" i="1"/>
  <c r="AD64" i="1"/>
  <c r="AE62" i="1"/>
  <c r="X62" i="1"/>
  <c r="AF62" i="1"/>
  <c r="AD62" i="1"/>
  <c r="AE60" i="1"/>
  <c r="X60" i="1"/>
  <c r="AF60" i="1"/>
  <c r="AD60" i="1"/>
  <c r="AE58" i="1"/>
  <c r="X58" i="1"/>
  <c r="AF58" i="1"/>
  <c r="AD58" i="1"/>
  <c r="AE56" i="1"/>
  <c r="X56" i="1"/>
  <c r="AF56" i="1"/>
  <c r="AD56" i="1"/>
  <c r="AE54" i="1"/>
  <c r="X54" i="1"/>
  <c r="AD54" i="1"/>
  <c r="AF54" i="1"/>
  <c r="AE52" i="1"/>
  <c r="X52" i="1"/>
  <c r="AD52" i="1"/>
  <c r="AF52" i="1"/>
  <c r="AE50" i="1"/>
  <c r="X50" i="1"/>
  <c r="AD50" i="1"/>
  <c r="AF50" i="1"/>
  <c r="AE48" i="1"/>
  <c r="X48" i="1"/>
  <c r="AD48" i="1"/>
  <c r="AF48" i="1"/>
  <c r="AE46" i="1"/>
  <c r="X46" i="1"/>
  <c r="AD46" i="1"/>
  <c r="AF46" i="1"/>
  <c r="AE44" i="1"/>
  <c r="X44" i="1"/>
  <c r="AD44" i="1"/>
  <c r="AF44" i="1"/>
  <c r="AH186" i="1"/>
  <c r="AG186" i="1"/>
  <c r="AH181" i="1"/>
  <c r="AG181" i="1"/>
  <c r="AH177" i="1"/>
  <c r="AG177" i="1"/>
  <c r="AE42" i="1"/>
  <c r="X42" i="1"/>
  <c r="AF42" i="1"/>
  <c r="AD42" i="1"/>
  <c r="AE40" i="1"/>
  <c r="X40" i="1"/>
  <c r="AF40" i="1"/>
  <c r="AD40" i="1"/>
  <c r="AE38" i="1"/>
  <c r="X38" i="1"/>
  <c r="AF38" i="1"/>
  <c r="AD38" i="1"/>
  <c r="AE36" i="1"/>
  <c r="X36" i="1"/>
  <c r="AF36" i="1"/>
  <c r="AD36" i="1"/>
  <c r="AE34" i="1"/>
  <c r="X34" i="1"/>
  <c r="AF34" i="1"/>
  <c r="AD34" i="1"/>
  <c r="AE32" i="1"/>
  <c r="X32" i="1"/>
  <c r="AF32" i="1"/>
  <c r="AD32" i="1"/>
  <c r="AE30" i="1"/>
  <c r="X30" i="1"/>
  <c r="AF30" i="1"/>
  <c r="AD30" i="1"/>
  <c r="AE28" i="1"/>
  <c r="X28" i="1"/>
  <c r="AF28" i="1"/>
  <c r="AD28" i="1"/>
  <c r="AE26" i="1"/>
  <c r="X26" i="1"/>
  <c r="AF26" i="1"/>
  <c r="AD26" i="1"/>
  <c r="AE24" i="1"/>
  <c r="X24" i="1"/>
  <c r="AF24" i="1"/>
  <c r="AD24" i="1"/>
  <c r="AE22" i="1"/>
  <c r="X22" i="1"/>
  <c r="AF22" i="1"/>
  <c r="AD22" i="1"/>
  <c r="AE20" i="1"/>
  <c r="X20" i="1"/>
  <c r="AF20" i="1"/>
  <c r="AD20" i="1"/>
  <c r="AE18" i="1"/>
  <c r="X18" i="1"/>
  <c r="AF18" i="1"/>
  <c r="AD18" i="1"/>
  <c r="AE16" i="1"/>
  <c r="X16" i="1"/>
  <c r="AF16" i="1"/>
  <c r="AD16" i="1"/>
  <c r="AE14" i="1"/>
  <c r="X14" i="1"/>
  <c r="AF14" i="1"/>
  <c r="AD14" i="1"/>
  <c r="AE12" i="1"/>
  <c r="X12" i="1"/>
  <c r="AF12" i="1"/>
  <c r="AD12" i="1"/>
  <c r="AE10" i="1"/>
  <c r="X10" i="1"/>
  <c r="AF10" i="1"/>
  <c r="AD10" i="1"/>
  <c r="AE8" i="1"/>
  <c r="X8" i="1"/>
  <c r="AF8" i="1"/>
  <c r="AD8" i="1"/>
  <c r="AE6" i="1"/>
  <c r="X6" i="1"/>
  <c r="AF6" i="1"/>
  <c r="AD6" i="1"/>
  <c r="AH351" i="1" l="1"/>
  <c r="AG351" i="1"/>
  <c r="AM191" i="1"/>
  <c r="AG6" i="1"/>
  <c r="AH6" i="1"/>
  <c r="AG8" i="1"/>
  <c r="AH8" i="1"/>
  <c r="AG10" i="1"/>
  <c r="AH10" i="1"/>
  <c r="AG12" i="1"/>
  <c r="AH12" i="1"/>
  <c r="AG14" i="1"/>
  <c r="AH14" i="1"/>
  <c r="AG16" i="1"/>
  <c r="AH16" i="1"/>
  <c r="AG18" i="1"/>
  <c r="AH18" i="1"/>
  <c r="AG20" i="1"/>
  <c r="AH20" i="1"/>
  <c r="AG22" i="1"/>
  <c r="AH22" i="1"/>
  <c r="AG24" i="1"/>
  <c r="AH24" i="1"/>
  <c r="AG26" i="1"/>
  <c r="AH26" i="1"/>
  <c r="AG28" i="1"/>
  <c r="AH28" i="1"/>
  <c r="AG30" i="1"/>
  <c r="AH30" i="1"/>
  <c r="AG32" i="1"/>
  <c r="AH32" i="1"/>
  <c r="AG34" i="1"/>
  <c r="AH34" i="1"/>
  <c r="AG36" i="1"/>
  <c r="AH36" i="1"/>
  <c r="AG38" i="1"/>
  <c r="AH38" i="1"/>
  <c r="AG40" i="1"/>
  <c r="AH40" i="1"/>
  <c r="AG42" i="1"/>
  <c r="AH42" i="1"/>
  <c r="AG44" i="1"/>
  <c r="AH44" i="1"/>
  <c r="AG46" i="1"/>
  <c r="AH46" i="1"/>
  <c r="AG48" i="1"/>
  <c r="AH48" i="1"/>
  <c r="AG50" i="1"/>
  <c r="AH50" i="1"/>
  <c r="AG52" i="1"/>
  <c r="AH52" i="1"/>
  <c r="AG54" i="1"/>
  <c r="AH54" i="1"/>
  <c r="AG56" i="1"/>
  <c r="AH56" i="1"/>
  <c r="AG58" i="1"/>
  <c r="AH58" i="1"/>
  <c r="AG60" i="1"/>
  <c r="AH60" i="1"/>
  <c r="AG62" i="1"/>
  <c r="AH62" i="1"/>
  <c r="AG64" i="1"/>
  <c r="AH64" i="1"/>
  <c r="AG66" i="1"/>
  <c r="AH66" i="1"/>
  <c r="AG68" i="1"/>
  <c r="AH68" i="1"/>
  <c r="AG70" i="1"/>
  <c r="AH70" i="1"/>
  <c r="AG72" i="1"/>
  <c r="AH72" i="1"/>
  <c r="AG74" i="1"/>
  <c r="AH74" i="1"/>
  <c r="AG76" i="1"/>
  <c r="AH76" i="1"/>
  <c r="AG78" i="1"/>
  <c r="AH78" i="1"/>
  <c r="AG80" i="1"/>
  <c r="AH80" i="1"/>
  <c r="AG82" i="1"/>
  <c r="AH82" i="1"/>
  <c r="AG84" i="1"/>
  <c r="AH84" i="1"/>
  <c r="AG86" i="1"/>
  <c r="AH86" i="1"/>
  <c r="AG88" i="1"/>
  <c r="AH88" i="1"/>
  <c r="AG90" i="1"/>
  <c r="AH90" i="1"/>
  <c r="AG92" i="1"/>
  <c r="AH92" i="1"/>
  <c r="AG94" i="1"/>
  <c r="AH94" i="1"/>
  <c r="AG96" i="1"/>
  <c r="AH96" i="1"/>
  <c r="AG98" i="1"/>
  <c r="AH98" i="1"/>
  <c r="AG100" i="1"/>
  <c r="AH100" i="1"/>
  <c r="AG102" i="1"/>
  <c r="AH102" i="1"/>
  <c r="AG104" i="1"/>
  <c r="AH104" i="1"/>
  <c r="AG106" i="1"/>
  <c r="AH106" i="1"/>
  <c r="AG108" i="1"/>
  <c r="AH108" i="1"/>
  <c r="AG110" i="1"/>
  <c r="AH110" i="1"/>
  <c r="AG112" i="1"/>
  <c r="AH112" i="1"/>
  <c r="AG114" i="1"/>
  <c r="AH114" i="1"/>
  <c r="AG116" i="1"/>
  <c r="AH116" i="1"/>
  <c r="AG118" i="1"/>
  <c r="AH118" i="1"/>
  <c r="AG120" i="1"/>
  <c r="AH120" i="1"/>
  <c r="AG122" i="1"/>
  <c r="AH122" i="1"/>
  <c r="AG124" i="1"/>
  <c r="AH124" i="1"/>
  <c r="AG126" i="1"/>
  <c r="AH126" i="1"/>
  <c r="AG128" i="1"/>
  <c r="AH128" i="1"/>
  <c r="AG130" i="1"/>
  <c r="AH130" i="1"/>
  <c r="AG132" i="1"/>
  <c r="AH132" i="1"/>
  <c r="AG134" i="1"/>
  <c r="AH134" i="1"/>
  <c r="AG136" i="1"/>
  <c r="AH136" i="1"/>
  <c r="AG138" i="1"/>
  <c r="AH138" i="1"/>
  <c r="AG140" i="1"/>
  <c r="AH140" i="1"/>
  <c r="AG142" i="1"/>
  <c r="AH142" i="1"/>
  <c r="AG144" i="1"/>
  <c r="AH144" i="1"/>
  <c r="AG146" i="1"/>
  <c r="AH146" i="1"/>
  <c r="AG148" i="1"/>
  <c r="AH148" i="1"/>
  <c r="AG150" i="1"/>
  <c r="AH150" i="1"/>
  <c r="AG152" i="1"/>
  <c r="AH152" i="1"/>
  <c r="AG154" i="1"/>
  <c r="AH154" i="1"/>
  <c r="AG156" i="1"/>
  <c r="AH156" i="1"/>
  <c r="AG158" i="1"/>
  <c r="AH158" i="1"/>
  <c r="AG160" i="1"/>
  <c r="AH160" i="1"/>
  <c r="AG162" i="1"/>
  <c r="AH162" i="1"/>
  <c r="AG164" i="1"/>
  <c r="AH164" i="1"/>
  <c r="AG166" i="1"/>
  <c r="AH166" i="1"/>
  <c r="AG168" i="1"/>
  <c r="AH168" i="1"/>
  <c r="AG170" i="1"/>
  <c r="AH170" i="1"/>
  <c r="AG172" i="1"/>
  <c r="AH172" i="1"/>
  <c r="AG174" i="1"/>
  <c r="AH174" i="1"/>
  <c r="AG176" i="1"/>
  <c r="AH176" i="1"/>
  <c r="AG193" i="1"/>
  <c r="AH193" i="1"/>
  <c r="AG195" i="1"/>
  <c r="AH195" i="1"/>
  <c r="AG197" i="1"/>
  <c r="AH197" i="1"/>
  <c r="AG199" i="1"/>
  <c r="AH199" i="1"/>
  <c r="AG201" i="1"/>
  <c r="AH201" i="1"/>
  <c r="AG203" i="1"/>
  <c r="AH203" i="1"/>
  <c r="AG205" i="1"/>
  <c r="AH205" i="1"/>
  <c r="AG207" i="1"/>
  <c r="AH207" i="1"/>
  <c r="AG209" i="1"/>
  <c r="AH209" i="1"/>
  <c r="AG211" i="1"/>
  <c r="AH211" i="1"/>
  <c r="AG213" i="1"/>
  <c r="AH213" i="1"/>
  <c r="AG215" i="1"/>
  <c r="AH215" i="1"/>
  <c r="AG217" i="1"/>
  <c r="AH217" i="1"/>
  <c r="AG218" i="1"/>
  <c r="AH218" i="1"/>
  <c r="AG220" i="1"/>
  <c r="AH220" i="1"/>
  <c r="AG222" i="1"/>
  <c r="AH222" i="1"/>
  <c r="AG224" i="1"/>
  <c r="AH224" i="1"/>
  <c r="AG226" i="1"/>
  <c r="AH226" i="1"/>
  <c r="AG228" i="1"/>
  <c r="AH228" i="1"/>
  <c r="AG230" i="1"/>
  <c r="AH230" i="1"/>
  <c r="AG232" i="1"/>
  <c r="AH232" i="1"/>
  <c r="AG234" i="1"/>
  <c r="AH234" i="1"/>
  <c r="AG236" i="1"/>
  <c r="AH236" i="1"/>
  <c r="AG238" i="1"/>
  <c r="AH238" i="1"/>
  <c r="AG240" i="1"/>
  <c r="AH240" i="1"/>
  <c r="AG242" i="1"/>
  <c r="AH242" i="1"/>
  <c r="AG244" i="1"/>
  <c r="AH244" i="1"/>
  <c r="AG246" i="1"/>
  <c r="AH246" i="1"/>
  <c r="AH383" i="1"/>
  <c r="AG383" i="1"/>
  <c r="AG317" i="1"/>
  <c r="AH317" i="1"/>
  <c r="AG319" i="1"/>
  <c r="AH319" i="1"/>
  <c r="AG321" i="1"/>
  <c r="AH321" i="1"/>
  <c r="AG323" i="1"/>
  <c r="AH323" i="1"/>
  <c r="AG325" i="1"/>
  <c r="AH325" i="1"/>
  <c r="AG327" i="1"/>
  <c r="AH327" i="1"/>
  <c r="AG329" i="1"/>
  <c r="AH329" i="1"/>
  <c r="AG331" i="1"/>
  <c r="AH331" i="1"/>
  <c r="AG192" i="1"/>
  <c r="AH192" i="1"/>
  <c r="AG194" i="1"/>
  <c r="AH194" i="1"/>
  <c r="AG196" i="1"/>
  <c r="AH196" i="1"/>
  <c r="AG198" i="1"/>
  <c r="AH198" i="1"/>
  <c r="AG200" i="1"/>
  <c r="AH200" i="1"/>
  <c r="AG202" i="1"/>
  <c r="AH202" i="1"/>
  <c r="AG204" i="1"/>
  <c r="AH204" i="1"/>
  <c r="AG206" i="1"/>
  <c r="AH206" i="1"/>
  <c r="AG208" i="1"/>
  <c r="AH208" i="1"/>
  <c r="AG210" i="1"/>
  <c r="AH210" i="1"/>
  <c r="AG212" i="1"/>
  <c r="AH212" i="1"/>
  <c r="AG214" i="1"/>
  <c r="AH214" i="1"/>
  <c r="AG216" i="1"/>
  <c r="AH216" i="1"/>
  <c r="AG219" i="1"/>
  <c r="AH219" i="1"/>
  <c r="AG221" i="1"/>
  <c r="AH221" i="1"/>
  <c r="AG223" i="1"/>
  <c r="AH223" i="1"/>
  <c r="AG225" i="1"/>
  <c r="AH225" i="1"/>
  <c r="AG227" i="1"/>
  <c r="AH227" i="1"/>
  <c r="AG229" i="1"/>
  <c r="AH229" i="1"/>
  <c r="AG231" i="1"/>
  <c r="AH231" i="1"/>
  <c r="AG233" i="1"/>
  <c r="AH233" i="1"/>
  <c r="AG235" i="1"/>
  <c r="AH235" i="1"/>
  <c r="AG237" i="1"/>
  <c r="AH237" i="1"/>
  <c r="AG239" i="1"/>
  <c r="AH239" i="1"/>
  <c r="AG241" i="1"/>
  <c r="AH241" i="1"/>
  <c r="AG243" i="1"/>
  <c r="AH243" i="1"/>
  <c r="AG245" i="1"/>
  <c r="AH245" i="1"/>
  <c r="AG247" i="1"/>
  <c r="AH247" i="1"/>
  <c r="AG255" i="1"/>
  <c r="AH255" i="1"/>
  <c r="AG249" i="1"/>
  <c r="AH249" i="1"/>
  <c r="AG251" i="1"/>
  <c r="AH251" i="1"/>
  <c r="AG253" i="1"/>
  <c r="AH253" i="1"/>
  <c r="AG257" i="1"/>
  <c r="AH257" i="1"/>
  <c r="AG259" i="1"/>
  <c r="AH259" i="1"/>
  <c r="AG261" i="1"/>
  <c r="AH261" i="1"/>
  <c r="AG263" i="1"/>
  <c r="AH263" i="1"/>
  <c r="AG265" i="1"/>
  <c r="AH265" i="1"/>
  <c r="AG267" i="1"/>
  <c r="AH267" i="1"/>
  <c r="AG269" i="1"/>
  <c r="AH269" i="1"/>
  <c r="AG271" i="1"/>
  <c r="AH271" i="1"/>
  <c r="AG273" i="1"/>
  <c r="AH273" i="1"/>
  <c r="AG275" i="1"/>
  <c r="AH275" i="1"/>
  <c r="AG277" i="1"/>
  <c r="AH277" i="1"/>
  <c r="AG279" i="1"/>
  <c r="AH279" i="1"/>
  <c r="AG281" i="1"/>
  <c r="AH281" i="1"/>
  <c r="AG283" i="1"/>
  <c r="AH283" i="1"/>
  <c r="AG285" i="1"/>
  <c r="AH285" i="1"/>
  <c r="AG287" i="1"/>
  <c r="AH287" i="1"/>
  <c r="AG289" i="1"/>
  <c r="AH289" i="1"/>
  <c r="AG291" i="1"/>
  <c r="AH291" i="1"/>
  <c r="AG293" i="1"/>
  <c r="AH293" i="1"/>
  <c r="AG295" i="1"/>
  <c r="AH295" i="1"/>
  <c r="AG297" i="1"/>
  <c r="AH297" i="1"/>
  <c r="AG299" i="1"/>
  <c r="AH299" i="1"/>
  <c r="AG301" i="1"/>
  <c r="AH301" i="1"/>
  <c r="AG303" i="1"/>
  <c r="AH303" i="1"/>
  <c r="AG305" i="1"/>
  <c r="AH305" i="1"/>
  <c r="AG307" i="1"/>
  <c r="AH307" i="1"/>
  <c r="AG309" i="1"/>
  <c r="AH309" i="1"/>
  <c r="AG311" i="1"/>
  <c r="AH311" i="1"/>
  <c r="AG313" i="1"/>
  <c r="AH313" i="1"/>
  <c r="AG315" i="1"/>
  <c r="AH315" i="1"/>
  <c r="AG318" i="1"/>
  <c r="AH318" i="1"/>
  <c r="AG320" i="1"/>
  <c r="AH320" i="1"/>
  <c r="AG322" i="1"/>
  <c r="AH322" i="1"/>
  <c r="AG324" i="1"/>
  <c r="AH324" i="1"/>
  <c r="AG326" i="1"/>
  <c r="AH326" i="1"/>
  <c r="AG328" i="1"/>
  <c r="AH328" i="1"/>
  <c r="AG330" i="1"/>
  <c r="AH330" i="1"/>
  <c r="AG332" i="1"/>
  <c r="AH332" i="1"/>
  <c r="AH370" i="1"/>
  <c r="AG370" i="1"/>
  <c r="AG5" i="1"/>
  <c r="AH5" i="1"/>
  <c r="AG7" i="1"/>
  <c r="AH7" i="1"/>
  <c r="AG9" i="1"/>
  <c r="AH9" i="1"/>
  <c r="AG11" i="1"/>
  <c r="AH11" i="1"/>
  <c r="AG13" i="1"/>
  <c r="AH13" i="1"/>
  <c r="AG15" i="1"/>
  <c r="AH15" i="1"/>
  <c r="AG17" i="1"/>
  <c r="AH17" i="1"/>
  <c r="AG19" i="1"/>
  <c r="AH19" i="1"/>
  <c r="AG21" i="1"/>
  <c r="AH21" i="1"/>
  <c r="AG23" i="1"/>
  <c r="AH23" i="1"/>
  <c r="AG25" i="1"/>
  <c r="AH25" i="1"/>
  <c r="AG27" i="1"/>
  <c r="AH27" i="1"/>
  <c r="AG29" i="1"/>
  <c r="AH29" i="1"/>
  <c r="AG31" i="1"/>
  <c r="AH31" i="1"/>
  <c r="AG33" i="1"/>
  <c r="AH33" i="1"/>
  <c r="AG35" i="1"/>
  <c r="AH35" i="1"/>
  <c r="AG37" i="1"/>
  <c r="AH37" i="1"/>
  <c r="AG39" i="1"/>
  <c r="AH39" i="1"/>
  <c r="AG41" i="1"/>
  <c r="AH41" i="1"/>
  <c r="AG43" i="1"/>
  <c r="AH43" i="1"/>
  <c r="AG45" i="1"/>
  <c r="AH45" i="1"/>
  <c r="AG47" i="1"/>
  <c r="AH47" i="1"/>
  <c r="AG49" i="1"/>
  <c r="AH49" i="1"/>
  <c r="AG51" i="1"/>
  <c r="AH51" i="1"/>
  <c r="AG53" i="1"/>
  <c r="AH53" i="1"/>
  <c r="AG55" i="1"/>
  <c r="AH55" i="1"/>
  <c r="AG57" i="1"/>
  <c r="AH57" i="1"/>
  <c r="AG59" i="1"/>
  <c r="AH59" i="1"/>
  <c r="AG61" i="1"/>
  <c r="AH61" i="1"/>
  <c r="AG63" i="1"/>
  <c r="AH63" i="1"/>
  <c r="AG65" i="1"/>
  <c r="AH65" i="1"/>
  <c r="AG67" i="1"/>
  <c r="AH67" i="1"/>
  <c r="AG69" i="1"/>
  <c r="AH69" i="1"/>
  <c r="AG71" i="1"/>
  <c r="AH71" i="1"/>
  <c r="AG73" i="1"/>
  <c r="AH73" i="1"/>
  <c r="AG75" i="1"/>
  <c r="AH75" i="1"/>
  <c r="AG77" i="1"/>
  <c r="AH77" i="1"/>
  <c r="AG79" i="1"/>
  <c r="AH79" i="1"/>
  <c r="AG81" i="1"/>
  <c r="AH81" i="1"/>
  <c r="AG83" i="1"/>
  <c r="AH83" i="1"/>
  <c r="AG85" i="1"/>
  <c r="AH85" i="1"/>
  <c r="AG87" i="1"/>
  <c r="AH87" i="1"/>
  <c r="AG89" i="1"/>
  <c r="AH89" i="1"/>
  <c r="AG91" i="1"/>
  <c r="AH91" i="1"/>
  <c r="AG93" i="1"/>
  <c r="AH93" i="1"/>
  <c r="AG95" i="1"/>
  <c r="AH95" i="1"/>
  <c r="AG97" i="1"/>
  <c r="AH97" i="1"/>
  <c r="AG99" i="1"/>
  <c r="AH99" i="1"/>
  <c r="AG101" i="1"/>
  <c r="AH101" i="1"/>
  <c r="AG103" i="1"/>
  <c r="AH103" i="1"/>
  <c r="AG105" i="1"/>
  <c r="AH105" i="1"/>
  <c r="AG107" i="1"/>
  <c r="AH107" i="1"/>
  <c r="AG109" i="1"/>
  <c r="AH109" i="1"/>
  <c r="AG111" i="1"/>
  <c r="AH111" i="1"/>
  <c r="AG113" i="1"/>
  <c r="AH113" i="1"/>
  <c r="AG115" i="1"/>
  <c r="AH115" i="1"/>
  <c r="AG117" i="1"/>
  <c r="AH117" i="1"/>
  <c r="AG119" i="1"/>
  <c r="AH119" i="1"/>
  <c r="AG121" i="1"/>
  <c r="AH121" i="1"/>
  <c r="AG123" i="1"/>
  <c r="AH123" i="1"/>
  <c r="AG125" i="1"/>
  <c r="AH125" i="1"/>
  <c r="AG127" i="1"/>
  <c r="AH127" i="1"/>
  <c r="AG129" i="1"/>
  <c r="AH129" i="1"/>
  <c r="AG131" i="1"/>
  <c r="AH131" i="1"/>
  <c r="AG133" i="1"/>
  <c r="AH133" i="1"/>
  <c r="AG135" i="1"/>
  <c r="AH135" i="1"/>
  <c r="AG137" i="1"/>
  <c r="AH137" i="1"/>
  <c r="AG139" i="1"/>
  <c r="AH139" i="1"/>
  <c r="AG141" i="1"/>
  <c r="AH141" i="1"/>
  <c r="AG143" i="1"/>
  <c r="AH143" i="1"/>
  <c r="AG145" i="1"/>
  <c r="AH145" i="1"/>
  <c r="AG147" i="1"/>
  <c r="AH147" i="1"/>
  <c r="AG149" i="1"/>
  <c r="AH149" i="1"/>
  <c r="AG151" i="1"/>
  <c r="AH151" i="1"/>
  <c r="AG153" i="1"/>
  <c r="AH153" i="1"/>
  <c r="AG155" i="1"/>
  <c r="AH155" i="1"/>
  <c r="AG157" i="1"/>
  <c r="AH157" i="1"/>
  <c r="AG159" i="1"/>
  <c r="AH159" i="1"/>
  <c r="AG161" i="1"/>
  <c r="AH161" i="1"/>
  <c r="AG163" i="1"/>
  <c r="AH163" i="1"/>
  <c r="AG165" i="1"/>
  <c r="AH165" i="1"/>
  <c r="AG167" i="1"/>
  <c r="AH167" i="1"/>
  <c r="AG169" i="1"/>
  <c r="AH169" i="1"/>
  <c r="AG171" i="1"/>
  <c r="AH171" i="1"/>
  <c r="AG173" i="1"/>
  <c r="AH173" i="1"/>
  <c r="AG175" i="1"/>
  <c r="AH175" i="1"/>
  <c r="AG250" i="1"/>
  <c r="AH250" i="1"/>
  <c r="AG252" i="1"/>
  <c r="AH252" i="1"/>
  <c r="AG254" i="1"/>
  <c r="AH254" i="1"/>
  <c r="AG256" i="1"/>
  <c r="AH256" i="1"/>
  <c r="AG258" i="1"/>
  <c r="AH258" i="1"/>
  <c r="AG260" i="1"/>
  <c r="AH260" i="1"/>
  <c r="AG262" i="1"/>
  <c r="AH262" i="1"/>
  <c r="AG264" i="1"/>
  <c r="AH264" i="1"/>
  <c r="AG266" i="1"/>
  <c r="AH266" i="1"/>
  <c r="AG268" i="1"/>
  <c r="AH268" i="1"/>
  <c r="AG270" i="1"/>
  <c r="AH270" i="1"/>
  <c r="AG272" i="1"/>
  <c r="AH272" i="1"/>
  <c r="AG274" i="1"/>
  <c r="AH274" i="1"/>
  <c r="AG276" i="1"/>
  <c r="AH276" i="1"/>
  <c r="AG278" i="1"/>
  <c r="AH278" i="1"/>
  <c r="AG280" i="1"/>
  <c r="AH280" i="1"/>
  <c r="AG282" i="1"/>
  <c r="AH282" i="1"/>
  <c r="AG284" i="1"/>
  <c r="AH284" i="1"/>
  <c r="AG286" i="1"/>
  <c r="AH286" i="1"/>
  <c r="AG288" i="1"/>
  <c r="AH288" i="1"/>
  <c r="AG290" i="1"/>
  <c r="AH290" i="1"/>
  <c r="AG292" i="1"/>
  <c r="AH292" i="1"/>
  <c r="AG294" i="1"/>
  <c r="AH294" i="1"/>
  <c r="AG296" i="1"/>
  <c r="AH296" i="1"/>
  <c r="AG298" i="1"/>
  <c r="AH298" i="1"/>
  <c r="AG300" i="1"/>
  <c r="AH300" i="1"/>
  <c r="AG302" i="1"/>
  <c r="AH302" i="1"/>
  <c r="AG304" i="1"/>
  <c r="AH304" i="1"/>
  <c r="AG306" i="1"/>
  <c r="AH306" i="1"/>
  <c r="AG308" i="1"/>
  <c r="AH308" i="1"/>
  <c r="AG310" i="1"/>
  <c r="AH310" i="1"/>
  <c r="AG312" i="1"/>
  <c r="AH312" i="1"/>
  <c r="AG314" i="1"/>
  <c r="AH314" i="1"/>
  <c r="AG316" i="1"/>
  <c r="AH316" i="1"/>
  <c r="AM176" i="1" l="1"/>
</calcChain>
</file>

<file path=xl/comments1.xml><?xml version="1.0" encoding="utf-8"?>
<comments xmlns="http://schemas.openxmlformats.org/spreadsheetml/2006/main">
  <authors>
    <author>gerardo.reyes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gerardo.reyes:</t>
        </r>
        <r>
          <rPr>
            <sz val="9"/>
            <color indexed="81"/>
            <rFont val="Tahoma"/>
            <family val="2"/>
          </rPr>
          <t xml:space="preserve">
Inflación proyectada Banxico 3.76%, a septiembre 2012</t>
        </r>
      </text>
    </comment>
  </commentList>
</comments>
</file>

<file path=xl/sharedStrings.xml><?xml version="1.0" encoding="utf-8"?>
<sst xmlns="http://schemas.openxmlformats.org/spreadsheetml/2006/main" count="2382" uniqueCount="1310">
  <si>
    <t>Clave</t>
  </si>
  <si>
    <t>Nombre</t>
  </si>
  <si>
    <t>Fecha Ingreso</t>
  </si>
  <si>
    <t>Depto</t>
  </si>
  <si>
    <t>Puesto</t>
  </si>
  <si>
    <t>Categoria</t>
  </si>
  <si>
    <t>DVIG</t>
  </si>
  <si>
    <t>NIVEL</t>
  </si>
  <si>
    <t>RCV</t>
  </si>
  <si>
    <t>Aguinaldo</t>
  </si>
  <si>
    <t>1919</t>
  </si>
  <si>
    <t>ACEVES GONZALEZ ANA MARIA</t>
  </si>
  <si>
    <t>30-AGO-2006</t>
  </si>
  <si>
    <t>ASILO LEONIDAS K. DEMOS</t>
  </si>
  <si>
    <t>AFANADORA</t>
  </si>
  <si>
    <t>BASE SINDICALIZADO</t>
  </si>
  <si>
    <t>1541</t>
  </si>
  <si>
    <t>ALCALA CASTRO AARON EVERARDO</t>
  </si>
  <si>
    <t>16-DIC-1999</t>
  </si>
  <si>
    <t>CONSERJE</t>
  </si>
  <si>
    <t>1855</t>
  </si>
  <si>
    <t>ANGUIANO CACHO JOSEFINA</t>
  </si>
  <si>
    <t>05-ABR-2005</t>
  </si>
  <si>
    <t>AUXILIAR DE COCINA</t>
  </si>
  <si>
    <t>0639</t>
  </si>
  <si>
    <t>BAGATELLA TELLES MARIA DE LOURDES</t>
  </si>
  <si>
    <t>08-ENE-1991</t>
  </si>
  <si>
    <t>ENFERMERA</t>
  </si>
  <si>
    <t>1574</t>
  </si>
  <si>
    <t>CASTAÑEDA RUIZ MARIA DEL REFUGIO</t>
  </si>
  <si>
    <t>16-JUN-2000</t>
  </si>
  <si>
    <t>0860</t>
  </si>
  <si>
    <t>COLUNGA ZAPATA MARIA DE LA LUZ</t>
  </si>
  <si>
    <t>08-MAY-1993</t>
  </si>
  <si>
    <t>0270</t>
  </si>
  <si>
    <t>DAVALOS GARCIA MICAELA</t>
  </si>
  <si>
    <t>01-JUL-1983</t>
  </si>
  <si>
    <t>JEFA DE COCINA</t>
  </si>
  <si>
    <t>2038</t>
  </si>
  <si>
    <t>DIAZ ZAVALA HERIBERTO JOSE</t>
  </si>
  <si>
    <t>CHOFER</t>
  </si>
  <si>
    <t>CONTRATO</t>
  </si>
  <si>
    <t>1733</t>
  </si>
  <si>
    <t>ESQUIVEL GONZALEZ MA.LETICIA</t>
  </si>
  <si>
    <t>12-FEB-2003</t>
  </si>
  <si>
    <t>AFANADOR</t>
  </si>
  <si>
    <t>0391</t>
  </si>
  <si>
    <t>GALLEGOS PARGA MARIA MAGDALENA</t>
  </si>
  <si>
    <t>01-ABR-1989</t>
  </si>
  <si>
    <t>0609</t>
  </si>
  <si>
    <t>GARNICA ROSAS JOSE MARTIN</t>
  </si>
  <si>
    <t>04-SEP-1990</t>
  </si>
  <si>
    <t>MEDICO GENERAL</t>
  </si>
  <si>
    <t>1001</t>
  </si>
  <si>
    <t>GONZALEZ GONZALEZ EVA DELIA</t>
  </si>
  <si>
    <t>08-SEP-1994</t>
  </si>
  <si>
    <t>PSICOLOGA</t>
  </si>
  <si>
    <t>1602</t>
  </si>
  <si>
    <t>HARO NIEVES ANTONIA</t>
  </si>
  <si>
    <t>01-NOV-2000</t>
  </si>
  <si>
    <t>1671</t>
  </si>
  <si>
    <t>IBARRA CHAVEZ GENOVEVA</t>
  </si>
  <si>
    <t>08-DIC-2001</t>
  </si>
  <si>
    <t>1569</t>
  </si>
  <si>
    <t>IÑIGUEZ CHAVEZ LILIA</t>
  </si>
  <si>
    <t>12-ABR-2000</t>
  </si>
  <si>
    <t>TRABAJADORA SOCIAL</t>
  </si>
  <si>
    <t>2164</t>
  </si>
  <si>
    <t>MARTINEZ ALCARAZ EDGAR ALEJANDRO</t>
  </si>
  <si>
    <t>ENFERMERO</t>
  </si>
  <si>
    <t>0748</t>
  </si>
  <si>
    <t>MEDINA GUEVARA JOSEFINA</t>
  </si>
  <si>
    <t>09-DIC-1991</t>
  </si>
  <si>
    <t>MORALES RAMIREZ MARIA ASCENCION</t>
  </si>
  <si>
    <t>03-JUL-1989</t>
  </si>
  <si>
    <t>0296</t>
  </si>
  <si>
    <t>MUÑOZ BOCANEGRA HECTOR MANUEL</t>
  </si>
  <si>
    <t>16-MAR-1988</t>
  </si>
  <si>
    <t>ENC. DE ALMACEN</t>
  </si>
  <si>
    <t>1730</t>
  </si>
  <si>
    <t>ORTIZ MORENO MARTIN DE JESUS</t>
  </si>
  <si>
    <t>03-FEB-2003</t>
  </si>
  <si>
    <t>AUXILIAR ADMINISTRATIVO 'B'</t>
  </si>
  <si>
    <t>0527</t>
  </si>
  <si>
    <t>PRECIADO MEDRANO MARIA INES</t>
  </si>
  <si>
    <t>06-FEB-1990</t>
  </si>
  <si>
    <t>0224</t>
  </si>
  <si>
    <t>QUINTANILLA DIAZ MARIA ESTHER</t>
  </si>
  <si>
    <t>01-SEP-1983</t>
  </si>
  <si>
    <t>ADMINISTRADORA</t>
  </si>
  <si>
    <t>BASE CONFIANZA</t>
  </si>
  <si>
    <t>0980</t>
  </si>
  <si>
    <t>RIVAS LOZANO CARMEN</t>
  </si>
  <si>
    <t>25-ENE-1994</t>
  </si>
  <si>
    <t>1746</t>
  </si>
  <si>
    <t>RODRIGUEZ MONTEJANO GUADALUPE</t>
  </si>
  <si>
    <t>09-ABR-2003</t>
  </si>
  <si>
    <t>0278</t>
  </si>
  <si>
    <t>RUIZ NUÑEZ MA GUADALUPE</t>
  </si>
  <si>
    <t>21-MAR-1987</t>
  </si>
  <si>
    <t>LAVANDERA</t>
  </si>
  <si>
    <t>1916</t>
  </si>
  <si>
    <t>SANDOVAL LOMELI ERNESTINA</t>
  </si>
  <si>
    <t>20-SEP-2006</t>
  </si>
  <si>
    <t>1826</t>
  </si>
  <si>
    <t>SANTACRUZ CASTRO ERIKA MAGDALENA</t>
  </si>
  <si>
    <t>02-ABR-2008</t>
  </si>
  <si>
    <t>1891</t>
  </si>
  <si>
    <t>SEGOVIANO AGUIRRE MA. SILVINA</t>
  </si>
  <si>
    <t>01-JUN-2007</t>
  </si>
  <si>
    <t>1714</t>
  </si>
  <si>
    <t>URBINA ORTIZ HELIODORA</t>
  </si>
  <si>
    <t>17-OCT-2002</t>
  </si>
  <si>
    <t>1781</t>
  </si>
  <si>
    <t>AMERICANO TELLEZ MIRIAM PATRICIA</t>
  </si>
  <si>
    <t>09-SEP-2003</t>
  </si>
  <si>
    <t>CENTRO 1</t>
  </si>
  <si>
    <t>DIRECTORA</t>
  </si>
  <si>
    <t>1813</t>
  </si>
  <si>
    <t>DELGADO HERNANDEZ JORGE</t>
  </si>
  <si>
    <t>26-ENE-2004</t>
  </si>
  <si>
    <t>MAESTRO (A)</t>
  </si>
  <si>
    <t>2158</t>
  </si>
  <si>
    <t>GALVAN GOMEZ GRICELDA</t>
  </si>
  <si>
    <t>MAESTRA</t>
  </si>
  <si>
    <t>GARZA RIZO ANA LUCIA</t>
  </si>
  <si>
    <t>25-AGO-2003</t>
  </si>
  <si>
    <t>SECRETARIA</t>
  </si>
  <si>
    <t>1428</t>
  </si>
  <si>
    <t>LOPEZ CONTRERAS ANA MARCELA</t>
  </si>
  <si>
    <t>01-MAR-1998</t>
  </si>
  <si>
    <t>1618</t>
  </si>
  <si>
    <t>LOPEZ CONTRERAS JOSE MANUEL</t>
  </si>
  <si>
    <t>01-FEB-2001</t>
  </si>
  <si>
    <t>MAESTRO</t>
  </si>
  <si>
    <t>1789</t>
  </si>
  <si>
    <t>MEZA YAÑEZ LUCIA DEL CARMEN</t>
  </si>
  <si>
    <t>23-SEP-2003</t>
  </si>
  <si>
    <t>1812</t>
  </si>
  <si>
    <t>OROPEZA ALVAREZ JOSE NESTOR</t>
  </si>
  <si>
    <t>19-ENE-2004</t>
  </si>
  <si>
    <t>1923</t>
  </si>
  <si>
    <t>ORTIZ AVIÑA MARTHA</t>
  </si>
  <si>
    <t>07-MAR-2007</t>
  </si>
  <si>
    <t>1843</t>
  </si>
  <si>
    <t>RODRIGUEZ CHAVEZ KARINA</t>
  </si>
  <si>
    <t>06-OCT-2004</t>
  </si>
  <si>
    <t>1372</t>
  </si>
  <si>
    <t>VAZQUEZ RIOS GABRIELA ALEJANDR</t>
  </si>
  <si>
    <t>16-MAY-1997</t>
  </si>
  <si>
    <t>1737</t>
  </si>
  <si>
    <t>CANO ARZATE INES</t>
  </si>
  <si>
    <t>19-FEB-2003</t>
  </si>
  <si>
    <t>CENTRO 3</t>
  </si>
  <si>
    <t>MAESTRA DE EDUCADORAS</t>
  </si>
  <si>
    <t>1710</t>
  </si>
  <si>
    <t>DELGADO ROCHA ANDREA</t>
  </si>
  <si>
    <t>07-OCT-2002</t>
  </si>
  <si>
    <t>0996</t>
  </si>
  <si>
    <t>JACOBO MARISCAL PATRICIA</t>
  </si>
  <si>
    <t>14-MAR-1994</t>
  </si>
  <si>
    <t>0700</t>
  </si>
  <si>
    <t>LARIOS RODRIGUEZ ANA DELIA</t>
  </si>
  <si>
    <t>16-JUL-1991</t>
  </si>
  <si>
    <t>AUXILIAR ADMINISTRATIVO C</t>
  </si>
  <si>
    <t>1393</t>
  </si>
  <si>
    <t>MIRAMON RIVERA ANA GUILLERMINA</t>
  </si>
  <si>
    <t>01-OCT-1997</t>
  </si>
  <si>
    <t>1236</t>
  </si>
  <si>
    <t>OSORIO RITO MA FLORENTINA</t>
  </si>
  <si>
    <t>04-ENE-1996</t>
  </si>
  <si>
    <t>EMPLEADA</t>
  </si>
  <si>
    <t>1877</t>
  </si>
  <si>
    <t>PEREDO ALVAREZ TOSTADO ANA MARIA</t>
  </si>
  <si>
    <t>30-AGO-2005</t>
  </si>
  <si>
    <t>1202</t>
  </si>
  <si>
    <t>ANGUIANO BOLAÑOS JORGE</t>
  </si>
  <si>
    <t>18-SEP-1995</t>
  </si>
  <si>
    <t>CENTRO 4</t>
  </si>
  <si>
    <t>1509</t>
  </si>
  <si>
    <t>ESTRADA GARCIA MA  ELENA</t>
  </si>
  <si>
    <t>06-SEP-1999</t>
  </si>
  <si>
    <t>1657</t>
  </si>
  <si>
    <t>FONSECA MEZA FELIX PEDRO</t>
  </si>
  <si>
    <t>03-SEP-2001</t>
  </si>
  <si>
    <t>1385</t>
  </si>
  <si>
    <t>IÑIGUEZ HUERTA NOEMY</t>
  </si>
  <si>
    <t>16-SEP-1997</t>
  </si>
  <si>
    <t>1193</t>
  </si>
  <si>
    <t>JIMENEZ ESTRADA MARIBEL</t>
  </si>
  <si>
    <t>1459</t>
  </si>
  <si>
    <t>JIMENEZ FLORES ADRIANA ISABEL</t>
  </si>
  <si>
    <t>01-SEP-1998</t>
  </si>
  <si>
    <t>1708</t>
  </si>
  <si>
    <t>MARTINEZ MELENDEZ MARIA ESPERANZA</t>
  </si>
  <si>
    <t>30-SEP-2002</t>
  </si>
  <si>
    <t>1768</t>
  </si>
  <si>
    <t>QUIROZ LOMELI CESAR</t>
  </si>
  <si>
    <t>30-JUN-2003</t>
  </si>
  <si>
    <t>1530</t>
  </si>
  <si>
    <t>SANCHEZ AYALA MARISOL ARACELI</t>
  </si>
  <si>
    <t>16-NOV-1999</t>
  </si>
  <si>
    <t>1106</t>
  </si>
  <si>
    <t>VALDIVIA HERNANDEZ ISABEL</t>
  </si>
  <si>
    <t>05-SEP-1994</t>
  </si>
  <si>
    <t>CENTROS ( ADMINISTRATIVO )</t>
  </si>
  <si>
    <t>COORDINADOR ADMINISTRATIVO</t>
  </si>
  <si>
    <t>CERVANTES CHAVEZ FABIOLA</t>
  </si>
  <si>
    <t>CONFIANZA</t>
  </si>
  <si>
    <t>1486</t>
  </si>
  <si>
    <t>CORONA IBARRA SALVADOR ISSAC</t>
  </si>
  <si>
    <t>17-MAY-1999</t>
  </si>
  <si>
    <t>AUXILIAR ADMINISTRATIVO 'C'</t>
  </si>
  <si>
    <t>0352</t>
  </si>
  <si>
    <t>CORTES TREVIÑO ROCIO</t>
  </si>
  <si>
    <t>01-ENE-1989</t>
  </si>
  <si>
    <t>ADMINISTRATIVO ESPECIALIZADO B</t>
  </si>
  <si>
    <t>1369</t>
  </si>
  <si>
    <t>ONTIVEROS VENCES LUCIA PATRICI</t>
  </si>
  <si>
    <t>12-JUN-1997</t>
  </si>
  <si>
    <t>AUXILIAR ADMINISTRATIVO 'A'</t>
  </si>
  <si>
    <t>JEFE DE BIENES EN CUSTODIA</t>
  </si>
  <si>
    <t>0594</t>
  </si>
  <si>
    <t>ROMO CABRERA ROBERTO</t>
  </si>
  <si>
    <t>23-JUL-1990</t>
  </si>
  <si>
    <t>1763</t>
  </si>
  <si>
    <t>SANDOVAL GONZALEZ LUIS ENRIQUE</t>
  </si>
  <si>
    <t>01-DIC-2003</t>
  </si>
  <si>
    <t>ABOGADO</t>
  </si>
  <si>
    <t>BASE</t>
  </si>
  <si>
    <t>1667</t>
  </si>
  <si>
    <t>SANDOVAL NADALES OMAR</t>
  </si>
  <si>
    <t>19-NOV-2001</t>
  </si>
  <si>
    <t>JEFE DE PATIO</t>
  </si>
  <si>
    <t>1819</t>
  </si>
  <si>
    <t>ANZURES IBARRA RAUL</t>
  </si>
  <si>
    <t>DEPOSITO NO. 8</t>
  </si>
  <si>
    <t>RECEPTOR</t>
  </si>
  <si>
    <t>1579</t>
  </si>
  <si>
    <t>BAUTISTA CRUZ RODOLFO</t>
  </si>
  <si>
    <t>27-JUL-2000</t>
  </si>
  <si>
    <t>CAJERO</t>
  </si>
  <si>
    <t>1828</t>
  </si>
  <si>
    <t>CERDA AMARO OSCAR MARTIN</t>
  </si>
  <si>
    <t>17-MAY-2004</t>
  </si>
  <si>
    <t>1907</t>
  </si>
  <si>
    <t>ESCAMILLA GONZALEZ HERIBERTO</t>
  </si>
  <si>
    <t>12-MAY-2006</t>
  </si>
  <si>
    <t>1756</t>
  </si>
  <si>
    <t>ESPINOZA ZUÑIGA MARIO ALBERTO</t>
  </si>
  <si>
    <t>13-MAY-2003</t>
  </si>
  <si>
    <t>0125</t>
  </si>
  <si>
    <t>GONZALEZ BECERRA ENRIQUE</t>
  </si>
  <si>
    <t>01-MAR-1987</t>
  </si>
  <si>
    <t>1594</t>
  </si>
  <si>
    <t>GONZALEZ MORAN JOSE DE JESUS DEMETRIO</t>
  </si>
  <si>
    <t>28-SEP-2000</t>
  </si>
  <si>
    <t>1468</t>
  </si>
  <si>
    <t>GONZALEZ QUEZADA ALEJANDRO</t>
  </si>
  <si>
    <t>28-NOV-1998</t>
  </si>
  <si>
    <t>AUXILIAR DE ALMACEN</t>
  </si>
  <si>
    <t>1324</t>
  </si>
  <si>
    <t>GUTIERREZ BRAVO GENARO</t>
  </si>
  <si>
    <t>18-DIC-1996</t>
  </si>
  <si>
    <t>JIMENEZ CASTAÑEDA JOSE GUADALUPE</t>
  </si>
  <si>
    <t>10-ABR-1997</t>
  </si>
  <si>
    <t>0399</t>
  </si>
  <si>
    <t>LOPEZ GARCIA JAIME</t>
  </si>
  <si>
    <t>10-ABR-1989</t>
  </si>
  <si>
    <t>1356</t>
  </si>
  <si>
    <t>LOPEZ OLVERA ERNESTO</t>
  </si>
  <si>
    <t>28-ABR-1997</t>
  </si>
  <si>
    <t>0900</t>
  </si>
  <si>
    <t>MANTILLA RODRIGUEZ GILBERTO</t>
  </si>
  <si>
    <t>04-JUN-1993</t>
  </si>
  <si>
    <t>1869</t>
  </si>
  <si>
    <t>PALMA MEJIA MAURICIO</t>
  </si>
  <si>
    <t>11-MAY-2005</t>
  </si>
  <si>
    <t>1492</t>
  </si>
  <si>
    <t>RAMOS GUZMAN JUAN JOSE</t>
  </si>
  <si>
    <t>RECEPTOR 'A'</t>
  </si>
  <si>
    <t>1875</t>
  </si>
  <si>
    <t>RAMOS RUELAS JOSE ALEJANDRO</t>
  </si>
  <si>
    <t>30-MAY-2005</t>
  </si>
  <si>
    <t>1609</t>
  </si>
  <si>
    <t>SANCHEZ FRANCO MARTIN</t>
  </si>
  <si>
    <t>11-DIC-2000</t>
  </si>
  <si>
    <t>DEPOSITO SAN AGUSTIN</t>
  </si>
  <si>
    <t>0680</t>
  </si>
  <si>
    <t>ALVAREZ ARELLANO SERGIO</t>
  </si>
  <si>
    <t>10-JUN-1991</t>
  </si>
  <si>
    <t>2087</t>
  </si>
  <si>
    <t>AVILA SORIA RAFAEL</t>
  </si>
  <si>
    <t>2105</t>
  </si>
  <si>
    <t>BAJONERO REYES MIGUEL ANGEL</t>
  </si>
  <si>
    <t>23-SEP-2011</t>
  </si>
  <si>
    <t>2223</t>
  </si>
  <si>
    <t>CAMARENA ESPINOSA JORGE</t>
  </si>
  <si>
    <t>1316</t>
  </si>
  <si>
    <t>CAMPOS MEDINA JOSE</t>
  </si>
  <si>
    <t>22-NOV-1996</t>
  </si>
  <si>
    <t>1498</t>
  </si>
  <si>
    <t>CORONA IBARRA JOSE MANUEL</t>
  </si>
  <si>
    <t>01-JUL-1999</t>
  </si>
  <si>
    <t>1870</t>
  </si>
  <si>
    <t>COVARRUBIAS GRAJEDA EDGAR ARTURO</t>
  </si>
  <si>
    <t>16-MAY-2005</t>
  </si>
  <si>
    <t>1765</t>
  </si>
  <si>
    <t>CRUZ VALLE MARIO</t>
  </si>
  <si>
    <t>04-JUN-2003</t>
  </si>
  <si>
    <t>0703</t>
  </si>
  <si>
    <t>DE LA CRUZ TOVAR ROSA MARIA</t>
  </si>
  <si>
    <t>05-JUL-1991</t>
  </si>
  <si>
    <t>1735</t>
  </si>
  <si>
    <t>DELGADILLO SANDOBAL RIGOBERTO</t>
  </si>
  <si>
    <t>13-FEB-2003</t>
  </si>
  <si>
    <t>0440</t>
  </si>
  <si>
    <t>DIAZ VALENZUELA JUAN FRANCISCO</t>
  </si>
  <si>
    <t>19-OCT-1992</t>
  </si>
  <si>
    <t>1938</t>
  </si>
  <si>
    <t>ESTRADA MARTINEZ RUBICELA ISMENE</t>
  </si>
  <si>
    <t>16-ABR-2007</t>
  </si>
  <si>
    <t>SECRETARIA 'A'</t>
  </si>
  <si>
    <t>2218</t>
  </si>
  <si>
    <t>ESTRADA RAMIREZ JORGE</t>
  </si>
  <si>
    <t>0555</t>
  </si>
  <si>
    <t>FRIAS GUTIERREZ SALVADOR MARTIN</t>
  </si>
  <si>
    <t>27-MAR-1990</t>
  </si>
  <si>
    <t>1804</t>
  </si>
  <si>
    <t>GARCIA GUERRERO FAUSTO</t>
  </si>
  <si>
    <t>03-NOV-2003</t>
  </si>
  <si>
    <t>1410</t>
  </si>
  <si>
    <t>GOMEZ LICON MA.SAHARA</t>
  </si>
  <si>
    <t>16-ENE-1998</t>
  </si>
  <si>
    <t>AUXILIAR ADMINISTRATIVO 'G'</t>
  </si>
  <si>
    <t>0939</t>
  </si>
  <si>
    <t>GOMEZ PRUDENCIO CELIA MARISA</t>
  </si>
  <si>
    <t>24-AGO-1993</t>
  </si>
  <si>
    <t>1878</t>
  </si>
  <si>
    <t>GONZALEZ DELGADILLO J  ENCARNACION</t>
  </si>
  <si>
    <t>08-JUL-2005</t>
  </si>
  <si>
    <t>1739</t>
  </si>
  <si>
    <t>GONZALEZ HERNANDEZ MANUEL</t>
  </si>
  <si>
    <t>26-MAR-2003</t>
  </si>
  <si>
    <t>1114</t>
  </si>
  <si>
    <t>GUEVARA VILLASECA VICTOR</t>
  </si>
  <si>
    <t>22-JUN-1995</t>
  </si>
  <si>
    <t>2141</t>
  </si>
  <si>
    <t>GUTIERREZ GARCIA LORENZO</t>
  </si>
  <si>
    <t>23-JUN-2012</t>
  </si>
  <si>
    <t>0234</t>
  </si>
  <si>
    <t>HERNANDEZ JUAREZ APOLINAR</t>
  </si>
  <si>
    <t>01-JUL-1990</t>
  </si>
  <si>
    <t>1959</t>
  </si>
  <si>
    <t>HERNANDEZ VILLALOBOS TERESA</t>
  </si>
  <si>
    <t>1666</t>
  </si>
  <si>
    <t>JAUREGUI GONZALEZ VICTOR MANUEL</t>
  </si>
  <si>
    <t>1496</t>
  </si>
  <si>
    <t>JIMENEZ SEGOVIANO JOSE DE JESUS</t>
  </si>
  <si>
    <t>16-JUN-1999</t>
  </si>
  <si>
    <t>0729</t>
  </si>
  <si>
    <t>LEYVA DIAZ PAULINO</t>
  </si>
  <si>
    <t>07-SEP-1991</t>
  </si>
  <si>
    <t>2096</t>
  </si>
  <si>
    <t>LIMA GARRIDO JAVIER</t>
  </si>
  <si>
    <t>1806</t>
  </si>
  <si>
    <t>LOMELI COVARRUBIAS ARTURO</t>
  </si>
  <si>
    <t>19-DIC-2003</t>
  </si>
  <si>
    <t>1304</t>
  </si>
  <si>
    <t>LOPEZ PIMENTEL JUAN CARLOS</t>
  </si>
  <si>
    <t>25-SEP-1996</t>
  </si>
  <si>
    <t>1552</t>
  </si>
  <si>
    <t>LOPEZ RODRIGUEZ MARIA DEL SOCORRO</t>
  </si>
  <si>
    <t>01-FEB-2000</t>
  </si>
  <si>
    <t>SECRETARIA 'E'</t>
  </si>
  <si>
    <t>0679</t>
  </si>
  <si>
    <t>LOPEZ ZUÑIGA ALFREDO</t>
  </si>
  <si>
    <t>03-JUN-1991</t>
  </si>
  <si>
    <t>2011</t>
  </si>
  <si>
    <t>MALDONADO IÑIGUEZ RICARDO</t>
  </si>
  <si>
    <t>19-OCT-2007</t>
  </si>
  <si>
    <t>1289</t>
  </si>
  <si>
    <t>MARTINEZ CORTES SABAS JUAN FRANCISCO</t>
  </si>
  <si>
    <t>21-AGO-1996</t>
  </si>
  <si>
    <t>0800</t>
  </si>
  <si>
    <t>MARTINEZ DEL REAL ALFREDO</t>
  </si>
  <si>
    <t>19-ENE-1993</t>
  </si>
  <si>
    <t>PERITO EN IDENTIFICACION VEHIC</t>
  </si>
  <si>
    <t>1480</t>
  </si>
  <si>
    <t>MIRANDA VIRGEN JAVIER EMMANUEL</t>
  </si>
  <si>
    <t>15-MAR-1999</t>
  </si>
  <si>
    <t>1892</t>
  </si>
  <si>
    <t>MUÑOZ GUTIERREZ DANIEL</t>
  </si>
  <si>
    <t>09-DIC-2005</t>
  </si>
  <si>
    <t>1750</t>
  </si>
  <si>
    <t>MUÑOZ HERNANDEZ FRANCISCO JAVIER</t>
  </si>
  <si>
    <t>06-MAY-2003</t>
  </si>
  <si>
    <t>1694</t>
  </si>
  <si>
    <t>NORIEGA CORTES DAVID ALEJANDRO</t>
  </si>
  <si>
    <t>12-JUN-2002</t>
  </si>
  <si>
    <t>1527</t>
  </si>
  <si>
    <t>NORIEGA DELGADO CARLOS ABELARDO</t>
  </si>
  <si>
    <t>13-AGO-2012</t>
  </si>
  <si>
    <t>0288</t>
  </si>
  <si>
    <t>OLIVA GONZALEZ XOCHITL ALEJAND</t>
  </si>
  <si>
    <t>10-FEB-1988</t>
  </si>
  <si>
    <t>AUXILIAR CONTABLE 'B'</t>
  </si>
  <si>
    <t>1561</t>
  </si>
  <si>
    <t>ONTIVEROS VENCES DAVID SAMUEL</t>
  </si>
  <si>
    <t>09-MAR-2000</t>
  </si>
  <si>
    <t>2236</t>
  </si>
  <si>
    <t>ORTEGA MARTINEZ JORGE VLADIMIR</t>
  </si>
  <si>
    <t>1821</t>
  </si>
  <si>
    <t>ORTIZ MORALES RICARDO</t>
  </si>
  <si>
    <t>17-MAR-2004</t>
  </si>
  <si>
    <t>0306</t>
  </si>
  <si>
    <t>PAEZ HEREDIA JOSE FERNANDO</t>
  </si>
  <si>
    <t>06-MAY-1988</t>
  </si>
  <si>
    <t>PRECIADO GUTIERREZ LAURA</t>
  </si>
  <si>
    <t>19-ENE-1990</t>
  </si>
  <si>
    <t>1187</t>
  </si>
  <si>
    <t>RODRIGUEZ AGUIRRE JESUS</t>
  </si>
  <si>
    <t>05-OCT-1995</t>
  </si>
  <si>
    <t>1793</t>
  </si>
  <si>
    <t>RODRIGUEZ GONZALEZ ROBERTO</t>
  </si>
  <si>
    <t>09-OCT-2003</t>
  </si>
  <si>
    <t>0373</t>
  </si>
  <si>
    <t>RODRIGUEZ MENDEZ JOSE LUIS</t>
  </si>
  <si>
    <t>01-FEB-1989</t>
  </si>
  <si>
    <t>1729</t>
  </si>
  <si>
    <t>RODRIGUEZ REYES ARMANDO</t>
  </si>
  <si>
    <t>1082</t>
  </si>
  <si>
    <t>ROJO GARCIA MARIA ELIZABETH</t>
  </si>
  <si>
    <t>17-MAY-1995</t>
  </si>
  <si>
    <t>AUXILIAR CONTABLE</t>
  </si>
  <si>
    <t>1867</t>
  </si>
  <si>
    <t>SANCHEZ LOPEZ GUSTAVO ANTONIO</t>
  </si>
  <si>
    <t>2121</t>
  </si>
  <si>
    <t>SANDOVAL HIJAR IGNACIO</t>
  </si>
  <si>
    <t>2221</t>
  </si>
  <si>
    <t>SANTANA ESTEVES IVAN DE JESUS</t>
  </si>
  <si>
    <t>1833</t>
  </si>
  <si>
    <t>SANTIAGO TELLO JOSE AURELIO</t>
  </si>
  <si>
    <t>29-JUN-2004</t>
  </si>
  <si>
    <t>2129</t>
  </si>
  <si>
    <t>SOLIS DE SANTIAGO EDUARDO</t>
  </si>
  <si>
    <t>2139</t>
  </si>
  <si>
    <t>VALENZUELA LOPEZ VICTOR ALFONSO</t>
  </si>
  <si>
    <t>1665</t>
  </si>
  <si>
    <t>VAZQUEZ GARCIA DANIEL</t>
  </si>
  <si>
    <t>18-OCT-2001</t>
  </si>
  <si>
    <t>0118</t>
  </si>
  <si>
    <t>VIZCARRA ARANA HERIBERTO</t>
  </si>
  <si>
    <t>16-FEB-1999</t>
  </si>
  <si>
    <t>1958</t>
  </si>
  <si>
    <t>GUERRERO HERRERA LETICIA SUHEY</t>
  </si>
  <si>
    <t>02-ENE-2008</t>
  </si>
  <si>
    <t>AUXILIAR ADMINISTRATIVO</t>
  </si>
  <si>
    <t>2195</t>
  </si>
  <si>
    <t>AREVALO TORRES ITZKOATL MARIO ARMANDO</t>
  </si>
  <si>
    <t>25-JUN-2012</t>
  </si>
  <si>
    <t>2192</t>
  </si>
  <si>
    <t>CARBAJAL RAMOS JUAN CARLOS</t>
  </si>
  <si>
    <t>08-JUL-2012</t>
  </si>
  <si>
    <t>1702</t>
  </si>
  <si>
    <t>RODRIGUEZ PLASCENCIA EMANUEL FERNANDO</t>
  </si>
  <si>
    <t>17-SEP-2002</t>
  </si>
  <si>
    <t>1523</t>
  </si>
  <si>
    <t>ALVAREZ LOPEZ SERGIO ALEJANDRO</t>
  </si>
  <si>
    <t>30-SEP-1999</t>
  </si>
  <si>
    <t>OG COMPRAS</t>
  </si>
  <si>
    <t>ENCARGADO DE ALMACEN GENERAL</t>
  </si>
  <si>
    <t>2189</t>
  </si>
  <si>
    <t>GONZALEZ ALCALA ANDRES</t>
  </si>
  <si>
    <t>01-MAY-2011</t>
  </si>
  <si>
    <t>SUP. DE COMPRAS Y ALMACEN GRAL</t>
  </si>
  <si>
    <t>0409</t>
  </si>
  <si>
    <t>GUZMAN RUIZ ANGELICA MARIA</t>
  </si>
  <si>
    <t>18-ABR-1989</t>
  </si>
  <si>
    <t>1831</t>
  </si>
  <si>
    <t>QUIROZ MORALES TANIA MARIELA</t>
  </si>
  <si>
    <t>15-JUN-2004</t>
  </si>
  <si>
    <t>0367</t>
  </si>
  <si>
    <t>ORANTE SUAREZ DORA CECILIA</t>
  </si>
  <si>
    <t>10-AGO-1992</t>
  </si>
  <si>
    <t>1173</t>
  </si>
  <si>
    <t>HERNANDEZ DE ANDA OSCAR FROILAN</t>
  </si>
  <si>
    <t>08-SEP-1995</t>
  </si>
  <si>
    <t>AUDITOR</t>
  </si>
  <si>
    <t>COORDINADOR OPERATIVO D PATIOS</t>
  </si>
  <si>
    <t>1599</t>
  </si>
  <si>
    <t>DE LA TORRE BRAVO GABRIELA</t>
  </si>
  <si>
    <t>16-OCT-2000</t>
  </si>
  <si>
    <t>0279</t>
  </si>
  <si>
    <t>HERNANDEZ PADILLA TOMASA</t>
  </si>
  <si>
    <t>03-DIC-1990</t>
  </si>
  <si>
    <t>1263</t>
  </si>
  <si>
    <t>ENG SANCHEZ MARIA ESTHER</t>
  </si>
  <si>
    <t>15-ABR-1996</t>
  </si>
  <si>
    <t>1401</t>
  </si>
  <si>
    <t>LOPEZ ROSALES CARLOS ALBERTO</t>
  </si>
  <si>
    <t>07-NOV-1997</t>
  </si>
  <si>
    <t>0365</t>
  </si>
  <si>
    <t>MACIAS ACEVES LUIS SERGIO</t>
  </si>
  <si>
    <t>23-ENE-1989</t>
  </si>
  <si>
    <t>0583</t>
  </si>
  <si>
    <t>MEDINA LOPEZ RODRIGO DEMETRIO</t>
  </si>
  <si>
    <t>19-JUN-1990</t>
  </si>
  <si>
    <t>SUPERVISOR DE AUDITORIA INTERN</t>
  </si>
  <si>
    <t>2235</t>
  </si>
  <si>
    <t>ANDRADE GONZALEZ EDNA KARINA</t>
  </si>
  <si>
    <t>11-ABR-2012</t>
  </si>
  <si>
    <t>ASISTENTE DIRECCION ADMVA</t>
  </si>
  <si>
    <t>1559</t>
  </si>
  <si>
    <t>ENG SANCHEZ JORGE LUIS</t>
  </si>
  <si>
    <t>01-MAR-2000</t>
  </si>
  <si>
    <t>ENC.DE CONSTRUCCION Y MANTENIM</t>
  </si>
  <si>
    <t>2199</t>
  </si>
  <si>
    <t>GRIMALDO PARADA SHEINA SIOHUMARA GUADALUPE</t>
  </si>
  <si>
    <t>1083</t>
  </si>
  <si>
    <t>GUZMAN BONILLA GRACIELA</t>
  </si>
  <si>
    <t>0008</t>
  </si>
  <si>
    <t>JAUREGUI CUEVAS BERTHA GLORIA</t>
  </si>
  <si>
    <t>11-AGO-1966</t>
  </si>
  <si>
    <t>1724</t>
  </si>
  <si>
    <t>LOPEZ LEON MARIO ALEJANDRO</t>
  </si>
  <si>
    <t>07-ABR-2010</t>
  </si>
  <si>
    <t>1462</t>
  </si>
  <si>
    <t>NUÑEZ LOPEZ MARIA</t>
  </si>
  <si>
    <t>1783</t>
  </si>
  <si>
    <t>PONCE RAMOS JORGE ALBERTO</t>
  </si>
  <si>
    <t>10-SEP-2003</t>
  </si>
  <si>
    <t>1999</t>
  </si>
  <si>
    <t>RODRIGUEZ MUÑIZ LAURA DEL SOCORRO</t>
  </si>
  <si>
    <t>08-ABR-2012</t>
  </si>
  <si>
    <t>ENCARGADO DE CONTRATACION</t>
  </si>
  <si>
    <t>1234</t>
  </si>
  <si>
    <t>URIBE CORDERO IRMA ROSALBA</t>
  </si>
  <si>
    <t>11-MAY-1998</t>
  </si>
  <si>
    <t>0924</t>
  </si>
  <si>
    <t>AGUILAR ARMAS MARIA DEL CONSUELO</t>
  </si>
  <si>
    <t>02-AGO-1993</t>
  </si>
  <si>
    <t>OG JURIDICO</t>
  </si>
  <si>
    <t>1749</t>
  </si>
  <si>
    <t>CASTILLO GARCIA ALEJANDRA</t>
  </si>
  <si>
    <t>30-ABR-2003</t>
  </si>
  <si>
    <t>JEFE DE JURIDICO</t>
  </si>
  <si>
    <t>2073</t>
  </si>
  <si>
    <t>ORTIZ CABRERA FERMIN</t>
  </si>
  <si>
    <t>07-SEP-2011</t>
  </si>
  <si>
    <t>1098</t>
  </si>
  <si>
    <t>RODRIGUEZ HURTADO VICTOR IHIOJANY</t>
  </si>
  <si>
    <t>15-JUN-1995</t>
  </si>
  <si>
    <t>COORDINADOR OPERATIVO</t>
  </si>
  <si>
    <t>1881</t>
  </si>
  <si>
    <t>RUBIO HERNANDEZ ILEANA</t>
  </si>
  <si>
    <t>12-SEP-2005</t>
  </si>
  <si>
    <t>2216</t>
  </si>
  <si>
    <t>OG RECURSOS HUMANOS</t>
  </si>
  <si>
    <t>JEFE DE RECURSOS HUMANOS</t>
  </si>
  <si>
    <t>0721</t>
  </si>
  <si>
    <t>BECERRA GONZALEZ CLAUDIA LIZBETT</t>
  </si>
  <si>
    <t>07-AGO-1991</t>
  </si>
  <si>
    <t>AUXILIAR DE NOMINA</t>
  </si>
  <si>
    <t>1871</t>
  </si>
  <si>
    <t>CARBAJAL RAMOS VIRGINIA</t>
  </si>
  <si>
    <t>31-OCT-2005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</si>
  <si>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</si>
  <si>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</si>
  <si>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</si>
  <si>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</si>
  <si>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</si>
  <si>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</si>
  <si>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</si>
  <si>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0902</t>
  </si>
  <si>
    <t>LOPEZ RODRIGUEZ DAVID FERNANDO</t>
  </si>
  <si>
    <t>11-JUN-1993</t>
  </si>
  <si>
    <t>0316</t>
  </si>
  <si>
    <t>MARTINEZ RUVALCABA MARIA DEL CARMEN</t>
  </si>
  <si>
    <t>01-JUL-1992</t>
  </si>
  <si>
    <t>1404</t>
  </si>
  <si>
    <t>REYNOSO ROMO ALEJANDRA DE JESUS</t>
  </si>
  <si>
    <t>16-NOV-1997</t>
  </si>
  <si>
    <t>1946</t>
  </si>
  <si>
    <t>DE ROBLES ORTEGA HECTOR</t>
  </si>
  <si>
    <t>07-JUL-2008</t>
  </si>
  <si>
    <t>OG SERVICIOS GENERALES</t>
  </si>
  <si>
    <t>1580</t>
  </si>
  <si>
    <t>LOPEZ ROSALES ARMANDO</t>
  </si>
  <si>
    <t>04-AGO-2000</t>
  </si>
  <si>
    <t>0223</t>
  </si>
  <si>
    <t>03-AGO-1994</t>
  </si>
  <si>
    <t>AUXILIAR DE MANTENIMIENTO</t>
  </si>
  <si>
    <t>1126</t>
  </si>
  <si>
    <t>ROMERO CASTILLO GABRIEL</t>
  </si>
  <si>
    <t>05-JUL-1995</t>
  </si>
  <si>
    <t>COORDINADOR</t>
  </si>
  <si>
    <t>0084</t>
  </si>
  <si>
    <t>ENRIQUEZ AZCUE ARMANDO</t>
  </si>
  <si>
    <t>09-JUN-1992</t>
  </si>
  <si>
    <t>0346</t>
  </si>
  <si>
    <t>GONZALEZ RAMIREZ MARIA CANDELARIA</t>
  </si>
  <si>
    <t>14-SEP-1994</t>
  </si>
  <si>
    <t>2185</t>
  </si>
  <si>
    <t>MEDA MUCIÑO FRANCISCO IVAN</t>
  </si>
  <si>
    <t>23-FEB-2012</t>
  </si>
  <si>
    <t>0768</t>
  </si>
  <si>
    <t>MORA ANGUIANO MARGARITA</t>
  </si>
  <si>
    <t>10-FEB-1992</t>
  </si>
  <si>
    <t>1809</t>
  </si>
  <si>
    <t>ORTIZ HERNANDEZ VICTOR DAVID</t>
  </si>
  <si>
    <t>1029</t>
  </si>
  <si>
    <t>RICAUD HERRERA MAYELA</t>
  </si>
  <si>
    <t>30-ENE-1995</t>
  </si>
  <si>
    <t>1899</t>
  </si>
  <si>
    <t>RODRIGUEZ GUTIERREZ JOSE DE JESUS</t>
  </si>
  <si>
    <t>16-AGO-2006</t>
  </si>
  <si>
    <t>1305</t>
  </si>
  <si>
    <t>SERVIN GOMEZ AGUSTIN</t>
  </si>
  <si>
    <t>26-SEP-1996</t>
  </si>
  <si>
    <t>1154</t>
  </si>
  <si>
    <t>VASQUEZ RIVAS ROSA MARIA RAMONA</t>
  </si>
  <si>
    <t>15-AGO-1995</t>
  </si>
  <si>
    <t>AUXILIAR ADMINISTRATIVO 'AA'</t>
  </si>
  <si>
    <t>0033</t>
  </si>
  <si>
    <t>ACEVES LIMON GABRIELA LOURDES</t>
  </si>
  <si>
    <t>25-ABR-1994</t>
  </si>
  <si>
    <t>OG SINDICATO</t>
  </si>
  <si>
    <t>0950</t>
  </si>
  <si>
    <t>LOPEZ AVILA SARA LUZ</t>
  </si>
  <si>
    <t>05-OCT-1993</t>
  </si>
  <si>
    <t>1687</t>
  </si>
  <si>
    <t>MARTINEZ BLANCAS BEATRIZ ADRIANA</t>
  </si>
  <si>
    <t>22-ABR-2002</t>
  </si>
  <si>
    <t>AUXILIAR CENTRO DE COMPUTO</t>
  </si>
  <si>
    <t>1339</t>
  </si>
  <si>
    <t>RAMIREZ PEREZ MARIA MAGDALENA</t>
  </si>
  <si>
    <t>01-ENE-1999</t>
  </si>
  <si>
    <t>JEFE DE SISTEMAS</t>
  </si>
  <si>
    <t>1214</t>
  </si>
  <si>
    <t>LOPEZ GARCIA IRMA</t>
  </si>
  <si>
    <t>21-NOV-1995</t>
  </si>
  <si>
    <t>1857</t>
  </si>
  <si>
    <t>MUÑOZ OCHOA VICTOR DAVID</t>
  </si>
  <si>
    <t>04-MAR-2005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</si>
  <si>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</si>
  <si>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</si>
  <si>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</si>
  <si>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</si>
  <si>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</si>
  <si>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</si>
  <si>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</si>
  <si>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0539</t>
  </si>
  <si>
    <t>VARGAS GUIZAR MARIA SOLEDAD</t>
  </si>
  <si>
    <t>28-FEB-1990</t>
  </si>
  <si>
    <t>SUP.TECNICO DEPTO. DE COMPUTO</t>
  </si>
  <si>
    <t>0436</t>
  </si>
  <si>
    <t>ALONSO CORTES VIRGINIA</t>
  </si>
  <si>
    <t>14-JUN-1989</t>
  </si>
  <si>
    <t>1872</t>
  </si>
  <si>
    <t>HARO RODRIGUEZ ELVA DOLORES</t>
  </si>
  <si>
    <t>18-MAY-2005</t>
  </si>
  <si>
    <t>0668</t>
  </si>
  <si>
    <t>HERNANDEZ DAVALOS MARIA DOLORES</t>
  </si>
  <si>
    <t>1716</t>
  </si>
  <si>
    <t>MARQUEZ ORTEGA ERIKA ALEJANDRA</t>
  </si>
  <si>
    <t>22-OCT-2002</t>
  </si>
  <si>
    <t>1291</t>
  </si>
  <si>
    <t>NAVARRO VILLA LORENA</t>
  </si>
  <si>
    <t>16-AGO-1996</t>
  </si>
  <si>
    <t>1086</t>
  </si>
  <si>
    <t>REYES CHAVEZ GERARDO</t>
  </si>
  <si>
    <t>16-MAY-1995</t>
  </si>
  <si>
    <t>JEFE DE CONTABILIDAD</t>
  </si>
  <si>
    <t>0799</t>
  </si>
  <si>
    <t>VAZQUEZ RODRIGUEZ LORENA</t>
  </si>
  <si>
    <t>13-ENE-1993</t>
  </si>
  <si>
    <t>COORDINADOR FINANCIERO</t>
  </si>
  <si>
    <t>1969</t>
  </si>
  <si>
    <t>FRANCO GOMEZ RICARDO</t>
  </si>
  <si>
    <t>06-ABR-2010</t>
  </si>
  <si>
    <t>ENCARGADO DE DISEÑO E IMAGEN</t>
  </si>
  <si>
    <t>1966</t>
  </si>
  <si>
    <t>GONZALEZ GUTIERREZ NANCY REBECA</t>
  </si>
  <si>
    <t>18-JUN-2007</t>
  </si>
  <si>
    <t>1909</t>
  </si>
  <si>
    <t>VALENZUELA LOPEZ JUAN ANTONIO</t>
  </si>
  <si>
    <t>16-MAY-2006</t>
  </si>
  <si>
    <t>1153</t>
  </si>
  <si>
    <t>CHAVEZ PORTILLO MIRIAM JAEL</t>
  </si>
  <si>
    <t>OGA DESARROLLO INSTITUCIONAL</t>
  </si>
  <si>
    <t>SECRETARIA RECEPCIONISTA</t>
  </si>
  <si>
    <t>0019</t>
  </si>
  <si>
    <t>ALVARADO HERNANDEZ ARACELI</t>
  </si>
  <si>
    <t>04-AGO-1984</t>
  </si>
  <si>
    <t>SUPERVISOR DE TRABAJO SOCIAL</t>
  </si>
  <si>
    <t>1094</t>
  </si>
  <si>
    <t>LOPEZ ESPINOSA MARICRUZ</t>
  </si>
  <si>
    <t>12-JUN-1995</t>
  </si>
  <si>
    <t>1409</t>
  </si>
  <si>
    <t>NUÑEZ LEGORRETA MONICA</t>
  </si>
  <si>
    <t>0988</t>
  </si>
  <si>
    <t>VELARDE MARTINEZ EVA REFUGIO</t>
  </si>
  <si>
    <t>04-FEB-1994</t>
  </si>
  <si>
    <t>1848</t>
  </si>
  <si>
    <t>FERNANDEZ VELAZQUEZ ANGELICA</t>
  </si>
  <si>
    <t>08-NOV-2004</t>
  </si>
  <si>
    <t>OGA DIRECCION GENERAL</t>
  </si>
  <si>
    <t>SRIO.PARTICULAR DIRECCION GRAL</t>
  </si>
  <si>
    <t>2171</t>
  </si>
  <si>
    <t>SILVA GUILLERMO ENRIQUE</t>
  </si>
  <si>
    <t>18-NOV-2010</t>
  </si>
  <si>
    <t>DIRECTOR GENERAL DEL IJAS</t>
  </si>
  <si>
    <t>1571</t>
  </si>
  <si>
    <t>AGUILA FLORES BLANCA ESTHER</t>
  </si>
  <si>
    <t>02-MAY-2000</t>
  </si>
  <si>
    <t>OGA GCIA  DEPENDENCIAS DIRECTAS</t>
  </si>
  <si>
    <t>JEFE DE DEPENDENCIAS DIRECTAS</t>
  </si>
  <si>
    <t>0833</t>
  </si>
  <si>
    <t>ZAVALA AVALOS LETICIA</t>
  </si>
  <si>
    <t>16-OCT-1996</t>
  </si>
  <si>
    <t>0046</t>
  </si>
  <si>
    <t>ACEVES LIMON LAURA ESTHER</t>
  </si>
  <si>
    <t>15-OCT-1986</t>
  </si>
  <si>
    <t>OGA GERENCIA ASISTENCIAL</t>
  </si>
  <si>
    <t>0432</t>
  </si>
  <si>
    <t>SOTO PEREZ LUCINA</t>
  </si>
  <si>
    <t>01-JUN-1989</t>
  </si>
  <si>
    <t>1575</t>
  </si>
  <si>
    <t>TRUJILLO MARTINEZ CARMEN LUCIA</t>
  </si>
  <si>
    <t>05-JUL-2000</t>
  </si>
  <si>
    <t>COORDINADORA DE DICTMANENES</t>
  </si>
  <si>
    <t>0021</t>
  </si>
  <si>
    <t>DE LA VEGA VILLANUEVA PATRICIA</t>
  </si>
  <si>
    <t>18-ENE-1984</t>
  </si>
  <si>
    <t>0820</t>
  </si>
  <si>
    <t>GUTIERREZ VIZCAYA GEORGINA</t>
  </si>
  <si>
    <t>16-MAR-1993</t>
  </si>
  <si>
    <t>0024</t>
  </si>
  <si>
    <t>LARIOS RODRIGUEZ ROSALBA</t>
  </si>
  <si>
    <t>16-JUL-1985</t>
  </si>
  <si>
    <t>0025</t>
  </si>
  <si>
    <t>MARTIN GONZALEZ JUANA</t>
  </si>
  <si>
    <t>04-DIC-1985</t>
  </si>
  <si>
    <t>0028</t>
  </si>
  <si>
    <t>SANCHEZ URIBE MARIA ELENA</t>
  </si>
  <si>
    <t>COORDINADORA DE TRABAJO SOCIAL</t>
  </si>
  <si>
    <t>0018</t>
  </si>
  <si>
    <t>ALANIS DE ALBA TERESA</t>
  </si>
  <si>
    <t>07-ENE-1981</t>
  </si>
  <si>
    <t>1242</t>
  </si>
  <si>
    <t>LARIOS RODRIGUEZ ARACELI</t>
  </si>
  <si>
    <t>22-ABR-1996</t>
  </si>
  <si>
    <t>2219</t>
  </si>
  <si>
    <t>BECERRA ROMERO SILVIA GUADALUPE</t>
  </si>
  <si>
    <t>17-DIC-2011</t>
  </si>
  <si>
    <t>0136</t>
  </si>
  <si>
    <t>RODRIGUEZ RODILES MARTHA LETICIA</t>
  </si>
  <si>
    <t>20-ENE-1994</t>
  </si>
  <si>
    <t>GERENTE ASISTENCIAL</t>
  </si>
  <si>
    <t>1500</t>
  </si>
  <si>
    <t>ACEVES SUAREZ LILIA GUADALUPE</t>
  </si>
  <si>
    <t>0849</t>
  </si>
  <si>
    <t>CARRANZA MARTINEZ MARTHA ALICIA</t>
  </si>
  <si>
    <t>15-MAY-2012</t>
  </si>
  <si>
    <t>1858</t>
  </si>
  <si>
    <t>CORDERO CASTELLANOS BLANCA CECILIA</t>
  </si>
  <si>
    <t>14-MAR-2005</t>
  </si>
  <si>
    <t>0496</t>
  </si>
  <si>
    <t>FLORES PADILLA MARIA LUISA</t>
  </si>
  <si>
    <t>15-NOV-1989</t>
  </si>
  <si>
    <t>1240</t>
  </si>
  <si>
    <t>OROPEZA OROPEZA BRUNA</t>
  </si>
  <si>
    <t>01-FEB-1996</t>
  </si>
  <si>
    <t>0927</t>
  </si>
  <si>
    <t>PEREZ SOLANO IRMA</t>
  </si>
  <si>
    <t>24-JUL-1995</t>
  </si>
  <si>
    <t>0965</t>
  </si>
  <si>
    <t>RENTERIA LEDESMA JUANA ANGELIC</t>
  </si>
  <si>
    <t>23-NOV-1993</t>
  </si>
  <si>
    <t>2204</t>
  </si>
  <si>
    <t>MARTINEZ ZERMEÑO PEDRO OSCAR</t>
  </si>
  <si>
    <t>1532</t>
  </si>
  <si>
    <t>MONSIVAIS BOBADILLA NANCY NOHEMI</t>
  </si>
  <si>
    <t>0011</t>
  </si>
  <si>
    <t>ACEVES LIMON RAFAEL RODRIGO</t>
  </si>
  <si>
    <t>02-DIC-1982</t>
  </si>
  <si>
    <t>OGA JUNTA DE GOBIERNO</t>
  </si>
  <si>
    <t>ASESOR DE LA JUNTA DE GOBIERNO</t>
  </si>
  <si>
    <t>SUPERVISOR OPERATIVO</t>
  </si>
  <si>
    <t>1840</t>
  </si>
  <si>
    <t>BACQUERIE ALARCON ANA GABRIELA</t>
  </si>
  <si>
    <t>13-SEP-2004</t>
  </si>
  <si>
    <t>1937</t>
  </si>
  <si>
    <t>ZEPEDA ESTRADA MARIA ANGELICA</t>
  </si>
  <si>
    <t>1805</t>
  </si>
  <si>
    <t>BETANCOURT VALENCIANO TERESITA DE JESUS</t>
  </si>
  <si>
    <t>18-DIC-2003</t>
  </si>
  <si>
    <t>0038</t>
  </si>
  <si>
    <t>MENDOZA MORENO ANA ROSA</t>
  </si>
  <si>
    <t>06-SEP-1983</t>
  </si>
  <si>
    <t>2054</t>
  </si>
  <si>
    <t>MORENO DE ALBA SAULO ALONSO</t>
  </si>
  <si>
    <t>01-SEP-2009</t>
  </si>
  <si>
    <t>1842</t>
  </si>
  <si>
    <t>REYNA BLANCO MARIA DE JESUS</t>
  </si>
  <si>
    <t>27-SEP-2004</t>
  </si>
  <si>
    <t>1829</t>
  </si>
  <si>
    <t>RODRIGUEZ RODRIGUEZ JUAN FRANCISCO</t>
  </si>
  <si>
    <t>28-MAY-2004</t>
  </si>
  <si>
    <t>SECRETARIO TECNICO</t>
  </si>
  <si>
    <t>2036</t>
  </si>
  <si>
    <t>ROSTRO GONZALEZ SONIA</t>
  </si>
  <si>
    <t>05-ENE-2011</t>
  </si>
  <si>
    <t>2225</t>
  </si>
  <si>
    <t>BARAJAS HERNANDEZ JOSE GUADALUPE</t>
  </si>
  <si>
    <t>SALA ALCALDE</t>
  </si>
  <si>
    <t>AUXILIAR DE CHOFER</t>
  </si>
  <si>
    <t>0165</t>
  </si>
  <si>
    <t>CALDERON LEAÑOS DANIEL</t>
  </si>
  <si>
    <t>27-MAR-1984</t>
  </si>
  <si>
    <t>0486</t>
  </si>
  <si>
    <t>CHAPARRO RIVERA CLAUDIA ROSAR</t>
  </si>
  <si>
    <t>25-SEP-1992</t>
  </si>
  <si>
    <t>GESTORA</t>
  </si>
  <si>
    <t>1863</t>
  </si>
  <si>
    <t>GARCIA GUTIERREZ ISAUL</t>
  </si>
  <si>
    <t>13-ABR-2005</t>
  </si>
  <si>
    <t>CHOFER C</t>
  </si>
  <si>
    <t>1601</t>
  </si>
  <si>
    <t>GARCIA TOLEDO MARIA LAURA</t>
  </si>
  <si>
    <t>0167</t>
  </si>
  <si>
    <t>LAUREAN CASTELLANOS MARIA DE</t>
  </si>
  <si>
    <t>02-ABR-1993</t>
  </si>
  <si>
    <t>1669</t>
  </si>
  <si>
    <t>LOPEZ ESPINOZA RODOLFO</t>
  </si>
  <si>
    <t>04-DIC-2001</t>
  </si>
  <si>
    <t>1895</t>
  </si>
  <si>
    <t>MARTINEZ HERNANDEZ JOSE ISRAEL</t>
  </si>
  <si>
    <t>10-ABR-2006</t>
  </si>
  <si>
    <t>0622</t>
  </si>
  <si>
    <t>MUÑIZ ORTEGA MARTHA IRENE</t>
  </si>
  <si>
    <t>17-OCT-1990</t>
  </si>
  <si>
    <t>2198</t>
  </si>
  <si>
    <t>OCHOA GONZALEZ FRANCISCO</t>
  </si>
  <si>
    <t>1642</t>
  </si>
  <si>
    <t>PALOMAR MONTAÑO FELIX</t>
  </si>
  <si>
    <t>11-JUN-2001</t>
  </si>
  <si>
    <t>2143</t>
  </si>
  <si>
    <t>RAMIREZ FLORES MAXIMILIANO</t>
  </si>
  <si>
    <t>GESTOR</t>
  </si>
  <si>
    <t>1175</t>
  </si>
  <si>
    <t>RAMIREZ IÑIGUEZ MARIA SOLEDAD</t>
  </si>
  <si>
    <t>14-SEP-1995</t>
  </si>
  <si>
    <t>0595</t>
  </si>
  <si>
    <t>RAMOS GUZMAN LUIS MANUEL</t>
  </si>
  <si>
    <t>0933</t>
  </si>
  <si>
    <t>RODRIGUEZ MENDOZA MARIA DEL SOCORRO</t>
  </si>
  <si>
    <t>16-AGO-1993</t>
  </si>
  <si>
    <t>0202</t>
  </si>
  <si>
    <t>SOLIS OROZCO ELVIA</t>
  </si>
  <si>
    <t>24-MAY-1985</t>
  </si>
  <si>
    <t>1910</t>
  </si>
  <si>
    <t>SOTO MARQUEZ MAURICIO MAXIMINO</t>
  </si>
  <si>
    <t>29-MAY-2006</t>
  </si>
  <si>
    <t>1762</t>
  </si>
  <si>
    <t>TERRONES ORTIZ SANTA TERESITA</t>
  </si>
  <si>
    <t>02-JUN-2003</t>
  </si>
  <si>
    <t>2226</t>
  </si>
  <si>
    <t>BARAJAS DE LA TORRE RODRIGO</t>
  </si>
  <si>
    <t>SALA LIBERTAD</t>
  </si>
  <si>
    <t>1593</t>
  </si>
  <si>
    <t>CARBAJAL RODRIGUEZ JOSE LUIS</t>
  </si>
  <si>
    <t>27-SEP-2000</t>
  </si>
  <si>
    <t>AUXILIAR DE CHOFER/AFANADOR</t>
  </si>
  <si>
    <t>1591</t>
  </si>
  <si>
    <t>DE LA TORRE MERCADO JUAN</t>
  </si>
  <si>
    <t>AUXILIAR DE HORNO CREMATORIO</t>
  </si>
  <si>
    <t>1322</t>
  </si>
  <si>
    <t>ESTRADA CARRILLO ACELA MARG</t>
  </si>
  <si>
    <t>17-DIC-1996</t>
  </si>
  <si>
    <t>0189</t>
  </si>
  <si>
    <t>GALINDO CERVANTES ALEJANDRO</t>
  </si>
  <si>
    <t>11-FEB-1986</t>
  </si>
  <si>
    <t>0405</t>
  </si>
  <si>
    <t>GOMEZ PONCE ELIDA</t>
  </si>
  <si>
    <t>02-OCT-1995</t>
  </si>
  <si>
    <t>1652</t>
  </si>
  <si>
    <t>GONZALEZ RODRIGUEZ GERARDO</t>
  </si>
  <si>
    <t>27-AGO-2001</t>
  </si>
  <si>
    <t>1145</t>
  </si>
  <si>
    <t>GUTIERREZ LUNA HECTOR MANUEL RAMIRO</t>
  </si>
  <si>
    <t>02-AGO-1995</t>
  </si>
  <si>
    <t>1059</t>
  </si>
  <si>
    <t>HEREDIA BRITO MARIO</t>
  </si>
  <si>
    <t>18-ABR-1995</t>
  </si>
  <si>
    <t>1032</t>
  </si>
  <si>
    <t>HEREDIA BRITO OSCAR</t>
  </si>
  <si>
    <t>07-FEB-1995</t>
  </si>
  <si>
    <t>CHOFER B</t>
  </si>
  <si>
    <t>1020</t>
  </si>
  <si>
    <t>HERNANDEZ LOPEZ JUAN AMADO</t>
  </si>
  <si>
    <t>09-ENE-1995</t>
  </si>
  <si>
    <t>1861</t>
  </si>
  <si>
    <t>HERRERA VAZQUEZ SALVADOR IVAN</t>
  </si>
  <si>
    <t>18-MAR-2005</t>
  </si>
  <si>
    <t>LADINO MARTINEZ RIGOBERTO</t>
  </si>
  <si>
    <t>22-AGO-2003</t>
  </si>
  <si>
    <t>1649</t>
  </si>
  <si>
    <t>LOPEZ GONZALEZ RUBEN</t>
  </si>
  <si>
    <t>25-JUL-2001</t>
  </si>
  <si>
    <t>2077</t>
  </si>
  <si>
    <t>MARQUEZ CAMARENA EDGAR ALEJANDRO</t>
  </si>
  <si>
    <t>ENCARGADO DE CONTRATACION B</t>
  </si>
  <si>
    <t>1862</t>
  </si>
  <si>
    <t>MARTINEZ GONZALEZ GERARDO</t>
  </si>
  <si>
    <t>06-ABR-2005</t>
  </si>
  <si>
    <t>0129</t>
  </si>
  <si>
    <t>MARTINEZ GUTIERREZ CRISTOBAL</t>
  </si>
  <si>
    <t>26-MAY-1994</t>
  </si>
  <si>
    <t>1207</t>
  </si>
  <si>
    <t>MORENO CORTES ARTURO</t>
  </si>
  <si>
    <t>06-NOV-1995</t>
  </si>
  <si>
    <t>0559</t>
  </si>
  <si>
    <t>MURO FLORES JOSE MARTIN</t>
  </si>
  <si>
    <t>03-ABR-1990</t>
  </si>
  <si>
    <t>0186</t>
  </si>
  <si>
    <t>OROZCO CERVANTES FERNANDO</t>
  </si>
  <si>
    <t>01-JUL-1994</t>
  </si>
  <si>
    <t>0649</t>
  </si>
  <si>
    <t>ORTIZ GARCIA LUIS ANDRES</t>
  </si>
  <si>
    <t>19-ENE-1991</t>
  </si>
  <si>
    <t>0174</t>
  </si>
  <si>
    <t>ROMAN MARQUEZ CARLOS</t>
  </si>
  <si>
    <t>04-SEP-1985</t>
  </si>
  <si>
    <t>1636</t>
  </si>
  <si>
    <t>ACERO SANDOVAL CARLOS</t>
  </si>
  <si>
    <t>06-ABR-2001</t>
  </si>
  <si>
    <t>U.A.P.I.</t>
  </si>
  <si>
    <t>0762</t>
  </si>
  <si>
    <t>ANGUIANO ALVAREZ AMANDA</t>
  </si>
  <si>
    <t>22-ENE-1992</t>
  </si>
  <si>
    <t>0152</t>
  </si>
  <si>
    <t>ANGUIANO ROSALES JUANA BEATRIZ</t>
  </si>
  <si>
    <t>23-MAY-1989</t>
  </si>
  <si>
    <t>1894</t>
  </si>
  <si>
    <t>ARELLANO JACOBO DUNIA ARACELI</t>
  </si>
  <si>
    <t>03-ABR-2007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</si>
  <si>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</si>
  <si>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</si>
  <si>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</si>
  <si>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</si>
  <si>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</si>
  <si>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</si>
  <si>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0089</t>
  </si>
  <si>
    <t>BARRAGAN ITURBIDE MARIA ANGELICA</t>
  </si>
  <si>
    <t>1841</t>
  </si>
  <si>
    <t>BARRIOS PEREZ MARIA OFELIA</t>
  </si>
  <si>
    <t>1681</t>
  </si>
  <si>
    <t>BECERRA CAMPECHANO MANUELA MARGARITA</t>
  </si>
  <si>
    <t>21-FEB-2002</t>
  </si>
  <si>
    <t>0236</t>
  </si>
  <si>
    <t>BELTRAN VILLARRUEL CLAUDIO</t>
  </si>
  <si>
    <t>24-NOV-1986</t>
  </si>
  <si>
    <t>1818</t>
  </si>
  <si>
    <t>CASILLAS BECERRA SUSANA</t>
  </si>
  <si>
    <t>04-MAR-2004</t>
  </si>
  <si>
    <t>1572</t>
  </si>
  <si>
    <t>CEJA AVALOS ANGELINA</t>
  </si>
  <si>
    <t>29-MAY-2000</t>
  </si>
  <si>
    <t>0254</t>
  </si>
  <si>
    <t>CERDA LOPEZ ROSA</t>
  </si>
  <si>
    <t>22-ABR-1985</t>
  </si>
  <si>
    <t>COCINERA</t>
  </si>
  <si>
    <t>1661</t>
  </si>
  <si>
    <t>CHAVEZ VAZQUEZ HERIBERTO</t>
  </si>
  <si>
    <t>14-SEP-2001</t>
  </si>
  <si>
    <t>0328</t>
  </si>
  <si>
    <t>DAVALOS NAVARRO MA DE JESUS</t>
  </si>
  <si>
    <t>21-JUL-1992</t>
  </si>
  <si>
    <t>0247</t>
  </si>
  <si>
    <t>DE LEON VALDERRAMA LETICIA</t>
  </si>
  <si>
    <t>02-OCT-1985</t>
  </si>
  <si>
    <t>0210</t>
  </si>
  <si>
    <t>DIFO NUÑEZ CARLOS</t>
  </si>
  <si>
    <t>23-NOV-1992</t>
  </si>
  <si>
    <t>0520</t>
  </si>
  <si>
    <t>ECHEGOLLEN MENDOZA MARIA CAROLINA</t>
  </si>
  <si>
    <t>24-ENE-1990</t>
  </si>
  <si>
    <t>ENARGADA DE CONTABILIDAD</t>
  </si>
  <si>
    <t>ESPARZA REQUENES ANA MARIA</t>
  </si>
  <si>
    <t>0154</t>
  </si>
  <si>
    <t>FABIAN ORTIZ BEATRIZ</t>
  </si>
  <si>
    <t>12-NOV-1984</t>
  </si>
  <si>
    <t>0398</t>
  </si>
  <si>
    <t>FLORES DE LA MORA ALICIA</t>
  </si>
  <si>
    <t>25-AGO-1992</t>
  </si>
  <si>
    <t>1192</t>
  </si>
  <si>
    <t>FLORES FREGOSO MARIA DE JESUS</t>
  </si>
  <si>
    <t>10-OCT-1995</t>
  </si>
  <si>
    <t>1368</t>
  </si>
  <si>
    <t>FLORES MENDOZA JUANA</t>
  </si>
  <si>
    <t>FLORES MURO MA  BERTA</t>
  </si>
  <si>
    <t>10-MAR-1990</t>
  </si>
  <si>
    <t>2209</t>
  </si>
  <si>
    <t>GARCIA MUÑOZ GABRIELA</t>
  </si>
  <si>
    <t>0530</t>
  </si>
  <si>
    <t>GARCIA RENTERIA MA  ADELINA</t>
  </si>
  <si>
    <t>0264</t>
  </si>
  <si>
    <t>GOMEZ PEÑA ANA ROSA</t>
  </si>
  <si>
    <t>13-JUL-1981</t>
  </si>
  <si>
    <t>1890</t>
  </si>
  <si>
    <t>GONZALEZ ARGUELLES SOFIA</t>
  </si>
  <si>
    <t>01-ABR-2007</t>
  </si>
  <si>
    <t>2055</t>
  </si>
  <si>
    <t>GONZALEZ AVALOS JOSE AURELIO</t>
  </si>
  <si>
    <t>1078</t>
  </si>
  <si>
    <t>GONZALEZ GARCIA MARIA JUDITH</t>
  </si>
  <si>
    <t>15-MAY-1995</t>
  </si>
  <si>
    <t>RESPONSABLE D FARMACIA CENTRAL</t>
  </si>
  <si>
    <t>1736</t>
  </si>
  <si>
    <t>GONZALEZ NAVARRO OLGA LIDIA</t>
  </si>
  <si>
    <t>16-FEB-2004</t>
  </si>
  <si>
    <t>1824</t>
  </si>
  <si>
    <t>GONZALEZ TAPIA PATRICIA EUGENIA</t>
  </si>
  <si>
    <t>24-ABR-2007</t>
  </si>
  <si>
    <t>2176</t>
  </si>
  <si>
    <t>GUERRERO CARRANZA HILDA GUADALUPE</t>
  </si>
  <si>
    <t>0230</t>
  </si>
  <si>
    <t>GUTIERREZ PEDROZA MARIA DE JESUS</t>
  </si>
  <si>
    <t>16-AGO-1984</t>
  </si>
  <si>
    <t>1318</t>
  </si>
  <si>
    <t>GUZMAN FRANCO SONIA</t>
  </si>
  <si>
    <t>05-ABR-2000</t>
  </si>
  <si>
    <t>1832</t>
  </si>
  <si>
    <t>HERNANDEZ AGUILAR JOSE EDER</t>
  </si>
  <si>
    <t>22-JUN-2004</t>
  </si>
  <si>
    <t>1790</t>
  </si>
  <si>
    <t>JARA YAÑEZ MARIA ISABEL</t>
  </si>
  <si>
    <t>1005</t>
  </si>
  <si>
    <t>LOPEZ GRANADOS CARLOS HUGO</t>
  </si>
  <si>
    <t>16-SEP-1994</t>
  </si>
  <si>
    <t>1287</t>
  </si>
  <si>
    <t>LUNA SANCHEZ DORA ALICIA</t>
  </si>
  <si>
    <t>08-AGO-1996</t>
  </si>
  <si>
    <t>0625</t>
  </si>
  <si>
    <t>MANRIQUE SANCHEZ JUAN</t>
  </si>
  <si>
    <t>12-NOV-1990</t>
  </si>
  <si>
    <t>1846</t>
  </si>
  <si>
    <t>MARQUEZ MARTINEZ ANA MARIA</t>
  </si>
  <si>
    <t>21-OCT-2004</t>
  </si>
  <si>
    <t>0235</t>
  </si>
  <si>
    <t>MARTINEZ VAZQUEZ MARIA TRINIDAD</t>
  </si>
  <si>
    <t>16-ENE-1988</t>
  </si>
  <si>
    <t>1245</t>
  </si>
  <si>
    <t>MORENO CORTES FRANCISCO</t>
  </si>
  <si>
    <t>09-FEB-1996</t>
  </si>
  <si>
    <t>AUXILIAR DE FARMACIA</t>
  </si>
  <si>
    <t>2101</t>
  </si>
  <si>
    <t>OCHOA CARDENAS MANUEL GENARO</t>
  </si>
  <si>
    <t>1800</t>
  </si>
  <si>
    <t>ORNELAS OROZCO SOCORRO LETICIA</t>
  </si>
  <si>
    <t>1288</t>
  </si>
  <si>
    <t>OROZCO FLORES NORMA PATRICIA</t>
  </si>
  <si>
    <t>10-MAR-1997</t>
  </si>
  <si>
    <t>1507</t>
  </si>
  <si>
    <t>OROZCO HUERTA ALCINDO</t>
  </si>
  <si>
    <t>2135</t>
  </si>
  <si>
    <t>ORTEGA FIGUEROA ALEJANDRO</t>
  </si>
  <si>
    <t>1934</t>
  </si>
  <si>
    <t>ORTEGA SANTILLAN MIRIAM MARISOL</t>
  </si>
  <si>
    <t>17-SEP-2008</t>
  </si>
  <si>
    <t>0378</t>
  </si>
  <si>
    <t>PEREZ ELIZALDE AMALIA</t>
  </si>
  <si>
    <t>20-AGO-1992</t>
  </si>
  <si>
    <t>0377</t>
  </si>
  <si>
    <t>PEREZ ELIZALDE ROSA EMILIA</t>
  </si>
  <si>
    <t>MEDICO DENTISTA</t>
  </si>
  <si>
    <t>0413</t>
  </si>
  <si>
    <t>RAMIREZ SIORDIA VICTOR HUGO</t>
  </si>
  <si>
    <t>17-ABR-1989</t>
  </si>
  <si>
    <t>MEDICO PSIQUIATRA</t>
  </si>
  <si>
    <t>0350</t>
  </si>
  <si>
    <t>RIVAS VEGA CONSUELO MARGARITA</t>
  </si>
  <si>
    <t>01-AGO-1992</t>
  </si>
  <si>
    <t>1743</t>
  </si>
  <si>
    <t>ROBLES DE ALBA FERNANDO</t>
  </si>
  <si>
    <t>04-ABR-2003</t>
  </si>
  <si>
    <t>RODRIGUEZ MARTINEZ MINERVA SUSANA</t>
  </si>
  <si>
    <t>05-AGO-2003</t>
  </si>
  <si>
    <t>0327</t>
  </si>
  <si>
    <t>SANCHEZ TEJEDA ARTURO</t>
  </si>
  <si>
    <t>15-JUL-1992</t>
  </si>
  <si>
    <t>DIRECTOR DE U.A.P.I.</t>
  </si>
  <si>
    <t>1583</t>
  </si>
  <si>
    <t>TREJO GARCIA ESTHER GABRIELA</t>
  </si>
  <si>
    <t>28-AGO-2000</t>
  </si>
  <si>
    <t>1646</t>
  </si>
  <si>
    <t>VALDEZ ACEVES INDALECIO</t>
  </si>
  <si>
    <t>16-JUL-2001</t>
  </si>
  <si>
    <t>0237</t>
  </si>
  <si>
    <t>VALDEZ GUTIERREZ EUSEBIO</t>
  </si>
  <si>
    <t>01-NOV-1969</t>
  </si>
  <si>
    <t>ENCARGADO DE MANTENIMIENTO</t>
  </si>
  <si>
    <t>1780</t>
  </si>
  <si>
    <t>VENEGAS GARCIA MARTIN</t>
  </si>
  <si>
    <t>05-SEP-2003</t>
  </si>
  <si>
    <t>2224</t>
  </si>
  <si>
    <t>VILLANUEVA ORTIZ ALBA MAYO</t>
  </si>
  <si>
    <t>1834</t>
  </si>
  <si>
    <t>VILLASEÑOR GONZALEZ RAQUEL ARACELI</t>
  </si>
  <si>
    <t>07-JUN-2005</t>
  </si>
  <si>
    <t>2059</t>
  </si>
  <si>
    <t>VIVANCO AGUAYO MARTIN MANUEL</t>
  </si>
  <si>
    <t>Prima vacacional</t>
  </si>
  <si>
    <t>Años de Antigüedad</t>
  </si>
  <si>
    <t>jornada</t>
  </si>
  <si>
    <t>SUELDO</t>
  </si>
  <si>
    <t>Sueldo Diario</t>
  </si>
  <si>
    <t>DESP</t>
  </si>
  <si>
    <t>RIESGO DE INSALUBRIDAD qui</t>
  </si>
  <si>
    <t>Despensa Diaria</t>
  </si>
  <si>
    <t>Insalubridad diaria</t>
  </si>
  <si>
    <t>sueldo Mensual 2012</t>
  </si>
  <si>
    <t>Despensa Mensual</t>
  </si>
  <si>
    <t>Insaubridad Mensual</t>
  </si>
  <si>
    <t>Salario diario 2013</t>
  </si>
  <si>
    <t>Salario mensual 2013</t>
  </si>
  <si>
    <t>Despensa</t>
  </si>
  <si>
    <t>Riesgo de insalubridad mensual</t>
  </si>
  <si>
    <t>Quinquenio</t>
  </si>
  <si>
    <t>Estimulo Antigüedad</t>
  </si>
  <si>
    <t>Estimulo servicio administrativo</t>
  </si>
  <si>
    <t>Pensiones Vivienda</t>
  </si>
  <si>
    <t>Pensiones</t>
  </si>
  <si>
    <t>IMSS</t>
  </si>
  <si>
    <t>SAR</t>
  </si>
  <si>
    <t>10-OCT-2012</t>
  </si>
  <si>
    <t>31-AGO-2012</t>
  </si>
  <si>
    <t>0451</t>
  </si>
  <si>
    <t>2026</t>
  </si>
  <si>
    <t>SAYAS RUVALCABA MARIA SOLEDAD</t>
  </si>
  <si>
    <t>23-ABR-2012</t>
  </si>
  <si>
    <t>Rev. IMSS</t>
  </si>
  <si>
    <t>2014</t>
  </si>
  <si>
    <t>01-NOV-2007</t>
  </si>
  <si>
    <t>03-SEP-2012</t>
  </si>
  <si>
    <t>1777</t>
  </si>
  <si>
    <t>1974</t>
  </si>
  <si>
    <t>GONZALEZ MARTINEZ ZAYDE</t>
  </si>
  <si>
    <t>01-JUL-2007</t>
  </si>
  <si>
    <t>COORDINADORA</t>
  </si>
  <si>
    <t>1653</t>
  </si>
  <si>
    <t>LOPEZ ESCAMILLA NEFTHALI</t>
  </si>
  <si>
    <t>2208</t>
  </si>
  <si>
    <t>MARTINEZ ALVAREZ BERTHA</t>
  </si>
  <si>
    <t>2046</t>
  </si>
  <si>
    <t>SANCHEZ AYALA ALMA DELIA</t>
  </si>
  <si>
    <t>10-MAR-2004</t>
  </si>
  <si>
    <t>07-AGO-2012</t>
  </si>
  <si>
    <t>DEPOSITOS DE VEHICULOS</t>
  </si>
  <si>
    <t>07-SEP-2012</t>
  </si>
  <si>
    <t>DEPOSITO NO. 5</t>
  </si>
  <si>
    <t>2127</t>
  </si>
  <si>
    <t>CORTES TINOCO JOEL</t>
  </si>
  <si>
    <t>07-JUL-2012</t>
  </si>
  <si>
    <t>07-OCT-2012</t>
  </si>
  <si>
    <t>DEPOSITO NO. 6</t>
  </si>
  <si>
    <t>2130</t>
  </si>
  <si>
    <t>GUERRERO MAGAÑA MARCELINO</t>
  </si>
  <si>
    <t>DEPOSITO NO. 4</t>
  </si>
  <si>
    <t>2007</t>
  </si>
  <si>
    <t>HERNANDEZ MARTINEZ ALBERTO</t>
  </si>
  <si>
    <t>16-OCT-2007</t>
  </si>
  <si>
    <t>1351</t>
  </si>
  <si>
    <t>1097</t>
  </si>
  <si>
    <t>MEDINA CERVANTES FRANCISCO JAVIER</t>
  </si>
  <si>
    <t>19-JUN-1995</t>
  </si>
  <si>
    <t>2113</t>
  </si>
  <si>
    <t>MEDINA ESQUIVEL ISMAEL ESAU</t>
  </si>
  <si>
    <t>23-SEP-2012</t>
  </si>
  <si>
    <t>30-SEP-2012</t>
  </si>
  <si>
    <t>0524</t>
  </si>
  <si>
    <t>PALENCIA CAMACHO LAURA ROXANA</t>
  </si>
  <si>
    <t>31-ENE-1990</t>
  </si>
  <si>
    <t>0514</t>
  </si>
  <si>
    <t>SUP DE INVENTARIOS Y BIENES MU</t>
  </si>
  <si>
    <t>23-JUL-2012</t>
  </si>
  <si>
    <t>1971</t>
  </si>
  <si>
    <t>VILLAFAÑA FUENTES TEODORO</t>
  </si>
  <si>
    <t>25-JUN-2007</t>
  </si>
  <si>
    <t>2071</t>
  </si>
  <si>
    <t>HERNANDEZ MARTINEZ JUAN RAMON</t>
  </si>
  <si>
    <t>01-JUN-2009</t>
  </si>
  <si>
    <t>OG CENTRO DE COMPUTO</t>
  </si>
  <si>
    <t>24-SEP-2012</t>
  </si>
  <si>
    <t>OG CONTABILIDAD</t>
  </si>
  <si>
    <t>AUXILIAR CONTABLE 'A'</t>
  </si>
  <si>
    <t>OG CONTROL INTERNO</t>
  </si>
  <si>
    <t>OG DIRECCION ADMINISTRATIVA</t>
  </si>
  <si>
    <t>2119</t>
  </si>
  <si>
    <t>ANGUIANO ALATORRE ROBERTO JESUS</t>
  </si>
  <si>
    <t>18-JUN-2012</t>
  </si>
  <si>
    <t>AUDITOR GENERAL</t>
  </si>
  <si>
    <t>04-JUL-2012</t>
  </si>
  <si>
    <t>2232</t>
  </si>
  <si>
    <t>ROMO RIVAS RICARDO</t>
  </si>
  <si>
    <t>02-ABR-2012</t>
  </si>
  <si>
    <t>DIRECTOR ADMINISTRATIVO</t>
  </si>
  <si>
    <t>2049</t>
  </si>
  <si>
    <t>ESPONDA GAXIOLA ALEJANDRO</t>
  </si>
  <si>
    <t>01-DIC-2010</t>
  </si>
  <si>
    <t>OG DIRECCION GENERAL</t>
  </si>
  <si>
    <t>COORD GRAL COMISION CD IJAS</t>
  </si>
  <si>
    <t>2157</t>
  </si>
  <si>
    <t>OLIVARES GUZMAN RICARDO</t>
  </si>
  <si>
    <t>01-SEP-2010</t>
  </si>
  <si>
    <t>1941</t>
  </si>
  <si>
    <t>VERA RODRIGUEZ ERIKA ANA ROSA</t>
  </si>
  <si>
    <t>17-ENE-2011</t>
  </si>
  <si>
    <t>ARIAS MENDOZA JORGE RAMON</t>
  </si>
  <si>
    <t>01-DIC-2011</t>
  </si>
  <si>
    <t>1961</t>
  </si>
  <si>
    <t>HERNANDEZ GARCIA ANGEL ADRIAN</t>
  </si>
  <si>
    <t>11-JUN-2007</t>
  </si>
  <si>
    <t>2242</t>
  </si>
  <si>
    <t>HERNANDEZ HERNANDEZ ERIKA</t>
  </si>
  <si>
    <t>06-OCT-2012</t>
  </si>
  <si>
    <t>PERALTA VELAZQUEZ CARLOS A</t>
  </si>
  <si>
    <t>OGA CONTABILIDAD</t>
  </si>
  <si>
    <t>OGA APOYO A ORGANISMOS AFILIADOS</t>
  </si>
  <si>
    <t>2241</t>
  </si>
  <si>
    <t>CHAVEZ CASTORENA CLAUDIA ALICIA</t>
  </si>
  <si>
    <t>18-SEP-2012</t>
  </si>
  <si>
    <t>OGA ATENCION A MEDIOS</t>
  </si>
  <si>
    <t>PROCURACION DE FONDOS A</t>
  </si>
  <si>
    <t>OGA CASUISTICA</t>
  </si>
  <si>
    <t>OGA COMUNICACION Y RELACIONES P</t>
  </si>
  <si>
    <t>1949</t>
  </si>
  <si>
    <t>AMEZCUA ENRIQUEZ JOSE FERNANDO</t>
  </si>
  <si>
    <t>16-MAY-2007</t>
  </si>
  <si>
    <t>GERENTE DE DESARROLLO INSTITUC</t>
  </si>
  <si>
    <t>COORDINADORA DE PREMIO IJAS</t>
  </si>
  <si>
    <t>2179</t>
  </si>
  <si>
    <t>PETERSEN ARANGUREN MARIA DEL PILAR</t>
  </si>
  <si>
    <t>2169</t>
  </si>
  <si>
    <t>RAMIREZ CAMPUZANO OLGA MARIA</t>
  </si>
  <si>
    <t>1860</t>
  </si>
  <si>
    <t>GUTIERREZ CORDERO MARIA TERESA GABRIELA</t>
  </si>
  <si>
    <t>1995</t>
  </si>
  <si>
    <t>DE LA ROSA GALVAN ELVIA OBDULIA</t>
  </si>
  <si>
    <t>20-AGO-2007</t>
  </si>
  <si>
    <t>1940</t>
  </si>
  <si>
    <t>VALENCIA GARCIA MARIA PALOMA</t>
  </si>
  <si>
    <t>OGA ORGANISMOS AFILIADOS</t>
  </si>
  <si>
    <t>OGA PROCURADOR JURIDICO</t>
  </si>
  <si>
    <t>2145</t>
  </si>
  <si>
    <t>REYES MARTIN DEL CAMPO EDUARDO ANTONIO</t>
  </si>
  <si>
    <t>16-MAY-2010</t>
  </si>
  <si>
    <t>SECRETARIO PROCURADOR JURIDICO</t>
  </si>
  <si>
    <t>OGA SEGUIMIENTO Y ACOMPAÑAMIENT</t>
  </si>
  <si>
    <t>08-FEB-2012</t>
  </si>
  <si>
    <t>1952</t>
  </si>
  <si>
    <t>SALINAS AGUILAR JOSE ARMANDO</t>
  </si>
  <si>
    <t>JEFE DE AUDITORIA</t>
  </si>
  <si>
    <t>2144</t>
  </si>
  <si>
    <t>HERNANDEZ LOPEZ FERNANDO RENE</t>
  </si>
  <si>
    <t>25-ABR-2011</t>
  </si>
  <si>
    <t>ADMINISTRADOR A</t>
  </si>
  <si>
    <t>1778</t>
  </si>
  <si>
    <t>03-AGO-2012</t>
  </si>
  <si>
    <t>27-SEP-2012</t>
  </si>
  <si>
    <t>25-SEP-2012</t>
  </si>
  <si>
    <t>2214</t>
  </si>
  <si>
    <t>ARAMBULA ADONA MIGUEL ANGEL</t>
  </si>
  <si>
    <t>04-OCT-2012</t>
  </si>
  <si>
    <t>2202</t>
  </si>
  <si>
    <t>AYALA GARCIA MARIA</t>
  </si>
  <si>
    <t>21-SEP-2012</t>
  </si>
  <si>
    <t>19-SEP-2012</t>
  </si>
  <si>
    <t>OFICIAL GASOLINERO</t>
  </si>
  <si>
    <t>0519</t>
  </si>
  <si>
    <t>19-DIC-1997</t>
  </si>
  <si>
    <t>0551</t>
  </si>
  <si>
    <t>01-OCT-2012</t>
  </si>
  <si>
    <t>22-SEP-2012</t>
  </si>
  <si>
    <t>2172</t>
  </si>
  <si>
    <t>GONZALEZ JIMENEZ ALEJANDRO</t>
  </si>
  <si>
    <t>2233</t>
  </si>
  <si>
    <t>HERNANDEZ LOPEZ MANUEL EDUARDO</t>
  </si>
  <si>
    <t>05-OCT-2012</t>
  </si>
  <si>
    <t>SUB DIRECTOR DE U.A.P.I.</t>
  </si>
  <si>
    <t>16-AGO-2012</t>
  </si>
  <si>
    <t>2184</t>
  </si>
  <si>
    <t>LOPEZ GUTIERREZ ALMA VERONICA</t>
  </si>
  <si>
    <t>01-SEP-2012</t>
  </si>
  <si>
    <t>2133</t>
  </si>
  <si>
    <t>MAGAÑA ESPARZA LEONARDO DANIEL</t>
  </si>
  <si>
    <t>0765</t>
  </si>
  <si>
    <t>NAVARRO ELIAS ROSALVA</t>
  </si>
  <si>
    <t>28-ENE-1992</t>
  </si>
  <si>
    <t>15-SEP-2012</t>
  </si>
  <si>
    <t>09-SEP-2012</t>
  </si>
  <si>
    <t>15-AGO-2012</t>
  </si>
  <si>
    <t>1775</t>
  </si>
  <si>
    <t>0826</t>
  </si>
  <si>
    <t>TOPETE ESTRELLO ATZIHUATL GRACIELA</t>
  </si>
  <si>
    <t>19-ABR-1993</t>
  </si>
  <si>
    <t xml:space="preserve">Instituto Jalisiciense de Asistencia Social </t>
  </si>
  <si>
    <t>Plantilla de personal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</si>
</sst>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/>
    </xf>
    <xf numFmtId="4" fontId="6" fillId="3" borderId="3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0" fontId="6" fillId="2" borderId="0" xfId="0" applyFont="1" applyFill="1" applyAlignment="1"/>
    <xf numFmtId="10" fontId="6" fillId="2" borderId="0" xfId="0" applyNumberFormat="1" applyFont="1" applyFill="1" applyAlignment="1"/>
    <xf numFmtId="4" fontId="6" fillId="2" borderId="0" xfId="0" applyNumberFormat="1" applyFont="1" applyFill="1" applyAlignment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NumberFormat="1" applyFont="1" applyFill="1" applyAlignment="1">
      <alignment horizontal="center"/>
    </xf>
    <xf numFmtId="43" fontId="7" fillId="2" borderId="0" xfId="1" applyFont="1" applyFill="1"/>
    <xf numFmtId="4" fontId="7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2" borderId="1" xfId="0" quotePrefix="1" applyFont="1" applyFill="1" applyBorder="1"/>
    <xf numFmtId="0" fontId="0" fillId="2" borderId="1" xfId="0" applyFont="1" applyFill="1" applyBorder="1"/>
    <xf numFmtId="12" fontId="0" fillId="2" borderId="1" xfId="0" quotePrefix="1" applyNumberFormat="1" applyFont="1" applyFill="1" applyBorder="1"/>
    <xf numFmtId="0" fontId="0" fillId="2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1" xfId="0" applyNumberFormat="1" applyFont="1" applyFill="1" applyBorder="1"/>
    <xf numFmtId="43" fontId="0" fillId="2" borderId="1" xfId="1" applyFont="1" applyFill="1" applyBorder="1"/>
    <xf numFmtId="43" fontId="0" fillId="2" borderId="1" xfId="0" applyNumberFormat="1" applyFont="1" applyFill="1" applyBorder="1"/>
    <xf numFmtId="43" fontId="3" fillId="2" borderId="1" xfId="2" applyFont="1" applyFill="1" applyBorder="1"/>
    <xf numFmtId="43" fontId="0" fillId="2" borderId="1" xfId="1" quotePrefix="1" applyFont="1" applyFill="1" applyBorder="1"/>
    <xf numFmtId="43" fontId="3" fillId="2" borderId="0" xfId="2" applyFont="1" applyFill="1" applyBorder="1"/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4" borderId="0" xfId="0" applyFont="1" applyFill="1"/>
    <xf numFmtId="0" fontId="0" fillId="4" borderId="1" xfId="0" quotePrefix="1" applyFont="1" applyFill="1" applyBorder="1"/>
    <xf numFmtId="0" fontId="0" fillId="4" borderId="1" xfId="0" applyFont="1" applyFill="1" applyBorder="1"/>
    <xf numFmtId="12" fontId="0" fillId="4" borderId="1" xfId="0" quotePrefix="1" applyNumberFormat="1" applyFont="1" applyFill="1" applyBorder="1"/>
    <xf numFmtId="4" fontId="0" fillId="4" borderId="1" xfId="0" applyNumberFormat="1" applyFont="1" applyFill="1" applyBorder="1"/>
    <xf numFmtId="43" fontId="0" fillId="4" borderId="1" xfId="1" applyFont="1" applyFill="1" applyBorder="1"/>
    <xf numFmtId="43" fontId="0" fillId="4" borderId="1" xfId="0" applyNumberFormat="1" applyFont="1" applyFill="1" applyBorder="1"/>
    <xf numFmtId="43" fontId="3" fillId="4" borderId="1" xfId="2" applyFont="1" applyFill="1" applyBorder="1"/>
    <xf numFmtId="43" fontId="0" fillId="4" borderId="1" xfId="1" quotePrefix="1" applyFont="1" applyFill="1" applyBorder="1"/>
    <xf numFmtId="43" fontId="3" fillId="4" borderId="0" xfId="2" applyFont="1" applyFill="1" applyBorder="1"/>
    <xf numFmtId="0" fontId="0" fillId="5" borderId="0" xfId="0" applyFont="1" applyFill="1"/>
    <xf numFmtId="4" fontId="0" fillId="2" borderId="0" xfId="0" applyNumberFormat="1" applyFont="1" applyFill="1"/>
    <xf numFmtId="0" fontId="0" fillId="5" borderId="1" xfId="0" quotePrefix="1" applyFont="1" applyFill="1" applyBorder="1"/>
    <xf numFmtId="0" fontId="0" fillId="5" borderId="1" xfId="0" applyFont="1" applyFill="1" applyBorder="1"/>
    <xf numFmtId="12" fontId="0" fillId="5" borderId="1" xfId="0" quotePrefix="1" applyNumberFormat="1" applyFont="1" applyFill="1" applyBorder="1"/>
    <xf numFmtId="0" fontId="0" fillId="5" borderId="1" xfId="1" applyNumberFormat="1" applyFont="1" applyFill="1" applyBorder="1" applyAlignment="1">
      <alignment horizontal="center"/>
    </xf>
    <xf numFmtId="4" fontId="0" fillId="5" borderId="1" xfId="0" applyNumberFormat="1" applyFont="1" applyFill="1" applyBorder="1"/>
    <xf numFmtId="43" fontId="0" fillId="5" borderId="1" xfId="1" applyFont="1" applyFill="1" applyBorder="1"/>
    <xf numFmtId="43" fontId="0" fillId="5" borderId="1" xfId="0" applyNumberFormat="1" applyFont="1" applyFill="1" applyBorder="1"/>
    <xf numFmtId="43" fontId="3" fillId="5" borderId="1" xfId="2" applyFont="1" applyFill="1" applyBorder="1"/>
    <xf numFmtId="43" fontId="0" fillId="5" borderId="1" xfId="1" quotePrefix="1" applyFont="1" applyFill="1" applyBorder="1"/>
    <xf numFmtId="43" fontId="3" fillId="5" borderId="0" xfId="2" applyFont="1" applyFill="1" applyBorder="1"/>
    <xf numFmtId="4" fontId="0" fillId="5" borderId="0" xfId="0" applyNumberFormat="1" applyFont="1" applyFill="1"/>
    <xf numFmtId="0" fontId="0" fillId="2" borderId="5" xfId="0" quotePrefix="1" applyFont="1" applyFill="1" applyBorder="1"/>
    <xf numFmtId="0" fontId="0" fillId="2" borderId="6" xfId="0" applyFont="1" applyFill="1" applyBorder="1"/>
    <xf numFmtId="0" fontId="0" fillId="2" borderId="6" xfId="0" quotePrefix="1" applyFont="1" applyFill="1" applyBorder="1"/>
    <xf numFmtId="12" fontId="0" fillId="2" borderId="6" xfId="0" quotePrefix="1" applyNumberFormat="1" applyFont="1" applyFill="1" applyBorder="1"/>
    <xf numFmtId="0" fontId="0" fillId="2" borderId="6" xfId="1" applyNumberFormat="1" applyFont="1" applyFill="1" applyBorder="1" applyAlignment="1">
      <alignment horizontal="center"/>
    </xf>
    <xf numFmtId="4" fontId="0" fillId="2" borderId="6" xfId="0" applyNumberFormat="1" applyFont="1" applyFill="1" applyBorder="1"/>
    <xf numFmtId="43" fontId="0" fillId="2" borderId="6" xfId="1" applyFont="1" applyFill="1" applyBorder="1"/>
    <xf numFmtId="43" fontId="0" fillId="2" borderId="6" xfId="0" applyNumberFormat="1" applyFont="1" applyFill="1" applyBorder="1"/>
    <xf numFmtId="43" fontId="3" fillId="2" borderId="6" xfId="2" applyFont="1" applyFill="1" applyBorder="1"/>
    <xf numFmtId="43" fontId="0" fillId="2" borderId="6" xfId="1" quotePrefix="1" applyFont="1" applyFill="1" applyBorder="1"/>
    <xf numFmtId="4" fontId="0" fillId="2" borderId="7" xfId="0" applyNumberFormat="1" applyFont="1" applyFill="1" applyBorder="1"/>
    <xf numFmtId="0" fontId="0" fillId="2" borderId="8" xfId="0" quotePrefix="1" applyFont="1" applyFill="1" applyBorder="1"/>
    <xf numFmtId="0" fontId="0" fillId="2" borderId="8" xfId="0" applyFont="1" applyFill="1" applyBorder="1"/>
    <xf numFmtId="12" fontId="0" fillId="2" borderId="8" xfId="0" quotePrefix="1" applyNumberFormat="1" applyFont="1" applyFill="1" applyBorder="1"/>
    <xf numFmtId="4" fontId="0" fillId="2" borderId="8" xfId="0" applyNumberFormat="1" applyFont="1" applyFill="1" applyBorder="1"/>
    <xf numFmtId="43" fontId="0" fillId="2" borderId="8" xfId="1" applyFont="1" applyFill="1" applyBorder="1"/>
    <xf numFmtId="43" fontId="0" fillId="2" borderId="8" xfId="0" applyNumberFormat="1" applyFont="1" applyFill="1" applyBorder="1"/>
    <xf numFmtId="43" fontId="3" fillId="2" borderId="8" xfId="2" applyFont="1" applyFill="1" applyBorder="1"/>
    <xf numFmtId="43" fontId="0" fillId="2" borderId="8" xfId="1" quotePrefix="1" applyFont="1" applyFill="1" applyBorder="1"/>
    <xf numFmtId="0" fontId="6" fillId="2" borderId="0" xfId="0" applyFont="1" applyFill="1" applyAlignment="1">
      <alignment wrapText="1"/>
    </xf>
    <xf numFmtId="0" fontId="0" fillId="0" borderId="6" xfId="0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3" fontId="6" fillId="3" borderId="3" xfId="1" applyFont="1" applyFill="1" applyBorder="1" applyAlignment="1">
      <alignment horizontal="center" vertical="center" wrapText="1"/>
    </xf>
    <xf numFmtId="0" fontId="10" fillId="2" borderId="0" xfId="0" applyFont="1" applyFill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ina/Documents/RESPALDO%20LIZ%202011/DOC%202016/Plantilla%20presupuesto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H"/>
      <sheetName val="Sumario"/>
      <sheetName val="Cedula detalle"/>
      <sheetName val="Base SDI para IMSS"/>
      <sheetName val="Hoja3"/>
    </sheetNames>
    <sheetDataSet>
      <sheetData sheetId="0"/>
      <sheetData sheetId="1"/>
      <sheetData sheetId="2"/>
      <sheetData sheetId="3">
        <row r="2">
          <cell r="N2">
            <v>859.02369260288026</v>
          </cell>
          <cell r="O2">
            <v>170.20270324997122</v>
          </cell>
          <cell r="P2">
            <v>268.06925761870468</v>
          </cell>
          <cell r="Q2">
            <v>1297.2956534715563</v>
          </cell>
        </row>
        <row r="3">
          <cell r="N3">
            <v>859.02369260288026</v>
          </cell>
          <cell r="O3">
            <v>170.20270324997122</v>
          </cell>
          <cell r="P3">
            <v>268.06925761870468</v>
          </cell>
          <cell r="Q3">
            <v>1297.2956534715563</v>
          </cell>
        </row>
        <row r="4">
          <cell r="N4">
            <v>983.79079908460403</v>
          </cell>
          <cell r="O4">
            <v>210.81997062200324</v>
          </cell>
          <cell r="P4">
            <v>332.04145372965507</v>
          </cell>
          <cell r="Q4">
            <v>1526.6522234362624</v>
          </cell>
        </row>
        <row r="5">
          <cell r="N5">
            <v>976.06867226733198</v>
          </cell>
          <cell r="O5">
            <v>208.30607334200323</v>
          </cell>
          <cell r="P5">
            <v>328.0820655136551</v>
          </cell>
          <cell r="Q5">
            <v>1512.4568111229903</v>
          </cell>
        </row>
        <row r="6">
          <cell r="N6">
            <v>983.79079908460403</v>
          </cell>
          <cell r="O6">
            <v>210.81997062200324</v>
          </cell>
          <cell r="P6">
            <v>332.04145372965507</v>
          </cell>
          <cell r="Q6">
            <v>1526.6522234362624</v>
          </cell>
        </row>
        <row r="7">
          <cell r="N7">
            <v>955.61691458433177</v>
          </cell>
          <cell r="O7">
            <v>201.64811249428485</v>
          </cell>
          <cell r="P7">
            <v>317.59577717849862</v>
          </cell>
          <cell r="Q7">
            <v>1474.8608042571152</v>
          </cell>
        </row>
        <row r="8">
          <cell r="N8">
            <v>833.41649792097235</v>
          </cell>
          <cell r="O8">
            <v>161.8664173299712</v>
          </cell>
          <cell r="P8">
            <v>254.93960729470459</v>
          </cell>
          <cell r="Q8">
            <v>1250.2225225456482</v>
          </cell>
        </row>
        <row r="9">
          <cell r="N9">
            <v>862.8847560115164</v>
          </cell>
          <cell r="O9">
            <v>171.45965188997127</v>
          </cell>
          <cell r="P9">
            <v>270.04895172670473</v>
          </cell>
          <cell r="Q9">
            <v>1304.3933596281922</v>
          </cell>
        </row>
        <row r="10">
          <cell r="N10">
            <v>983.79079908460403</v>
          </cell>
          <cell r="O10">
            <v>210.81997062200324</v>
          </cell>
          <cell r="P10">
            <v>332.04145372965507</v>
          </cell>
          <cell r="Q10">
            <v>1526.6522234362624</v>
          </cell>
        </row>
        <row r="11">
          <cell r="N11">
            <v>1145.5779570068726</v>
          </cell>
          <cell r="O11">
            <v>263.48891868046081</v>
          </cell>
          <cell r="P11">
            <v>414.99504692172582</v>
          </cell>
          <cell r="Q11">
            <v>1824.0619226090591</v>
          </cell>
        </row>
        <row r="12">
          <cell r="N12">
            <v>862.8847560115164</v>
          </cell>
          <cell r="O12">
            <v>171.45965188997127</v>
          </cell>
          <cell r="P12">
            <v>270.04895172670473</v>
          </cell>
          <cell r="Q12">
            <v>1304.3933596281922</v>
          </cell>
        </row>
        <row r="13">
          <cell r="N13">
            <v>976.06867226733198</v>
          </cell>
          <cell r="O13">
            <v>208.30607334200323</v>
          </cell>
          <cell r="P13">
            <v>328.0820655136551</v>
          </cell>
          <cell r="Q13">
            <v>1512.4568111229903</v>
          </cell>
        </row>
        <row r="14">
          <cell r="N14">
            <v>968.34654545006015</v>
          </cell>
          <cell r="O14">
            <v>205.79217606200325</v>
          </cell>
          <cell r="P14">
            <v>324.12267729765506</v>
          </cell>
          <cell r="Q14">
            <v>1498.2613988097187</v>
          </cell>
        </row>
        <row r="15">
          <cell r="N15">
            <v>1149.4390204155086</v>
          </cell>
          <cell r="O15">
            <v>264.74586732046083</v>
          </cell>
          <cell r="P15">
            <v>416.97474102972586</v>
          </cell>
          <cell r="Q15">
            <v>1831.1596287656953</v>
          </cell>
        </row>
        <row r="16">
          <cell r="N16">
            <v>870.60688282878823</v>
          </cell>
          <cell r="O16">
            <v>173.97354916997122</v>
          </cell>
          <cell r="P16">
            <v>274.00833994270471</v>
          </cell>
          <cell r="Q16">
            <v>1318.5887719414641</v>
          </cell>
        </row>
        <row r="17">
          <cell r="N17">
            <v>1017.7376125439138</v>
          </cell>
          <cell r="O17">
            <v>221.87117504267522</v>
          </cell>
          <cell r="P17">
            <v>349.44710069221344</v>
          </cell>
          <cell r="Q17">
            <v>1589.0558882788023</v>
          </cell>
        </row>
        <row r="18">
          <cell r="N18">
            <v>1212.213266764626</v>
          </cell>
          <cell r="O18">
            <v>285.18168906818562</v>
          </cell>
          <cell r="P18">
            <v>449.16116028239236</v>
          </cell>
          <cell r="Q18">
            <v>1946.5561161152041</v>
          </cell>
        </row>
        <row r="19">
          <cell r="N19">
            <v>1103.1385456259316</v>
          </cell>
          <cell r="O19">
            <v>249.67299421303048</v>
          </cell>
          <cell r="P19">
            <v>393.23496588552297</v>
          </cell>
          <cell r="Q19">
            <v>1746.0465057244851</v>
          </cell>
        </row>
        <row r="20">
          <cell r="N20">
            <v>1216.0743301732618</v>
          </cell>
          <cell r="O20">
            <v>286.43863770818564</v>
          </cell>
          <cell r="P20">
            <v>451.14085439039235</v>
          </cell>
          <cell r="Q20">
            <v>1953.6538222718398</v>
          </cell>
        </row>
        <row r="21">
          <cell r="N21">
            <v>2009.9167590826744</v>
          </cell>
          <cell r="O21">
            <v>544.86981476686094</v>
          </cell>
          <cell r="P21">
            <v>858.16995825780589</v>
          </cell>
          <cell r="Q21">
            <v>3412.956532107341</v>
          </cell>
        </row>
        <row r="22">
          <cell r="N22">
            <v>866.74581942015209</v>
          </cell>
          <cell r="O22">
            <v>172.71660052997123</v>
          </cell>
          <cell r="P22">
            <v>272.02864583470466</v>
          </cell>
          <cell r="Q22">
            <v>1311.4910657848282</v>
          </cell>
        </row>
        <row r="23">
          <cell r="N23">
            <v>976.0186559359197</v>
          </cell>
          <cell r="O23">
            <v>208.28979079155198</v>
          </cell>
          <cell r="P23">
            <v>328.05642049669439</v>
          </cell>
          <cell r="Q23">
            <v>1512.3648672241661</v>
          </cell>
        </row>
        <row r="24">
          <cell r="N24">
            <v>874.46794623742437</v>
          </cell>
          <cell r="O24">
            <v>175.23049780997124</v>
          </cell>
          <cell r="P24">
            <v>275.9880340507047</v>
          </cell>
          <cell r="Q24">
            <v>1325.6864780981005</v>
          </cell>
        </row>
        <row r="25">
          <cell r="N25">
            <v>859.02369260288026</v>
          </cell>
          <cell r="O25">
            <v>170.20270324997122</v>
          </cell>
          <cell r="P25">
            <v>268.06925761870468</v>
          </cell>
          <cell r="Q25">
            <v>1297.2956534715563</v>
          </cell>
        </row>
        <row r="26">
          <cell r="N26">
            <v>972.15759252728367</v>
          </cell>
          <cell r="O26">
            <v>207.03284215155202</v>
          </cell>
          <cell r="P26">
            <v>326.0767263886944</v>
          </cell>
          <cell r="Q26">
            <v>1505.26716106753</v>
          </cell>
        </row>
        <row r="27">
          <cell r="N27">
            <v>968.34654545006015</v>
          </cell>
          <cell r="O27">
            <v>205.79217606200325</v>
          </cell>
          <cell r="P27">
            <v>324.12267729765506</v>
          </cell>
          <cell r="Q27">
            <v>1498.2613988097187</v>
          </cell>
        </row>
        <row r="28">
          <cell r="N28">
            <v>859.02369260288026</v>
          </cell>
          <cell r="O28">
            <v>170.20270324997122</v>
          </cell>
          <cell r="P28">
            <v>268.06925761870468</v>
          </cell>
          <cell r="Q28">
            <v>1297.2956534715563</v>
          </cell>
        </row>
        <row r="29">
          <cell r="N29">
            <v>862.8847560115164</v>
          </cell>
          <cell r="O29">
            <v>171.45965188997127</v>
          </cell>
          <cell r="P29">
            <v>270.04895172670473</v>
          </cell>
          <cell r="Q29">
            <v>1304.3933596281922</v>
          </cell>
        </row>
        <row r="35">
          <cell r="N35">
            <v>1350.8921937241294</v>
          </cell>
          <cell r="O35">
            <v>330.32787554327047</v>
          </cell>
          <cell r="P35">
            <v>520.26640398065092</v>
          </cell>
          <cell r="Q35">
            <v>2201.486473248051</v>
          </cell>
        </row>
        <row r="36">
          <cell r="N36">
            <v>1169.8045178749985</v>
          </cell>
          <cell r="O36">
            <v>271.37574661158408</v>
          </cell>
          <cell r="P36">
            <v>427.41680091324486</v>
          </cell>
          <cell r="Q36">
            <v>1868.5970653998274</v>
          </cell>
        </row>
        <row r="37">
          <cell r="N37">
            <v>1138.7291756790544</v>
          </cell>
          <cell r="O37">
            <v>261.25933437568</v>
          </cell>
          <cell r="P37">
            <v>411.48345164169604</v>
          </cell>
          <cell r="Q37">
            <v>1811.4719616964305</v>
          </cell>
        </row>
        <row r="38">
          <cell r="N38">
            <v>1587.5163879593244</v>
          </cell>
          <cell r="O38">
            <v>407.35962241118722</v>
          </cell>
          <cell r="P38">
            <v>641.59140529761987</v>
          </cell>
          <cell r="Q38">
            <v>2636.4674156681317</v>
          </cell>
        </row>
        <row r="39">
          <cell r="N39">
            <v>1277.6087571763799</v>
          </cell>
          <cell r="O39">
            <v>306.47084286745604</v>
          </cell>
          <cell r="P39">
            <v>482.69157751624329</v>
          </cell>
          <cell r="Q39">
            <v>2066.7711775600792</v>
          </cell>
        </row>
        <row r="40">
          <cell r="N40">
            <v>826.64162885922838</v>
          </cell>
          <cell r="O40">
            <v>159.66089476997124</v>
          </cell>
          <cell r="P40">
            <v>251.46590926270471</v>
          </cell>
          <cell r="Q40">
            <v>1237.7684328919045</v>
          </cell>
        </row>
        <row r="41">
          <cell r="N41">
            <v>833.17774067300752</v>
          </cell>
          <cell r="O41">
            <v>161.78869117881604</v>
          </cell>
          <cell r="P41">
            <v>254.81718860663523</v>
          </cell>
          <cell r="Q41">
            <v>1249.7836204584587</v>
          </cell>
        </row>
        <row r="42">
          <cell r="N42">
            <v>1274.5179843449184</v>
          </cell>
          <cell r="O42">
            <v>305.46465822455048</v>
          </cell>
          <cell r="P42">
            <v>481.10683670366694</v>
          </cell>
          <cell r="Q42">
            <v>2061.089479273136</v>
          </cell>
        </row>
        <row r="43">
          <cell r="N43">
            <v>907.83658778133065</v>
          </cell>
          <cell r="O43">
            <v>186.09348144122882</v>
          </cell>
          <cell r="P43">
            <v>293.09723326993537</v>
          </cell>
          <cell r="Q43">
            <v>1387.027302492495</v>
          </cell>
        </row>
        <row r="44">
          <cell r="N44">
            <v>915.11989437082229</v>
          </cell>
          <cell r="O44">
            <v>188.4645231319424</v>
          </cell>
          <cell r="P44">
            <v>296.83162393280929</v>
          </cell>
          <cell r="Q44">
            <v>1400.4160414355738</v>
          </cell>
        </row>
        <row r="45">
          <cell r="N45">
            <v>2152.5972532996466</v>
          </cell>
          <cell r="O45">
            <v>591.31869016202245</v>
          </cell>
          <cell r="P45">
            <v>931.32693700518541</v>
          </cell>
          <cell r="Q45">
            <v>3675.2428804668543</v>
          </cell>
        </row>
        <row r="46">
          <cell r="N46">
            <v>1142.5902390876904</v>
          </cell>
          <cell r="O46">
            <v>262.51628301568002</v>
          </cell>
          <cell r="P46">
            <v>413.46314574969603</v>
          </cell>
          <cell r="Q46">
            <v>1818.5696678530664</v>
          </cell>
        </row>
        <row r="47">
          <cell r="N47">
            <v>1077.3342847664694</v>
          </cell>
          <cell r="O47">
            <v>241.27255444792328</v>
          </cell>
          <cell r="P47">
            <v>380.00427325547912</v>
          </cell>
          <cell r="Q47">
            <v>1698.6111124698718</v>
          </cell>
        </row>
        <row r="48">
          <cell r="N48">
            <v>1142.5902390876904</v>
          </cell>
          <cell r="O48">
            <v>262.51628301568002</v>
          </cell>
          <cell r="P48">
            <v>413.46314574969603</v>
          </cell>
          <cell r="Q48">
            <v>1818.5696678530664</v>
          </cell>
        </row>
        <row r="49">
          <cell r="N49">
            <v>1354.6146823239928</v>
          </cell>
          <cell r="O49">
            <v>331.53971189191685</v>
          </cell>
          <cell r="P49">
            <v>522.17504622976901</v>
          </cell>
          <cell r="Q49">
            <v>2208.3294404456788</v>
          </cell>
        </row>
        <row r="50">
          <cell r="N50">
            <v>987.22940333201132</v>
          </cell>
          <cell r="O50">
            <v>211.93938993084168</v>
          </cell>
          <cell r="P50">
            <v>333.80453914107562</v>
          </cell>
          <cell r="Q50">
            <v>1532.9733324039285</v>
          </cell>
        </row>
        <row r="51">
          <cell r="N51">
            <v>1353.71394606697</v>
          </cell>
          <cell r="O51">
            <v>331.24648199811844</v>
          </cell>
          <cell r="P51">
            <v>521.71320914703654</v>
          </cell>
          <cell r="Q51">
            <v>2206.673637212125</v>
          </cell>
        </row>
        <row r="52">
          <cell r="N52">
            <v>1062.0326063007183</v>
          </cell>
          <cell r="O52">
            <v>236.29117447518723</v>
          </cell>
          <cell r="P52">
            <v>372.15859979841986</v>
          </cell>
          <cell r="Q52">
            <v>1670.4823805743254</v>
          </cell>
        </row>
        <row r="53">
          <cell r="N53">
            <v>1394.0351508553649</v>
          </cell>
          <cell r="O53">
            <v>344.37283558469125</v>
          </cell>
          <cell r="P53">
            <v>542.38721604588875</v>
          </cell>
          <cell r="Q53">
            <v>2280.7952024859451</v>
          </cell>
        </row>
        <row r="54">
          <cell r="N54">
            <v>959.42804753945916</v>
          </cell>
          <cell r="O54">
            <v>202.88880654092802</v>
          </cell>
          <cell r="P54">
            <v>319.54987030196162</v>
          </cell>
          <cell r="Q54">
            <v>1481.8667243823488</v>
          </cell>
        </row>
        <row r="55">
          <cell r="N55">
            <v>783.75272554407627</v>
          </cell>
          <cell r="O55">
            <v>145.69864059603202</v>
          </cell>
          <cell r="P55">
            <v>229.47535893875045</v>
          </cell>
          <cell r="Q55">
            <v>1158.9267250788589</v>
          </cell>
        </row>
        <row r="56">
          <cell r="N56">
            <v>1349.8759784597964</v>
          </cell>
          <cell r="O56">
            <v>329.99705207334404</v>
          </cell>
          <cell r="P56">
            <v>519.7453570155169</v>
          </cell>
          <cell r="Q56">
            <v>2199.6183875486577</v>
          </cell>
        </row>
        <row r="57">
          <cell r="N57">
            <v>911.69765118996656</v>
          </cell>
          <cell r="O57">
            <v>187.35043008122884</v>
          </cell>
          <cell r="P57">
            <v>295.07692737793536</v>
          </cell>
          <cell r="Q57">
            <v>1394.1250086491307</v>
          </cell>
        </row>
        <row r="58">
          <cell r="N58">
            <v>822.78056545059235</v>
          </cell>
          <cell r="O58">
            <v>158.40394612997122</v>
          </cell>
          <cell r="P58">
            <v>249.48621515470467</v>
          </cell>
          <cell r="Q58">
            <v>1230.6707267352683</v>
          </cell>
        </row>
        <row r="59">
          <cell r="N59">
            <v>731.05217117198652</v>
          </cell>
          <cell r="O59">
            <v>128.54225564853763</v>
          </cell>
          <cell r="P59">
            <v>202.45405264644677</v>
          </cell>
          <cell r="Q59">
            <v>1062.048479466971</v>
          </cell>
        </row>
        <row r="60">
          <cell r="N60">
            <v>1134.8681122704184</v>
          </cell>
          <cell r="O60">
            <v>260.00238573567998</v>
          </cell>
          <cell r="P60">
            <v>409.50375753369599</v>
          </cell>
          <cell r="Q60">
            <v>1804.3742555397944</v>
          </cell>
        </row>
        <row r="61">
          <cell r="N61">
            <v>956.4447797683672</v>
          </cell>
          <cell r="O61">
            <v>201.91761959816958</v>
          </cell>
          <cell r="P61">
            <v>318.02025086711711</v>
          </cell>
          <cell r="Q61">
            <v>1476.3826502336537</v>
          </cell>
        </row>
        <row r="62">
          <cell r="N62">
            <v>1351.4464929592204</v>
          </cell>
          <cell r="O62">
            <v>330.50832470868488</v>
          </cell>
          <cell r="P62">
            <v>520.55061141617875</v>
          </cell>
          <cell r="Q62">
            <v>2202.5054290840844</v>
          </cell>
        </row>
        <row r="63">
          <cell r="N63">
            <v>1231.2646581966217</v>
          </cell>
          <cell r="O63">
            <v>291.38376813712642</v>
          </cell>
          <cell r="P63">
            <v>458.9294348159741</v>
          </cell>
          <cell r="Q63">
            <v>1981.5778611497221</v>
          </cell>
        </row>
        <row r="64">
          <cell r="N64">
            <v>974.76365971030532</v>
          </cell>
          <cell r="O64">
            <v>207.88123345072643</v>
          </cell>
          <cell r="P64">
            <v>327.41294268489412</v>
          </cell>
          <cell r="Q64">
            <v>1510.0578358459256</v>
          </cell>
        </row>
        <row r="65">
          <cell r="N65">
            <v>1281.4698205850159</v>
          </cell>
          <cell r="O65">
            <v>307.72779150745606</v>
          </cell>
          <cell r="P65">
            <v>484.67127162424327</v>
          </cell>
          <cell r="Q65">
            <v>2073.8688837167151</v>
          </cell>
        </row>
        <row r="66">
          <cell r="N66">
            <v>882.42855053652124</v>
          </cell>
          <cell r="O66">
            <v>177.82203016474881</v>
          </cell>
          <cell r="P66">
            <v>280.06969750947934</v>
          </cell>
          <cell r="Q66">
            <v>1340.3202782107494</v>
          </cell>
        </row>
        <row r="67">
          <cell r="N67">
            <v>986.34684993621318</v>
          </cell>
          <cell r="O67">
            <v>211.65207937072645</v>
          </cell>
          <cell r="P67">
            <v>333.35202500889415</v>
          </cell>
          <cell r="Q67">
            <v>1531.3509543158336</v>
          </cell>
        </row>
        <row r="73">
          <cell r="N73">
            <v>906.18994833390798</v>
          </cell>
          <cell r="O73">
            <v>185.55742673428486</v>
          </cell>
          <cell r="P73">
            <v>292.25294710649865</v>
          </cell>
          <cell r="Q73">
            <v>1384.0003221746915</v>
          </cell>
        </row>
        <row r="74">
          <cell r="N74">
            <v>894.60675810799978</v>
          </cell>
          <cell r="O74">
            <v>181.78658081428483</v>
          </cell>
          <cell r="P74">
            <v>286.31386478249857</v>
          </cell>
          <cell r="Q74">
            <v>1362.7072037047831</v>
          </cell>
        </row>
        <row r="75">
          <cell r="N75">
            <v>890.74569469936364</v>
          </cell>
          <cell r="O75">
            <v>180.52963217428481</v>
          </cell>
          <cell r="P75">
            <v>284.33417067449858</v>
          </cell>
          <cell r="Q75">
            <v>1355.6094975481471</v>
          </cell>
        </row>
        <row r="76">
          <cell r="N76">
            <v>890.74569469936364</v>
          </cell>
          <cell r="O76">
            <v>180.52963217428481</v>
          </cell>
          <cell r="P76">
            <v>284.33417067449858</v>
          </cell>
          <cell r="Q76">
            <v>1355.6094975481471</v>
          </cell>
        </row>
        <row r="77">
          <cell r="N77">
            <v>1132.9552253135253</v>
          </cell>
          <cell r="O77">
            <v>259.37965556927998</v>
          </cell>
          <cell r="P77">
            <v>408.52295752161604</v>
          </cell>
          <cell r="Q77">
            <v>1800.8578384044213</v>
          </cell>
        </row>
        <row r="78">
          <cell r="N78">
            <v>890.72259889790166</v>
          </cell>
          <cell r="O78">
            <v>180.52211345905923</v>
          </cell>
          <cell r="P78">
            <v>284.32232869801828</v>
          </cell>
          <cell r="Q78">
            <v>1355.5670410549792</v>
          </cell>
        </row>
        <row r="79">
          <cell r="N79">
            <v>1006.1861433921717</v>
          </cell>
          <cell r="O79">
            <v>218.11065574951678</v>
          </cell>
          <cell r="P79">
            <v>343.52428280548889</v>
          </cell>
          <cell r="Q79">
            <v>1567.8210819471774</v>
          </cell>
        </row>
        <row r="80">
          <cell r="N80">
            <v>894.60675810799978</v>
          </cell>
          <cell r="O80">
            <v>181.78658081428483</v>
          </cell>
          <cell r="P80">
            <v>286.31386478249857</v>
          </cell>
          <cell r="Q80">
            <v>1362.7072037047831</v>
          </cell>
        </row>
        <row r="81">
          <cell r="N81">
            <v>1132.9552253135253</v>
          </cell>
          <cell r="O81">
            <v>259.37965556927998</v>
          </cell>
          <cell r="P81">
            <v>408.52295752161604</v>
          </cell>
          <cell r="Q81">
            <v>1800.8578384044213</v>
          </cell>
        </row>
        <row r="82">
          <cell r="N82">
            <v>979.5534681176631</v>
          </cell>
          <cell r="O82">
            <v>209.44053008129282</v>
          </cell>
          <cell r="P82">
            <v>329.86883487803618</v>
          </cell>
          <cell r="Q82">
            <v>1518.862833076992</v>
          </cell>
        </row>
        <row r="83">
          <cell r="N83">
            <v>890.72259889790166</v>
          </cell>
          <cell r="O83">
            <v>180.52211345905923</v>
          </cell>
          <cell r="P83">
            <v>284.32232869801828</v>
          </cell>
          <cell r="Q83">
            <v>1355.5670410549792</v>
          </cell>
        </row>
        <row r="84">
          <cell r="N84">
            <v>894.5836623065378</v>
          </cell>
          <cell r="O84">
            <v>181.77906209905925</v>
          </cell>
          <cell r="P84">
            <v>286.30202280601827</v>
          </cell>
          <cell r="Q84">
            <v>1362.6647472116151</v>
          </cell>
        </row>
        <row r="85">
          <cell r="N85">
            <v>898.42162991371163</v>
          </cell>
          <cell r="O85">
            <v>183.02849202383362</v>
          </cell>
          <cell r="P85">
            <v>288.26987493753796</v>
          </cell>
          <cell r="Q85">
            <v>1369.7199968750831</v>
          </cell>
        </row>
        <row r="86">
          <cell r="N86">
            <v>1081.1953481751054</v>
          </cell>
          <cell r="O86">
            <v>242.52950308792325</v>
          </cell>
          <cell r="P86">
            <v>381.98396736347911</v>
          </cell>
          <cell r="Q86">
            <v>1705.7088186265078</v>
          </cell>
        </row>
        <row r="87">
          <cell r="N87">
            <v>898.42162991371163</v>
          </cell>
          <cell r="O87">
            <v>183.02849202383362</v>
          </cell>
          <cell r="P87">
            <v>288.26987493753796</v>
          </cell>
          <cell r="Q87">
            <v>1369.7199968750831</v>
          </cell>
        </row>
        <row r="88">
          <cell r="N88">
            <v>1140.6773521307969</v>
          </cell>
          <cell r="O88">
            <v>261.89355284928001</v>
          </cell>
          <cell r="P88">
            <v>412.48234573761596</v>
          </cell>
          <cell r="Q88">
            <v>1815.0532507176929</v>
          </cell>
        </row>
        <row r="89">
          <cell r="N89">
            <v>894.60675810799978</v>
          </cell>
          <cell r="O89">
            <v>181.78658081428483</v>
          </cell>
          <cell r="P89">
            <v>286.31386478249857</v>
          </cell>
          <cell r="Q89">
            <v>1362.7072037047831</v>
          </cell>
        </row>
        <row r="90">
          <cell r="N90">
            <v>898.46782151663592</v>
          </cell>
          <cell r="O90">
            <v>183.04352945428482</v>
          </cell>
          <cell r="P90">
            <v>288.29355889049856</v>
          </cell>
          <cell r="Q90">
            <v>1369.8049098614194</v>
          </cell>
        </row>
        <row r="91">
          <cell r="N91">
            <v>1157.2681491628668</v>
          </cell>
          <cell r="O91">
            <v>267.29459850922245</v>
          </cell>
          <cell r="P91">
            <v>420.98899265202527</v>
          </cell>
          <cell r="Q91">
            <v>1845.5517403241145</v>
          </cell>
        </row>
        <row r="92">
          <cell r="N92">
            <v>890.74489788092876</v>
          </cell>
          <cell r="O92">
            <v>180.52937277428484</v>
          </cell>
          <cell r="P92">
            <v>284.3337621194986</v>
          </cell>
          <cell r="Q92">
            <v>1355.6080327747122</v>
          </cell>
        </row>
        <row r="93">
          <cell r="N93">
            <v>1544.6288867386402</v>
          </cell>
          <cell r="O93">
            <v>393.3978246816385</v>
          </cell>
          <cell r="P93">
            <v>619.60157387358061</v>
          </cell>
          <cell r="Q93">
            <v>2557.6282852938593</v>
          </cell>
        </row>
        <row r="94">
          <cell r="N94">
            <v>898.46782151663592</v>
          </cell>
          <cell r="O94">
            <v>183.04352945428482</v>
          </cell>
          <cell r="P94">
            <v>288.29355889049856</v>
          </cell>
          <cell r="Q94">
            <v>1369.8049098614194</v>
          </cell>
        </row>
        <row r="95">
          <cell r="N95">
            <v>781.19851209203262</v>
          </cell>
          <cell r="O95">
            <v>144.8671300029568</v>
          </cell>
          <cell r="P95">
            <v>228.16572975465701</v>
          </cell>
          <cell r="Q95">
            <v>1154.2313718496464</v>
          </cell>
        </row>
        <row r="96">
          <cell r="N96">
            <v>877.82082633526602</v>
          </cell>
          <cell r="O96">
            <v>176.32201007823363</v>
          </cell>
          <cell r="P96">
            <v>277.70716587321795</v>
          </cell>
          <cell r="Q96">
            <v>1331.8500022867177</v>
          </cell>
        </row>
        <row r="97">
          <cell r="N97">
            <v>910.05101174254366</v>
          </cell>
          <cell r="O97">
            <v>186.81437537428482</v>
          </cell>
          <cell r="P97">
            <v>294.23264121449859</v>
          </cell>
          <cell r="Q97">
            <v>1391.098028331327</v>
          </cell>
        </row>
        <row r="98">
          <cell r="N98">
            <v>894.5836623065378</v>
          </cell>
          <cell r="O98">
            <v>181.77906209905925</v>
          </cell>
          <cell r="P98">
            <v>286.30202280601827</v>
          </cell>
          <cell r="Q98">
            <v>1362.6647472116151</v>
          </cell>
        </row>
        <row r="99">
          <cell r="N99">
            <v>898.46782151663592</v>
          </cell>
          <cell r="O99">
            <v>183.04352945428482</v>
          </cell>
          <cell r="P99">
            <v>288.29355889049856</v>
          </cell>
          <cell r="Q99">
            <v>1369.8049098614194</v>
          </cell>
        </row>
        <row r="100">
          <cell r="N100">
            <v>898.46782151663592</v>
          </cell>
          <cell r="O100">
            <v>183.04352945428482</v>
          </cell>
          <cell r="P100">
            <v>288.29355889049856</v>
          </cell>
          <cell r="Q100">
            <v>1369.8049098614194</v>
          </cell>
        </row>
        <row r="101">
          <cell r="N101">
            <v>888.61822532836879</v>
          </cell>
          <cell r="O101">
            <v>179.83704584520962</v>
          </cell>
          <cell r="P101">
            <v>283.24334720620516</v>
          </cell>
          <cell r="Q101">
            <v>1351.6986183797835</v>
          </cell>
        </row>
        <row r="102">
          <cell r="N102">
            <v>1157.2681491628668</v>
          </cell>
          <cell r="O102">
            <v>267.29459850922245</v>
          </cell>
          <cell r="P102">
            <v>420.98899265202527</v>
          </cell>
          <cell r="Q102">
            <v>1845.5517403241145</v>
          </cell>
        </row>
        <row r="103">
          <cell r="N103">
            <v>890.72259889790166</v>
          </cell>
          <cell r="O103">
            <v>180.52211345905923</v>
          </cell>
          <cell r="P103">
            <v>284.32232869801828</v>
          </cell>
          <cell r="Q103">
            <v>1355.5670410549792</v>
          </cell>
        </row>
        <row r="104">
          <cell r="N104">
            <v>902.32888492527172</v>
          </cell>
          <cell r="O104">
            <v>184.30047809428481</v>
          </cell>
          <cell r="P104">
            <v>290.27325299849861</v>
          </cell>
          <cell r="Q104">
            <v>1376.9026160180551</v>
          </cell>
        </row>
        <row r="105">
          <cell r="N105">
            <v>902.32888492527172</v>
          </cell>
          <cell r="O105">
            <v>184.30047809428481</v>
          </cell>
          <cell r="P105">
            <v>290.27325299849861</v>
          </cell>
          <cell r="Q105">
            <v>1376.9026160180551</v>
          </cell>
        </row>
        <row r="106">
          <cell r="N106">
            <v>890.72259889790166</v>
          </cell>
          <cell r="O106">
            <v>180.52211345905923</v>
          </cell>
          <cell r="P106">
            <v>284.32232869801828</v>
          </cell>
          <cell r="Q106">
            <v>1355.5670410549792</v>
          </cell>
        </row>
        <row r="107">
          <cell r="N107">
            <v>906.14375673098368</v>
          </cell>
          <cell r="O107">
            <v>185.54238930383363</v>
          </cell>
          <cell r="P107">
            <v>292.22926315353794</v>
          </cell>
          <cell r="Q107">
            <v>1383.9154091883552</v>
          </cell>
        </row>
        <row r="108">
          <cell r="N108">
            <v>894.58320698171758</v>
          </cell>
          <cell r="O108">
            <v>181.7789138704878</v>
          </cell>
          <cell r="P108">
            <v>286.30178934601832</v>
          </cell>
          <cell r="Q108">
            <v>1362.6639101982237</v>
          </cell>
        </row>
        <row r="109">
          <cell r="N109">
            <v>899.11450395757504</v>
          </cell>
          <cell r="O109">
            <v>183.25405348060164</v>
          </cell>
          <cell r="P109">
            <v>288.62513423194758</v>
          </cell>
          <cell r="Q109">
            <v>1370.9936916701242</v>
          </cell>
        </row>
        <row r="110">
          <cell r="N110">
            <v>902.32888492527172</v>
          </cell>
          <cell r="O110">
            <v>184.30047809428481</v>
          </cell>
          <cell r="P110">
            <v>290.27325299849861</v>
          </cell>
          <cell r="Q110">
            <v>1376.9026160180551</v>
          </cell>
        </row>
        <row r="111">
          <cell r="N111">
            <v>898.46782151663592</v>
          </cell>
          <cell r="O111">
            <v>183.04352945428482</v>
          </cell>
          <cell r="P111">
            <v>288.29355889049856</v>
          </cell>
          <cell r="Q111">
            <v>1369.8049098614194</v>
          </cell>
        </row>
        <row r="112">
          <cell r="N112">
            <v>1544.6288867386402</v>
          </cell>
          <cell r="O112">
            <v>393.3978246816385</v>
          </cell>
          <cell r="P112">
            <v>619.60157387358061</v>
          </cell>
          <cell r="Q112">
            <v>2557.6282852938593</v>
          </cell>
        </row>
        <row r="113">
          <cell r="N113">
            <v>890.72259889790166</v>
          </cell>
          <cell r="O113">
            <v>180.52211345905923</v>
          </cell>
          <cell r="P113">
            <v>284.32232869801828</v>
          </cell>
          <cell r="Q113">
            <v>1355.5670410549792</v>
          </cell>
        </row>
        <row r="114">
          <cell r="N114">
            <v>898.46782151663592</v>
          </cell>
          <cell r="O114">
            <v>183.04352945428482</v>
          </cell>
          <cell r="P114">
            <v>288.29355889049856</v>
          </cell>
          <cell r="Q114">
            <v>1369.8049098614194</v>
          </cell>
        </row>
        <row r="115">
          <cell r="N115">
            <v>1544.6288867386402</v>
          </cell>
          <cell r="O115">
            <v>393.3978246816385</v>
          </cell>
          <cell r="P115">
            <v>619.60157387358061</v>
          </cell>
          <cell r="Q115">
            <v>2557.6282852938593</v>
          </cell>
        </row>
        <row r="116">
          <cell r="N116">
            <v>902.32888492527172</v>
          </cell>
          <cell r="O116">
            <v>184.30047809428481</v>
          </cell>
          <cell r="P116">
            <v>290.27325299849861</v>
          </cell>
          <cell r="Q116">
            <v>1376.9026160180551</v>
          </cell>
        </row>
        <row r="117">
          <cell r="N117">
            <v>1136.8162887221611</v>
          </cell>
          <cell r="O117">
            <v>260.63660420927999</v>
          </cell>
          <cell r="P117">
            <v>410.50265162961603</v>
          </cell>
          <cell r="Q117">
            <v>1807.9555445610572</v>
          </cell>
        </row>
        <row r="118">
          <cell r="N118">
            <v>870.14489112091826</v>
          </cell>
          <cell r="O118">
            <v>173.8231502286848</v>
          </cell>
          <cell r="P118">
            <v>273.77146161017856</v>
          </cell>
          <cell r="Q118">
            <v>1317.7395029597815</v>
          </cell>
        </row>
        <row r="119">
          <cell r="N119">
            <v>1140.6773521307969</v>
          </cell>
          <cell r="O119">
            <v>261.89355284928001</v>
          </cell>
          <cell r="P119">
            <v>412.48234573761596</v>
          </cell>
          <cell r="Q119">
            <v>1815.0532507176929</v>
          </cell>
        </row>
        <row r="120">
          <cell r="N120">
            <v>894.60675810799978</v>
          </cell>
          <cell r="O120">
            <v>181.78658081428483</v>
          </cell>
          <cell r="P120">
            <v>286.31386478249857</v>
          </cell>
          <cell r="Q120">
            <v>1362.7072037047831</v>
          </cell>
        </row>
        <row r="121">
          <cell r="N121">
            <v>906.18994833390798</v>
          </cell>
          <cell r="O121">
            <v>185.55742673428486</v>
          </cell>
          <cell r="P121">
            <v>292.25294710649865</v>
          </cell>
          <cell r="Q121">
            <v>1384.0003221746915</v>
          </cell>
        </row>
        <row r="122">
          <cell r="N122">
            <v>902.32888492527172</v>
          </cell>
          <cell r="O122">
            <v>184.30047809428481</v>
          </cell>
          <cell r="P122">
            <v>290.27325299849861</v>
          </cell>
          <cell r="Q122">
            <v>1376.9026160180551</v>
          </cell>
        </row>
        <row r="123">
          <cell r="N123">
            <v>1426.3774020312544</v>
          </cell>
          <cell r="O123">
            <v>354.90168329518087</v>
          </cell>
          <cell r="P123">
            <v>558.97015118990998</v>
          </cell>
          <cell r="Q123">
            <v>2340.2492365163453</v>
          </cell>
        </row>
        <row r="124">
          <cell r="N124">
            <v>1136.8162887221611</v>
          </cell>
          <cell r="O124">
            <v>260.63660420927999</v>
          </cell>
          <cell r="P124">
            <v>410.50265162961603</v>
          </cell>
          <cell r="Q124">
            <v>1807.9555445610572</v>
          </cell>
        </row>
        <row r="125">
          <cell r="N125">
            <v>1373.1946088076104</v>
          </cell>
          <cell r="O125">
            <v>337.58830805655049</v>
          </cell>
          <cell r="P125">
            <v>531.70158518906703</v>
          </cell>
          <cell r="Q125">
            <v>2242.484502053228</v>
          </cell>
        </row>
        <row r="126">
          <cell r="N126">
            <v>898.46782151663592</v>
          </cell>
          <cell r="O126">
            <v>183.04352945428482</v>
          </cell>
          <cell r="P126">
            <v>288.29355889049856</v>
          </cell>
          <cell r="Q126">
            <v>1369.8049098614194</v>
          </cell>
        </row>
        <row r="127">
          <cell r="N127">
            <v>894.5836623065378</v>
          </cell>
          <cell r="O127">
            <v>181.77906209905925</v>
          </cell>
          <cell r="P127">
            <v>286.30202280601827</v>
          </cell>
          <cell r="Q127">
            <v>1362.6647472116151</v>
          </cell>
        </row>
        <row r="128">
          <cell r="N128">
            <v>898.46782151663592</v>
          </cell>
          <cell r="O128">
            <v>183.04352945428482</v>
          </cell>
          <cell r="P128">
            <v>288.29355889049856</v>
          </cell>
          <cell r="Q128">
            <v>1369.8049098614194</v>
          </cell>
        </row>
        <row r="129">
          <cell r="N129">
            <v>898.46782151663592</v>
          </cell>
          <cell r="O129">
            <v>183.04352945428482</v>
          </cell>
          <cell r="P129">
            <v>288.29355889049856</v>
          </cell>
          <cell r="Q129">
            <v>1369.8049098614194</v>
          </cell>
        </row>
        <row r="130">
          <cell r="N130">
            <v>890.69950309643946</v>
          </cell>
          <cell r="O130">
            <v>180.51459474383364</v>
          </cell>
          <cell r="P130">
            <v>284.31048672153798</v>
          </cell>
          <cell r="Q130">
            <v>1355.524584561811</v>
          </cell>
        </row>
        <row r="131">
          <cell r="N131">
            <v>991.090466740647</v>
          </cell>
          <cell r="O131">
            <v>213.19633857084168</v>
          </cell>
          <cell r="P131">
            <v>335.78423324907556</v>
          </cell>
          <cell r="Q131">
            <v>1540.0710385605644</v>
          </cell>
        </row>
        <row r="132">
          <cell r="N132">
            <v>898.42162991371163</v>
          </cell>
          <cell r="O132">
            <v>183.02849202383362</v>
          </cell>
          <cell r="P132">
            <v>288.26987493753796</v>
          </cell>
          <cell r="Q132">
            <v>1369.7199968750831</v>
          </cell>
        </row>
        <row r="133">
          <cell r="N133">
            <v>890.74569469936364</v>
          </cell>
          <cell r="O133">
            <v>180.52963217428481</v>
          </cell>
          <cell r="P133">
            <v>284.33417067449858</v>
          </cell>
          <cell r="Q133">
            <v>1355.6094975481471</v>
          </cell>
        </row>
        <row r="134">
          <cell r="N134">
            <v>894.60675810799978</v>
          </cell>
          <cell r="O134">
            <v>181.78658081428483</v>
          </cell>
          <cell r="P134">
            <v>286.31386478249857</v>
          </cell>
          <cell r="Q134">
            <v>1362.7072037047831</v>
          </cell>
        </row>
        <row r="135">
          <cell r="N135">
            <v>1144.5384155394331</v>
          </cell>
          <cell r="O135">
            <v>263.15050148928003</v>
          </cell>
          <cell r="P135">
            <v>414.46203984561595</v>
          </cell>
          <cell r="Q135">
            <v>1822.150956874329</v>
          </cell>
        </row>
        <row r="136">
          <cell r="N136">
            <v>877.86701793819032</v>
          </cell>
          <cell r="O136">
            <v>176.33704750868483</v>
          </cell>
          <cell r="P136">
            <v>277.7308498261786</v>
          </cell>
          <cell r="Q136">
            <v>1331.9349152730538</v>
          </cell>
        </row>
        <row r="137">
          <cell r="N137">
            <v>894.5836623065378</v>
          </cell>
          <cell r="O137">
            <v>181.77906209905925</v>
          </cell>
          <cell r="P137">
            <v>286.30202280601827</v>
          </cell>
          <cell r="Q137">
            <v>1362.6647472116151</v>
          </cell>
        </row>
        <row r="138">
          <cell r="N138">
            <v>987.22940333201132</v>
          </cell>
          <cell r="O138">
            <v>211.93938993084168</v>
          </cell>
          <cell r="P138">
            <v>333.80453914107562</v>
          </cell>
          <cell r="Q138">
            <v>1532.9733324039285</v>
          </cell>
        </row>
        <row r="139">
          <cell r="N139">
            <v>1002.3250799835359</v>
          </cell>
          <cell r="O139">
            <v>216.85370710951679</v>
          </cell>
          <cell r="P139">
            <v>341.54458869748896</v>
          </cell>
          <cell r="Q139">
            <v>1560.7233757905417</v>
          </cell>
        </row>
        <row r="140">
          <cell r="N140">
            <v>894.5836623065378</v>
          </cell>
          <cell r="O140">
            <v>181.77906209905925</v>
          </cell>
          <cell r="P140">
            <v>286.30202280601827</v>
          </cell>
          <cell r="Q140">
            <v>1362.6647472116151</v>
          </cell>
        </row>
        <row r="141">
          <cell r="N141">
            <v>1006.1861433921717</v>
          </cell>
          <cell r="O141">
            <v>218.11065574951678</v>
          </cell>
          <cell r="P141">
            <v>343.52428280548889</v>
          </cell>
          <cell r="Q141">
            <v>1567.8210819471774</v>
          </cell>
        </row>
        <row r="142">
          <cell r="N142">
            <v>898.37543831078733</v>
          </cell>
          <cell r="O142">
            <v>183.01345459338242</v>
          </cell>
          <cell r="P142">
            <v>288.24619098457731</v>
          </cell>
          <cell r="Q142">
            <v>1369.635083888747</v>
          </cell>
        </row>
        <row r="143">
          <cell r="N143">
            <v>2192.8613643770423</v>
          </cell>
          <cell r="O143">
            <v>604.42645719489292</v>
          </cell>
          <cell r="P143">
            <v>951.97167008195629</v>
          </cell>
          <cell r="Q143">
            <v>3749.2594916538915</v>
          </cell>
        </row>
        <row r="144">
          <cell r="N144">
            <v>1544.6288867386402</v>
          </cell>
          <cell r="O144">
            <v>393.3978246816385</v>
          </cell>
          <cell r="P144">
            <v>619.60157387358061</v>
          </cell>
          <cell r="Q144">
            <v>2557.6282852938593</v>
          </cell>
        </row>
        <row r="145">
          <cell r="N145">
            <v>898.42162991371163</v>
          </cell>
          <cell r="O145">
            <v>183.02849202383362</v>
          </cell>
          <cell r="P145">
            <v>288.26987493753796</v>
          </cell>
          <cell r="Q145">
            <v>1369.7199968750831</v>
          </cell>
        </row>
        <row r="146">
          <cell r="N146">
            <v>1073.2232321062124</v>
          </cell>
          <cell r="O146">
            <v>239.93422313776645</v>
          </cell>
          <cell r="P146">
            <v>377.89640144198211</v>
          </cell>
          <cell r="Q146">
            <v>1691.0538566859609</v>
          </cell>
        </row>
        <row r="147">
          <cell r="N147">
            <v>1061.2474132554485</v>
          </cell>
          <cell r="O147">
            <v>236.03555905893128</v>
          </cell>
          <cell r="P147">
            <v>371.75600551781673</v>
          </cell>
          <cell r="Q147">
            <v>1669.0389778321965</v>
          </cell>
        </row>
        <row r="148">
          <cell r="N148">
            <v>963.28911094809519</v>
          </cell>
          <cell r="O148">
            <v>204.14575518092801</v>
          </cell>
          <cell r="P148">
            <v>321.52956440996161</v>
          </cell>
          <cell r="Q148">
            <v>1488.9644305389847</v>
          </cell>
        </row>
        <row r="149">
          <cell r="N149">
            <v>898.46782151663592</v>
          </cell>
          <cell r="O149">
            <v>183.04352945428482</v>
          </cell>
          <cell r="P149">
            <v>288.29355889049856</v>
          </cell>
          <cell r="Q149">
            <v>1369.8049098614194</v>
          </cell>
        </row>
        <row r="150">
          <cell r="N150">
            <v>894.5836623065378</v>
          </cell>
          <cell r="O150">
            <v>181.77906209905925</v>
          </cell>
          <cell r="P150">
            <v>286.30202280601827</v>
          </cell>
          <cell r="Q150">
            <v>1362.6647472116151</v>
          </cell>
        </row>
        <row r="151">
          <cell r="N151">
            <v>890.69950309643946</v>
          </cell>
          <cell r="O151">
            <v>180.51459474383364</v>
          </cell>
          <cell r="P151">
            <v>284.31048672153798</v>
          </cell>
          <cell r="Q151">
            <v>1355.524584561811</v>
          </cell>
        </row>
        <row r="152">
          <cell r="N152">
            <v>890.74569469936364</v>
          </cell>
          <cell r="O152">
            <v>180.52963217428481</v>
          </cell>
          <cell r="P152">
            <v>284.33417067449858</v>
          </cell>
          <cell r="Q152">
            <v>1355.6094975481471</v>
          </cell>
        </row>
        <row r="153">
          <cell r="N153">
            <v>894.60675810799978</v>
          </cell>
          <cell r="O153">
            <v>181.78658081428483</v>
          </cell>
          <cell r="P153">
            <v>286.31386478249857</v>
          </cell>
          <cell r="Q153">
            <v>1362.7072037047831</v>
          </cell>
        </row>
        <row r="154">
          <cell r="N154">
            <v>890.72259889790166</v>
          </cell>
          <cell r="O154">
            <v>180.52211345905923</v>
          </cell>
          <cell r="P154">
            <v>284.32232869801828</v>
          </cell>
          <cell r="Q154">
            <v>1355.5670410549792</v>
          </cell>
        </row>
        <row r="155">
          <cell r="N155">
            <v>890.72259889790166</v>
          </cell>
          <cell r="O155">
            <v>180.52211345905923</v>
          </cell>
          <cell r="P155">
            <v>284.32232869801828</v>
          </cell>
          <cell r="Q155">
            <v>1355.5670410549792</v>
          </cell>
        </row>
        <row r="156">
          <cell r="N156">
            <v>897.15136083329492</v>
          </cell>
          <cell r="O156">
            <v>182.6149626864256</v>
          </cell>
          <cell r="P156">
            <v>287.61856623112033</v>
          </cell>
          <cell r="Q156">
            <v>1367.384889750841</v>
          </cell>
        </row>
        <row r="157">
          <cell r="N157">
            <v>1465.7062670914254</v>
          </cell>
          <cell r="O157">
            <v>367.70498596551681</v>
          </cell>
          <cell r="P157">
            <v>579.13535289568904</v>
          </cell>
          <cell r="Q157">
            <v>2412.5466059526316</v>
          </cell>
        </row>
        <row r="158">
          <cell r="N158">
            <v>1536.9067599213681</v>
          </cell>
          <cell r="O158">
            <v>390.88392740163846</v>
          </cell>
          <cell r="P158">
            <v>615.64218565758051</v>
          </cell>
          <cell r="Q158">
            <v>2543.432872980587</v>
          </cell>
        </row>
        <row r="164">
          <cell r="N164">
            <v>2099.0571209459963</v>
          </cell>
          <cell r="O164">
            <v>573.88898507175691</v>
          </cell>
          <cell r="P164">
            <v>903.8751514880172</v>
          </cell>
          <cell r="Q164">
            <v>3576.8212575057705</v>
          </cell>
        </row>
        <row r="165">
          <cell r="N165">
            <v>1077.3342847664694</v>
          </cell>
          <cell r="O165">
            <v>241.27255444792328</v>
          </cell>
          <cell r="P165">
            <v>380.00427325547912</v>
          </cell>
          <cell r="Q165">
            <v>1698.6111124698718</v>
          </cell>
        </row>
        <row r="166">
          <cell r="N166">
            <v>822.78056545059235</v>
          </cell>
          <cell r="O166">
            <v>158.40394612997122</v>
          </cell>
          <cell r="P166">
            <v>249.48621515470467</v>
          </cell>
          <cell r="Q166">
            <v>1230.6707267352683</v>
          </cell>
        </row>
        <row r="167">
          <cell r="N167">
            <v>1129.2327367136618</v>
          </cell>
          <cell r="O167">
            <v>258.16781922063365</v>
          </cell>
          <cell r="P167">
            <v>406.61431527249795</v>
          </cell>
          <cell r="Q167">
            <v>1794.0148712067935</v>
          </cell>
        </row>
        <row r="168">
          <cell r="N168">
            <v>1126.9745867734935</v>
          </cell>
          <cell r="O168">
            <v>257.4326905278848</v>
          </cell>
          <cell r="P168">
            <v>405.45648758141851</v>
          </cell>
          <cell r="Q168">
            <v>1789.8637648827967</v>
          </cell>
        </row>
        <row r="169">
          <cell r="N169">
            <v>1247.4500906659412</v>
          </cell>
          <cell r="O169">
            <v>296.65284952144646</v>
          </cell>
          <cell r="P169">
            <v>467.22823799627815</v>
          </cell>
          <cell r="Q169">
            <v>2011.3311781836655</v>
          </cell>
        </row>
        <row r="170">
          <cell r="N170">
            <v>934.21084134882653</v>
          </cell>
          <cell r="O170">
            <v>194.67947929832962</v>
          </cell>
          <cell r="P170">
            <v>306.62017989486918</v>
          </cell>
          <cell r="Q170">
            <v>1435.5105005420253</v>
          </cell>
        </row>
        <row r="171">
          <cell r="N171">
            <v>1600.7000260297314</v>
          </cell>
          <cell r="O171">
            <v>411.65148560768</v>
          </cell>
          <cell r="P171">
            <v>648.35108983209591</v>
          </cell>
          <cell r="Q171">
            <v>2660.7026014695075</v>
          </cell>
        </row>
        <row r="172">
          <cell r="N172">
            <v>880.22225570423302</v>
          </cell>
          <cell r="O172">
            <v>177.10378262634242</v>
          </cell>
          <cell r="P172">
            <v>278.93845763648932</v>
          </cell>
          <cell r="Q172">
            <v>1336.2644959670649</v>
          </cell>
        </row>
        <row r="173">
          <cell r="N173">
            <v>1130.7201711748187</v>
          </cell>
          <cell r="O173">
            <v>258.6520455917568</v>
          </cell>
          <cell r="P173">
            <v>407.37697180701696</v>
          </cell>
          <cell r="Q173">
            <v>1796.7491885735926</v>
          </cell>
        </row>
        <row r="174">
          <cell r="N174">
            <v>884.08331911286882</v>
          </cell>
          <cell r="O174">
            <v>178.36073126634238</v>
          </cell>
          <cell r="P174">
            <v>280.91815174448925</v>
          </cell>
          <cell r="Q174">
            <v>1343.3622021237004</v>
          </cell>
        </row>
        <row r="175">
          <cell r="N175">
            <v>1130.7663627777431</v>
          </cell>
          <cell r="O175">
            <v>258.66708302220803</v>
          </cell>
          <cell r="P175">
            <v>407.40065575997767</v>
          </cell>
          <cell r="Q175">
            <v>1796.834101559929</v>
          </cell>
        </row>
        <row r="176">
          <cell r="N176">
            <v>1117.5664664494868</v>
          </cell>
          <cell r="O176">
            <v>254.36992703641599</v>
          </cell>
          <cell r="P176">
            <v>400.63263508235519</v>
          </cell>
          <cell r="Q176">
            <v>1772.5690285682579</v>
          </cell>
        </row>
        <row r="177">
          <cell r="N177">
            <v>1134.9697986438484</v>
          </cell>
          <cell r="O177">
            <v>260.03548919326721</v>
          </cell>
          <cell r="P177">
            <v>409.55589547939587</v>
          </cell>
          <cell r="Q177">
            <v>1804.5611833165117</v>
          </cell>
        </row>
        <row r="178">
          <cell r="N178">
            <v>1027.4256554646158</v>
          </cell>
          <cell r="O178">
            <v>225.02506584545281</v>
          </cell>
          <cell r="P178">
            <v>354.41447870658823</v>
          </cell>
          <cell r="Q178">
            <v>1606.8652000166569</v>
          </cell>
        </row>
        <row r="179">
          <cell r="N179">
            <v>1131.1087352352124</v>
          </cell>
          <cell r="O179">
            <v>258.77854055326719</v>
          </cell>
          <cell r="P179">
            <v>407.57620137139588</v>
          </cell>
          <cell r="Q179">
            <v>1797.4634771598755</v>
          </cell>
        </row>
        <row r="180">
          <cell r="N180">
            <v>2747.1072754602551</v>
          </cell>
          <cell r="O180">
            <v>784.85826326246399</v>
          </cell>
          <cell r="P180">
            <v>1236.1517646383809</v>
          </cell>
          <cell r="Q180">
            <v>4768.1173033610994</v>
          </cell>
        </row>
        <row r="181">
          <cell r="N181">
            <v>1281.8771236221564</v>
          </cell>
          <cell r="O181">
            <v>307.86038684309761</v>
          </cell>
          <cell r="P181">
            <v>484.88010927787877</v>
          </cell>
          <cell r="Q181">
            <v>2074.6176197431328</v>
          </cell>
        </row>
        <row r="182">
          <cell r="N182">
            <v>1222.2756670722331</v>
          </cell>
          <cell r="O182">
            <v>288.45744992554239</v>
          </cell>
          <cell r="P182">
            <v>454.32048363272929</v>
          </cell>
          <cell r="Q182">
            <v>1965.0536006305049</v>
          </cell>
        </row>
        <row r="183">
          <cell r="N183">
            <v>1621.3367704287894</v>
          </cell>
          <cell r="O183">
            <v>418.36966789611523</v>
          </cell>
          <cell r="P183">
            <v>658.93222693638154</v>
          </cell>
          <cell r="Q183">
            <v>2698.6386652612864</v>
          </cell>
        </row>
        <row r="184">
          <cell r="N184">
            <v>1151.063507698482</v>
          </cell>
          <cell r="O184">
            <v>265.27471050818559</v>
          </cell>
          <cell r="P184">
            <v>417.80766905039235</v>
          </cell>
          <cell r="Q184">
            <v>1834.1458872570599</v>
          </cell>
        </row>
        <row r="185">
          <cell r="N185">
            <v>1352.4510553467744</v>
          </cell>
          <cell r="O185">
            <v>330.83535464660474</v>
          </cell>
          <cell r="P185">
            <v>521.06568356840251</v>
          </cell>
          <cell r="Q185">
            <v>2204.3520935617817</v>
          </cell>
        </row>
        <row r="186">
          <cell r="N186">
            <v>1130.7668181025631</v>
          </cell>
          <cell r="O186">
            <v>258.66723125077948</v>
          </cell>
          <cell r="P186">
            <v>407.40088921997761</v>
          </cell>
          <cell r="Q186">
            <v>1796.8349385733202</v>
          </cell>
        </row>
        <row r="187">
          <cell r="N187">
            <v>1100.9820516362097</v>
          </cell>
          <cell r="O187">
            <v>248.97095907382862</v>
          </cell>
          <cell r="P187">
            <v>392.12926054128008</v>
          </cell>
          <cell r="Q187">
            <v>1742.0822712513184</v>
          </cell>
        </row>
        <row r="188">
          <cell r="N188">
            <v>3229.7840487371059</v>
          </cell>
          <cell r="O188">
            <v>941.9911174841601</v>
          </cell>
          <cell r="P188">
            <v>1483.6360100375523</v>
          </cell>
          <cell r="Q188">
            <v>5655.4111762588182</v>
          </cell>
        </row>
        <row r="189">
          <cell r="N189">
            <v>890.69950309643946</v>
          </cell>
          <cell r="O189">
            <v>180.51459474383364</v>
          </cell>
          <cell r="P189">
            <v>284.31048672153798</v>
          </cell>
          <cell r="Q189">
            <v>1355.524584561811</v>
          </cell>
        </row>
        <row r="190">
          <cell r="N190">
            <v>890.74523937454364</v>
          </cell>
          <cell r="O190">
            <v>180.52948394571339</v>
          </cell>
          <cell r="P190">
            <v>284.33393721449863</v>
          </cell>
          <cell r="Q190">
            <v>1355.6086605347555</v>
          </cell>
        </row>
        <row r="191">
          <cell r="N191">
            <v>1362.9746116845754</v>
          </cell>
          <cell r="O191">
            <v>334.2612423948288</v>
          </cell>
          <cell r="P191">
            <v>526.46145677185541</v>
          </cell>
          <cell r="Q191">
            <v>2223.6973108512593</v>
          </cell>
        </row>
        <row r="192">
          <cell r="N192">
            <v>862.37657270072202</v>
          </cell>
          <cell r="O192">
            <v>171.29421551823361</v>
          </cell>
          <cell r="P192">
            <v>269.78838944121793</v>
          </cell>
          <cell r="Q192">
            <v>1303.4591776601737</v>
          </cell>
        </row>
        <row r="193">
          <cell r="N193">
            <v>1077.3342847664694</v>
          </cell>
          <cell r="O193">
            <v>241.27255444792328</v>
          </cell>
          <cell r="P193">
            <v>380.00427325547912</v>
          </cell>
          <cell r="Q193">
            <v>1698.6111124698718</v>
          </cell>
        </row>
        <row r="194">
          <cell r="N194">
            <v>1151.063507698482</v>
          </cell>
          <cell r="O194">
            <v>265.27471050818559</v>
          </cell>
          <cell r="P194">
            <v>417.80766905039235</v>
          </cell>
          <cell r="Q194">
            <v>1834.1458872570599</v>
          </cell>
        </row>
        <row r="195">
          <cell r="N195">
            <v>2133.3216797930154</v>
          </cell>
          <cell r="O195">
            <v>585.04362981201928</v>
          </cell>
          <cell r="P195">
            <v>921.44371695393033</v>
          </cell>
          <cell r="Q195">
            <v>3639.8090265589653</v>
          </cell>
        </row>
        <row r="196">
          <cell r="N196">
            <v>890.69950309643946</v>
          </cell>
          <cell r="O196">
            <v>180.51459474383364</v>
          </cell>
          <cell r="P196">
            <v>284.31048672153798</v>
          </cell>
          <cell r="Q196">
            <v>1355.524584561811</v>
          </cell>
        </row>
        <row r="197">
          <cell r="N197">
            <v>787.61378895271218</v>
          </cell>
          <cell r="O197">
            <v>146.95558923603201</v>
          </cell>
          <cell r="P197">
            <v>231.45505304675044</v>
          </cell>
          <cell r="Q197">
            <v>1166.0244312354946</v>
          </cell>
        </row>
        <row r="198">
          <cell r="N198">
            <v>1536.9067599213681</v>
          </cell>
          <cell r="O198">
            <v>390.88392740163846</v>
          </cell>
          <cell r="P198">
            <v>615.64218565758051</v>
          </cell>
          <cell r="Q198">
            <v>2543.432872980587</v>
          </cell>
        </row>
        <row r="199">
          <cell r="N199">
            <v>978.95212890387313</v>
          </cell>
          <cell r="O199">
            <v>209.24476730120963</v>
          </cell>
          <cell r="P199">
            <v>329.56050849940516</v>
          </cell>
          <cell r="Q199">
            <v>1517.757404704488</v>
          </cell>
        </row>
        <row r="200">
          <cell r="N200">
            <v>1068.0877708482553</v>
          </cell>
          <cell r="O200">
            <v>238.26240106161922</v>
          </cell>
          <cell r="P200">
            <v>375.26328167205025</v>
          </cell>
          <cell r="Q200">
            <v>1681.6134535819247</v>
          </cell>
        </row>
        <row r="201">
          <cell r="N201">
            <v>6079.3899361475669</v>
          </cell>
          <cell r="O201">
            <v>1869.665145500685</v>
          </cell>
          <cell r="P201">
            <v>2944.7226041635786</v>
          </cell>
          <cell r="Q201">
            <v>10893.77768581183</v>
          </cell>
        </row>
        <row r="202">
          <cell r="N202">
            <v>1157.2681491628668</v>
          </cell>
          <cell r="O202">
            <v>267.29459850922245</v>
          </cell>
          <cell r="P202">
            <v>420.98899265202527</v>
          </cell>
          <cell r="Q202">
            <v>1845.5517403241145</v>
          </cell>
        </row>
        <row r="203">
          <cell r="N203">
            <v>5557.283940453769</v>
          </cell>
          <cell r="O203">
            <v>1699.6963178053632</v>
          </cell>
          <cell r="P203">
            <v>2677.021700543447</v>
          </cell>
          <cell r="Q203">
            <v>9934.0019588025789</v>
          </cell>
        </row>
        <row r="204">
          <cell r="N204">
            <v>1130.7663627777431</v>
          </cell>
          <cell r="O204">
            <v>258.66708302220803</v>
          </cell>
          <cell r="P204">
            <v>407.40065575997767</v>
          </cell>
          <cell r="Q204">
            <v>1796.834101559929</v>
          </cell>
        </row>
        <row r="205">
          <cell r="N205">
            <v>1636.3871038531654</v>
          </cell>
          <cell r="O205">
            <v>423.2692238285569</v>
          </cell>
          <cell r="P205">
            <v>666.64902752997716</v>
          </cell>
          <cell r="Q205">
            <v>2726.3053552116994</v>
          </cell>
        </row>
        <row r="206">
          <cell r="N206">
            <v>1256.6802821218632</v>
          </cell>
          <cell r="O206">
            <v>299.65768921703676</v>
          </cell>
          <cell r="P206">
            <v>471.96086051683295</v>
          </cell>
          <cell r="Q206">
            <v>2028.2988318557329</v>
          </cell>
        </row>
        <row r="207">
          <cell r="N207">
            <v>2735.5240852343477</v>
          </cell>
          <cell r="O207">
            <v>781.08741734246405</v>
          </cell>
          <cell r="P207">
            <v>1230.2126823143808</v>
          </cell>
          <cell r="Q207">
            <v>4746.824184891193</v>
          </cell>
        </row>
        <row r="208">
          <cell r="N208">
            <v>1077.3342847664694</v>
          </cell>
          <cell r="O208">
            <v>241.27255444792328</v>
          </cell>
          <cell r="P208">
            <v>380.00427325547912</v>
          </cell>
          <cell r="Q208">
            <v>1698.6111124698718</v>
          </cell>
        </row>
        <row r="209">
          <cell r="N209">
            <v>1139.4803174725739</v>
          </cell>
          <cell r="O209">
            <v>261.50386458818565</v>
          </cell>
          <cell r="P209">
            <v>411.86858672639238</v>
          </cell>
          <cell r="Q209">
            <v>1812.8527687871519</v>
          </cell>
        </row>
        <row r="210">
          <cell r="N210">
            <v>1147.202899614666</v>
          </cell>
          <cell r="O210">
            <v>264.01791009675708</v>
          </cell>
          <cell r="P210">
            <v>415.82820840239236</v>
          </cell>
          <cell r="Q210">
            <v>1827.0490181138155</v>
          </cell>
        </row>
        <row r="211">
          <cell r="N211">
            <v>1121.4655923321222</v>
          </cell>
          <cell r="O211">
            <v>255.63926671221762</v>
          </cell>
          <cell r="P211">
            <v>402.63184507174276</v>
          </cell>
          <cell r="Q211">
            <v>1779.7367041160828</v>
          </cell>
        </row>
        <row r="212">
          <cell r="N212">
            <v>2735.5240852343477</v>
          </cell>
          <cell r="O212">
            <v>781.08741734246405</v>
          </cell>
          <cell r="P212">
            <v>1230.2126823143808</v>
          </cell>
          <cell r="Q212">
            <v>4746.824184891193</v>
          </cell>
        </row>
        <row r="213">
          <cell r="N213">
            <v>1601.6469583263631</v>
          </cell>
          <cell r="O213">
            <v>411.95975437626879</v>
          </cell>
          <cell r="P213">
            <v>648.83661314262326</v>
          </cell>
          <cell r="Q213">
            <v>2662.4433258452555</v>
          </cell>
        </row>
        <row r="214">
          <cell r="N214">
            <v>1075.4553957191131</v>
          </cell>
          <cell r="O214">
            <v>240.66089212</v>
          </cell>
          <cell r="P214">
            <v>379.04090508899998</v>
          </cell>
          <cell r="Q214">
            <v>1695.1571929281131</v>
          </cell>
        </row>
        <row r="215">
          <cell r="N215">
            <v>803.90981405821879</v>
          </cell>
          <cell r="O215">
            <v>152.26067346437122</v>
          </cell>
          <cell r="P215">
            <v>239.81056070638468</v>
          </cell>
          <cell r="Q215">
            <v>1195.9810482289747</v>
          </cell>
        </row>
        <row r="216">
          <cell r="N216">
            <v>1375.212072663739</v>
          </cell>
          <cell r="O216">
            <v>338.24508267582723</v>
          </cell>
          <cell r="P216">
            <v>532.73600521442791</v>
          </cell>
          <cell r="Q216">
            <v>2246.1931605539939</v>
          </cell>
        </row>
        <row r="217">
          <cell r="N217">
            <v>1081.1953481751054</v>
          </cell>
          <cell r="O217">
            <v>242.52950308792325</v>
          </cell>
          <cell r="P217">
            <v>381.98396736347911</v>
          </cell>
          <cell r="Q217">
            <v>1705.7088186265078</v>
          </cell>
        </row>
        <row r="218">
          <cell r="N218">
            <v>1130.7663627777431</v>
          </cell>
          <cell r="O218">
            <v>258.66708302220803</v>
          </cell>
          <cell r="P218">
            <v>407.40065575997767</v>
          </cell>
          <cell r="Q218">
            <v>1796.834101559929</v>
          </cell>
        </row>
        <row r="219">
          <cell r="N219">
            <v>1439.3620867520738</v>
          </cell>
          <cell r="O219">
            <v>359.12877828775675</v>
          </cell>
          <cell r="P219">
            <v>565.62782580321687</v>
          </cell>
          <cell r="Q219">
            <v>2364.1186908430473</v>
          </cell>
        </row>
        <row r="220">
          <cell r="N220">
            <v>956.4447797683672</v>
          </cell>
          <cell r="O220">
            <v>201.91761959816958</v>
          </cell>
          <cell r="P220">
            <v>318.02025086711711</v>
          </cell>
          <cell r="Q220">
            <v>1476.3826502336537</v>
          </cell>
        </row>
        <row r="221">
          <cell r="N221">
            <v>1493.9755280810571</v>
          </cell>
          <cell r="O221">
            <v>376.90789340165128</v>
          </cell>
          <cell r="P221">
            <v>593.62993210760078</v>
          </cell>
          <cell r="Q221">
            <v>2464.5133535903092</v>
          </cell>
        </row>
        <row r="222">
          <cell r="N222">
            <v>1081.1953481751052</v>
          </cell>
          <cell r="O222">
            <v>242.52950308792322</v>
          </cell>
          <cell r="P222">
            <v>381.98396736347905</v>
          </cell>
          <cell r="Q222">
            <v>1705.7088186265075</v>
          </cell>
        </row>
        <row r="223">
          <cell r="N223">
            <v>748.96409163939484</v>
          </cell>
          <cell r="O223">
            <v>134.37338601043203</v>
          </cell>
          <cell r="P223">
            <v>211.63808296643043</v>
          </cell>
          <cell r="Q223">
            <v>1094.9755606162573</v>
          </cell>
        </row>
        <row r="224">
          <cell r="N224">
            <v>1471.1568762364855</v>
          </cell>
          <cell r="O224">
            <v>369.4794027587584</v>
          </cell>
          <cell r="P224">
            <v>581.93005934504447</v>
          </cell>
          <cell r="Q224">
            <v>2422.5663383402884</v>
          </cell>
        </row>
        <row r="225">
          <cell r="N225">
            <v>818.91950204195632</v>
          </cell>
          <cell r="O225">
            <v>157.14699748997123</v>
          </cell>
          <cell r="P225">
            <v>247.50652104670465</v>
          </cell>
          <cell r="Q225">
            <v>1223.5730205786322</v>
          </cell>
        </row>
        <row r="226">
          <cell r="N226">
            <v>898.46782151663592</v>
          </cell>
          <cell r="O226">
            <v>183.04352945428482</v>
          </cell>
          <cell r="P226">
            <v>288.29355889049856</v>
          </cell>
          <cell r="Q226">
            <v>1369.8049098614194</v>
          </cell>
        </row>
        <row r="227">
          <cell r="N227">
            <v>890.74569469936364</v>
          </cell>
          <cell r="O227">
            <v>180.52963217428481</v>
          </cell>
          <cell r="P227">
            <v>284.33417067449858</v>
          </cell>
          <cell r="Q227">
            <v>1355.6094975481471</v>
          </cell>
        </row>
        <row r="228">
          <cell r="N228">
            <v>834.36375567650055</v>
          </cell>
          <cell r="O228">
            <v>162.17479204997124</v>
          </cell>
          <cell r="P228">
            <v>255.42529747870472</v>
          </cell>
          <cell r="Q228">
            <v>1251.9638452051765</v>
          </cell>
        </row>
        <row r="229">
          <cell r="N229">
            <v>880.92325887702123</v>
          </cell>
          <cell r="O229">
            <v>177.33199047776</v>
          </cell>
          <cell r="P229">
            <v>279.29788500247201</v>
          </cell>
          <cell r="Q229">
            <v>1337.5531343572532</v>
          </cell>
        </row>
        <row r="230">
          <cell r="N230">
            <v>913.7984297187063</v>
          </cell>
          <cell r="O230">
            <v>188.03432734868483</v>
          </cell>
          <cell r="P230">
            <v>296.15406557417856</v>
          </cell>
          <cell r="Q230">
            <v>1397.9868226415697</v>
          </cell>
        </row>
        <row r="231">
          <cell r="N231">
            <v>748.96409163939484</v>
          </cell>
          <cell r="O231">
            <v>134.373386010432</v>
          </cell>
          <cell r="P231">
            <v>211.6380829664304</v>
          </cell>
          <cell r="Q231">
            <v>1094.9755606162573</v>
          </cell>
        </row>
        <row r="232">
          <cell r="N232">
            <v>842.9570682355436</v>
          </cell>
          <cell r="O232">
            <v>164.97229921082879</v>
          </cell>
          <cell r="P232">
            <v>259.83137125705537</v>
          </cell>
          <cell r="Q232">
            <v>1267.7607387034277</v>
          </cell>
        </row>
        <row r="233">
          <cell r="N233">
            <v>874.0059545295544</v>
          </cell>
          <cell r="O233">
            <v>175.08009886868479</v>
          </cell>
          <cell r="P233">
            <v>275.75115571817855</v>
          </cell>
          <cell r="Q233">
            <v>1324.8372091164176</v>
          </cell>
        </row>
        <row r="234">
          <cell r="N234">
            <v>908.18593766548236</v>
          </cell>
          <cell r="O234">
            <v>186.20721043640319</v>
          </cell>
          <cell r="P234">
            <v>293.27635643733504</v>
          </cell>
          <cell r="Q234">
            <v>1387.6695045392207</v>
          </cell>
        </row>
        <row r="235">
          <cell r="N235">
            <v>1283.6445982266644</v>
          </cell>
          <cell r="O235">
            <v>308.4357787922176</v>
          </cell>
          <cell r="P235">
            <v>485.78635159774274</v>
          </cell>
          <cell r="Q235">
            <v>2077.8667286166246</v>
          </cell>
        </row>
        <row r="236">
          <cell r="N236">
            <v>1089.3671973282326</v>
          </cell>
          <cell r="O236">
            <v>245.18980508046084</v>
          </cell>
          <cell r="P236">
            <v>386.17394300172577</v>
          </cell>
          <cell r="Q236">
            <v>1720.7309454104193</v>
          </cell>
        </row>
        <row r="237">
          <cell r="N237">
            <v>987.22940333201132</v>
          </cell>
          <cell r="O237">
            <v>211.93938993084168</v>
          </cell>
          <cell r="P237">
            <v>333.80453914107562</v>
          </cell>
          <cell r="Q237">
            <v>1532.9733324039285</v>
          </cell>
        </row>
        <row r="238">
          <cell r="N238">
            <v>1073.4732213578334</v>
          </cell>
          <cell r="O238">
            <v>240.01560580792327</v>
          </cell>
          <cell r="P238">
            <v>378.02457914747913</v>
          </cell>
          <cell r="Q238">
            <v>1691.5134063132359</v>
          </cell>
        </row>
        <row r="244">
          <cell r="N244">
            <v>1052.4479128983817</v>
          </cell>
          <cell r="O244">
            <v>233.17092855797762</v>
          </cell>
          <cell r="P244">
            <v>367.24421247881475</v>
          </cell>
          <cell r="Q244">
            <v>1652.8630539351741</v>
          </cell>
        </row>
        <row r="245">
          <cell r="N245">
            <v>1288.8492826845652</v>
          </cell>
          <cell r="O245">
            <v>310.13013611262721</v>
          </cell>
          <cell r="P245">
            <v>488.45496437738785</v>
          </cell>
          <cell r="Q245">
            <v>2087.4343831745805</v>
          </cell>
        </row>
        <row r="246">
          <cell r="N246">
            <v>1154.5319424822621</v>
          </cell>
          <cell r="O246">
            <v>266.40384098935044</v>
          </cell>
          <cell r="P246">
            <v>419.58604955822693</v>
          </cell>
          <cell r="Q246">
            <v>1840.5218330298394</v>
          </cell>
        </row>
        <row r="247">
          <cell r="N247">
            <v>1545.0241778334912</v>
          </cell>
          <cell r="O247">
            <v>393.52650959340804</v>
          </cell>
          <cell r="P247">
            <v>619.80425260961761</v>
          </cell>
          <cell r="Q247">
            <v>2558.3549400365168</v>
          </cell>
        </row>
        <row r="248">
          <cell r="N248">
            <v>1326.5674994513531</v>
          </cell>
          <cell r="O248">
            <v>322.40910080463362</v>
          </cell>
          <cell r="P248">
            <v>507.79433376729793</v>
          </cell>
          <cell r="Q248">
            <v>2156.7709340232846</v>
          </cell>
        </row>
        <row r="249">
          <cell r="N249">
            <v>862.39966850218423</v>
          </cell>
          <cell r="O249">
            <v>171.30173423345923</v>
          </cell>
          <cell r="P249">
            <v>269.80023141769828</v>
          </cell>
          <cell r="Q249">
            <v>1303.5016341533419</v>
          </cell>
        </row>
        <row r="250">
          <cell r="N250">
            <v>1019.92358455389</v>
          </cell>
          <cell r="O250">
            <v>222.58280659445759</v>
          </cell>
          <cell r="P250">
            <v>350.56792038627071</v>
          </cell>
          <cell r="Q250">
            <v>1593.0743115346183</v>
          </cell>
        </row>
        <row r="251">
          <cell r="N251">
            <v>1158.7856345157541</v>
          </cell>
          <cell r="O251">
            <v>267.78860778818563</v>
          </cell>
          <cell r="P251">
            <v>421.76705726639238</v>
          </cell>
          <cell r="Q251">
            <v>1848.341299570332</v>
          </cell>
        </row>
        <row r="252">
          <cell r="N252">
            <v>1154.924571107118</v>
          </cell>
          <cell r="O252">
            <v>266.53165914818567</v>
          </cell>
          <cell r="P252">
            <v>419.78736315839234</v>
          </cell>
          <cell r="Q252">
            <v>1841.2435934136959</v>
          </cell>
        </row>
        <row r="253">
          <cell r="N253">
            <v>1158.7856345157541</v>
          </cell>
          <cell r="O253">
            <v>267.78860778818563</v>
          </cell>
          <cell r="P253">
            <v>421.76705726639238</v>
          </cell>
          <cell r="Q253">
            <v>1848.341299570332</v>
          </cell>
        </row>
        <row r="254">
          <cell r="N254">
            <v>1158.7856345157541</v>
          </cell>
          <cell r="O254">
            <v>267.78860778818563</v>
          </cell>
          <cell r="P254">
            <v>421.76705726639238</v>
          </cell>
          <cell r="Q254">
            <v>1848.341299570332</v>
          </cell>
        </row>
        <row r="255">
          <cell r="N255">
            <v>1714.7057662854377</v>
          </cell>
          <cell r="O255">
            <v>448.76544748825609</v>
          </cell>
          <cell r="P255">
            <v>706.80557979400328</v>
          </cell>
          <cell r="Q255">
            <v>2870.276793567697</v>
          </cell>
        </row>
        <row r="256">
          <cell r="N256">
            <v>1431.9402053538099</v>
          </cell>
          <cell r="O256">
            <v>356.71262430568964</v>
          </cell>
          <cell r="P256">
            <v>561.82238328146116</v>
          </cell>
          <cell r="Q256">
            <v>2350.4752129409608</v>
          </cell>
        </row>
        <row r="257">
          <cell r="N257">
            <v>866.26073191082025</v>
          </cell>
          <cell r="O257">
            <v>172.55868287345925</v>
          </cell>
          <cell r="P257">
            <v>271.77992552569833</v>
          </cell>
          <cell r="Q257">
            <v>1310.5993403099778</v>
          </cell>
        </row>
        <row r="258">
          <cell r="N258">
            <v>1652.8475727520424</v>
          </cell>
          <cell r="O258">
            <v>428.62784185848329</v>
          </cell>
          <cell r="P258">
            <v>675.08885092711125</v>
          </cell>
          <cell r="Q258">
            <v>2756.5642655376369</v>
          </cell>
        </row>
        <row r="259">
          <cell r="N259">
            <v>2739.3851486429835</v>
          </cell>
          <cell r="O259">
            <v>782.34436598246407</v>
          </cell>
          <cell r="P259">
            <v>1232.1923764223809</v>
          </cell>
          <cell r="Q259">
            <v>4753.9218910478285</v>
          </cell>
        </row>
        <row r="260">
          <cell r="N260">
            <v>1060.0817210742678</v>
          </cell>
          <cell r="O260">
            <v>235.65607417440003</v>
          </cell>
          <cell r="P260">
            <v>371.15831682468007</v>
          </cell>
          <cell r="Q260">
            <v>1666.8961120733477</v>
          </cell>
        </row>
        <row r="261">
          <cell r="N261">
            <v>2411.605412357223</v>
          </cell>
          <cell r="O261">
            <v>675.63741762662403</v>
          </cell>
          <cell r="P261">
            <v>1064.1289327619327</v>
          </cell>
          <cell r="Q261">
            <v>4151.37176274578</v>
          </cell>
        </row>
        <row r="262">
          <cell r="N262">
            <v>1077.3342847664694</v>
          </cell>
          <cell r="O262">
            <v>241.27255444792328</v>
          </cell>
          <cell r="P262">
            <v>380.00427325547912</v>
          </cell>
          <cell r="Q262">
            <v>1698.6111124698718</v>
          </cell>
        </row>
        <row r="263">
          <cell r="N263">
            <v>1052.3595942569957</v>
          </cell>
          <cell r="O263">
            <v>233.14217689440002</v>
          </cell>
          <cell r="P263">
            <v>367.19892860868003</v>
          </cell>
          <cell r="Q263">
            <v>1652.7006997600758</v>
          </cell>
        </row>
        <row r="264">
          <cell r="N264">
            <v>2364.4777836811163</v>
          </cell>
          <cell r="O264">
            <v>660.29526897442565</v>
          </cell>
          <cell r="P264">
            <v>1039.9650486347202</v>
          </cell>
          <cell r="Q264">
            <v>4064.7381012902624</v>
          </cell>
        </row>
        <row r="266">
          <cell r="N266">
            <v>1056.2206576656315</v>
          </cell>
          <cell r="O266">
            <v>234.39912553440001</v>
          </cell>
          <cell r="P266">
            <v>369.17862271668002</v>
          </cell>
          <cell r="Q266">
            <v>1659.7984059167115</v>
          </cell>
        </row>
        <row r="267">
          <cell r="N267">
            <v>2721.3242318996081</v>
          </cell>
          <cell r="O267">
            <v>776.46473067604484</v>
          </cell>
          <cell r="P267">
            <v>1222.9319508147707</v>
          </cell>
          <cell r="Q267">
            <v>4720.7209133904234</v>
          </cell>
        </row>
        <row r="268">
          <cell r="N268">
            <v>1151.063507698482</v>
          </cell>
          <cell r="O268">
            <v>265.27471050818559</v>
          </cell>
          <cell r="P268">
            <v>417.80766905039235</v>
          </cell>
          <cell r="Q268">
            <v>1834.1458872570599</v>
          </cell>
        </row>
        <row r="269">
          <cell r="N269">
            <v>994.61058615140928</v>
          </cell>
          <cell r="O269">
            <v>214.34229470720004</v>
          </cell>
          <cell r="P269">
            <v>337.58911416384007</v>
          </cell>
          <cell r="Q269">
            <v>1546.5419950224493</v>
          </cell>
        </row>
        <row r="270">
          <cell r="N270">
            <v>1002.0352405288238</v>
          </cell>
          <cell r="O270">
            <v>216.75935141786874</v>
          </cell>
          <cell r="P270">
            <v>341.39597848314327</v>
          </cell>
          <cell r="Q270">
            <v>1560.1905704298356</v>
          </cell>
        </row>
        <row r="271">
          <cell r="N271">
            <v>1291.2553106010882</v>
          </cell>
          <cell r="O271">
            <v>310.91340569341446</v>
          </cell>
          <cell r="P271">
            <v>489.68861396712765</v>
          </cell>
          <cell r="Q271">
            <v>2091.8573302616305</v>
          </cell>
        </row>
        <row r="272">
          <cell r="N272">
            <v>1699.2615126508938</v>
          </cell>
          <cell r="O272">
            <v>443.73765292825601</v>
          </cell>
          <cell r="P272">
            <v>698.88680336200321</v>
          </cell>
          <cell r="Q272">
            <v>2841.8859689411534</v>
          </cell>
        </row>
        <row r="273">
          <cell r="N273">
            <v>1279.6721203751802</v>
          </cell>
          <cell r="O273">
            <v>307.14255977341446</v>
          </cell>
          <cell r="P273">
            <v>483.74953164312774</v>
          </cell>
          <cell r="Q273">
            <v>2070.5642117917223</v>
          </cell>
        </row>
        <row r="274">
          <cell r="N274">
            <v>4406.8198948903955</v>
          </cell>
          <cell r="O274">
            <v>1325.1688717641089</v>
          </cell>
          <cell r="P274">
            <v>2087.1409730284713</v>
          </cell>
          <cell r="Q274">
            <v>7819.1297396829759</v>
          </cell>
        </row>
        <row r="275">
          <cell r="N275">
            <v>4974.8511998982294</v>
          </cell>
          <cell r="O275">
            <v>1510.0884394433281</v>
          </cell>
          <cell r="P275">
            <v>2378.3892921232418</v>
          </cell>
          <cell r="Q275">
            <v>8863.3289314647991</v>
          </cell>
        </row>
        <row r="276">
          <cell r="N276">
            <v>1056.2206576656315</v>
          </cell>
          <cell r="O276">
            <v>234.39912553440001</v>
          </cell>
          <cell r="P276">
            <v>369.17862271668002</v>
          </cell>
          <cell r="Q276">
            <v>1659.7984059167115</v>
          </cell>
        </row>
        <row r="277">
          <cell r="N277">
            <v>1139.4803174725739</v>
          </cell>
          <cell r="O277">
            <v>261.50386458818565</v>
          </cell>
          <cell r="P277">
            <v>411.86858672639238</v>
          </cell>
          <cell r="Q277">
            <v>1812.8527687871519</v>
          </cell>
        </row>
        <row r="278">
          <cell r="N278">
            <v>1052.3595942569957</v>
          </cell>
          <cell r="O278">
            <v>233.14217689440002</v>
          </cell>
          <cell r="P278">
            <v>367.19892860868003</v>
          </cell>
          <cell r="Q278">
            <v>1652.7006997600758</v>
          </cell>
        </row>
        <row r="279">
          <cell r="N279">
            <v>1154.924571107118</v>
          </cell>
          <cell r="O279">
            <v>266.53165914818567</v>
          </cell>
          <cell r="P279">
            <v>419.78736315839234</v>
          </cell>
          <cell r="Q279">
            <v>1841.2435934136959</v>
          </cell>
        </row>
        <row r="280">
          <cell r="N280">
            <v>1150.6015916692395</v>
          </cell>
          <cell r="O280">
            <v>265.12433620367364</v>
          </cell>
          <cell r="P280">
            <v>417.57082952078594</v>
          </cell>
          <cell r="Q280">
            <v>1833.2967573936992</v>
          </cell>
        </row>
        <row r="281">
          <cell r="N281">
            <v>1151.063507698482</v>
          </cell>
          <cell r="O281">
            <v>265.27471050818559</v>
          </cell>
          <cell r="P281">
            <v>417.80766905039235</v>
          </cell>
          <cell r="Q281">
            <v>1834.1458872570599</v>
          </cell>
        </row>
        <row r="282">
          <cell r="N282">
            <v>1154.924571107118</v>
          </cell>
          <cell r="O282">
            <v>266.53165914818567</v>
          </cell>
          <cell r="P282">
            <v>419.78736315839234</v>
          </cell>
          <cell r="Q282">
            <v>1841.2435934136959</v>
          </cell>
        </row>
        <row r="283">
          <cell r="N283">
            <v>1081.1953481751054</v>
          </cell>
          <cell r="O283">
            <v>242.52950308792325</v>
          </cell>
          <cell r="P283">
            <v>381.98396736347911</v>
          </cell>
          <cell r="Q283">
            <v>1705.7088186265078</v>
          </cell>
        </row>
        <row r="284">
          <cell r="N284">
            <v>1147.2024442898457</v>
          </cell>
          <cell r="O284">
            <v>264.01776186818557</v>
          </cell>
          <cell r="P284">
            <v>415.8279749423923</v>
          </cell>
          <cell r="Q284">
            <v>1827.0481811004236</v>
          </cell>
        </row>
        <row r="285">
          <cell r="N285">
            <v>923.25774561441244</v>
          </cell>
          <cell r="O285">
            <v>191.11375728600319</v>
          </cell>
          <cell r="P285">
            <v>301.00416772545503</v>
          </cell>
          <cell r="Q285">
            <v>1415.3756706258707</v>
          </cell>
        </row>
        <row r="286">
          <cell r="N286">
            <v>1130.7663627777431</v>
          </cell>
          <cell r="O286">
            <v>258.66708302220803</v>
          </cell>
          <cell r="P286">
            <v>407.40065575997767</v>
          </cell>
          <cell r="Q286">
            <v>1796.834101559929</v>
          </cell>
        </row>
        <row r="287">
          <cell r="N287">
            <v>1162.6466979243899</v>
          </cell>
          <cell r="O287">
            <v>269.04555642818565</v>
          </cell>
          <cell r="P287">
            <v>423.74675137439237</v>
          </cell>
          <cell r="Q287">
            <v>1855.4390057269679</v>
          </cell>
        </row>
        <row r="288">
          <cell r="N288">
            <v>685.11462206383487</v>
          </cell>
          <cell r="O288">
            <v>113.58753106481922</v>
          </cell>
          <cell r="P288">
            <v>178.90036142709027</v>
          </cell>
          <cell r="Q288">
            <v>977.60251455574439</v>
          </cell>
        </row>
        <row r="289">
          <cell r="N289">
            <v>1466.7877051956827</v>
          </cell>
          <cell r="O289">
            <v>368.05704238379525</v>
          </cell>
          <cell r="P289">
            <v>579.68984175447758</v>
          </cell>
          <cell r="Q289">
            <v>2414.5345893339554</v>
          </cell>
        </row>
        <row r="290">
          <cell r="N290">
            <v>4409.0099314648342</v>
          </cell>
          <cell r="O290">
            <v>1325.8818265132159</v>
          </cell>
          <cell r="P290">
            <v>2088.2638767583153</v>
          </cell>
          <cell r="Q290">
            <v>7823.1556347363658</v>
          </cell>
        </row>
        <row r="291">
          <cell r="N291">
            <v>1231.2646581966217</v>
          </cell>
          <cell r="O291">
            <v>291.38376813712642</v>
          </cell>
          <cell r="P291">
            <v>458.9294348159741</v>
          </cell>
          <cell r="Q291">
            <v>1981.5778611497221</v>
          </cell>
        </row>
        <row r="292">
          <cell r="N292">
            <v>1143.3413808812099</v>
          </cell>
          <cell r="O292">
            <v>262.76081322818561</v>
          </cell>
          <cell r="P292">
            <v>413.84828083439237</v>
          </cell>
          <cell r="Q292">
            <v>1819.9504749437879</v>
          </cell>
        </row>
        <row r="293">
          <cell r="N293">
            <v>2750.9683388688914</v>
          </cell>
          <cell r="O293">
            <v>786.11521190246401</v>
          </cell>
          <cell r="P293">
            <v>1238.1314587463808</v>
          </cell>
          <cell r="Q293">
            <v>4775.2150095177367</v>
          </cell>
        </row>
        <row r="294">
          <cell r="N294">
            <v>1085.5061339195966</v>
          </cell>
          <cell r="O294">
            <v>243.93285644046088</v>
          </cell>
          <cell r="P294">
            <v>384.19424889372584</v>
          </cell>
          <cell r="Q294">
            <v>1713.6332392537834</v>
          </cell>
        </row>
        <row r="295">
          <cell r="N295">
            <v>1081.6450705109605</v>
          </cell>
          <cell r="O295">
            <v>242.67590780046086</v>
          </cell>
          <cell r="P295">
            <v>382.21455478572585</v>
          </cell>
          <cell r="Q295">
            <v>1706.5355330971472</v>
          </cell>
        </row>
        <row r="296">
          <cell r="N296">
            <v>890.74569469936364</v>
          </cell>
          <cell r="O296">
            <v>180.52963217428481</v>
          </cell>
          <cell r="P296">
            <v>284.33417067449858</v>
          </cell>
          <cell r="Q296">
            <v>1355.6094975481471</v>
          </cell>
        </row>
        <row r="297">
          <cell r="N297">
            <v>1007.40159559696</v>
          </cell>
          <cell r="O297">
            <v>218.5063397448576</v>
          </cell>
          <cell r="P297">
            <v>344.14748509815075</v>
          </cell>
          <cell r="Q297">
            <v>1570.0554204399684</v>
          </cell>
        </row>
        <row r="298">
          <cell r="N298">
            <v>2739.3851486429835</v>
          </cell>
          <cell r="O298">
            <v>782.34436598246407</v>
          </cell>
          <cell r="P298">
            <v>1232.1923764223809</v>
          </cell>
          <cell r="Q298">
            <v>4753.9218910478285</v>
          </cell>
        </row>
        <row r="299">
          <cell r="N299">
            <v>1536.9067599213681</v>
          </cell>
          <cell r="O299">
            <v>390.88392740163846</v>
          </cell>
          <cell r="P299">
            <v>615.64218565758051</v>
          </cell>
          <cell r="Q299">
            <v>2543.432872980587</v>
          </cell>
        </row>
        <row r="305">
          <cell r="N305">
            <v>974.10153250576752</v>
          </cell>
          <cell r="O305">
            <v>207.66568146383361</v>
          </cell>
          <cell r="P305">
            <v>327.07344830553791</v>
          </cell>
          <cell r="Q305">
            <v>1508.840662275139</v>
          </cell>
        </row>
        <row r="306">
          <cell r="N306">
            <v>974.1553735656679</v>
          </cell>
          <cell r="O306">
            <v>207.68320913428482</v>
          </cell>
          <cell r="P306">
            <v>327.10105438649856</v>
          </cell>
          <cell r="Q306">
            <v>1508.9396370864513</v>
          </cell>
        </row>
        <row r="307">
          <cell r="N307">
            <v>951.75585117569574</v>
          </cell>
          <cell r="O307">
            <v>200.39116385428483</v>
          </cell>
          <cell r="P307">
            <v>315.61608307049863</v>
          </cell>
          <cell r="Q307">
            <v>1467.7630981004793</v>
          </cell>
        </row>
        <row r="308">
          <cell r="N308">
            <v>981.82365932303946</v>
          </cell>
          <cell r="O308">
            <v>210.17957874383364</v>
          </cell>
          <cell r="P308">
            <v>331.032836521538</v>
          </cell>
          <cell r="Q308">
            <v>1523.0360745884111</v>
          </cell>
        </row>
        <row r="309">
          <cell r="N309">
            <v>890.03886503718957</v>
          </cell>
          <cell r="O309">
            <v>180.29952754026243</v>
          </cell>
          <cell r="P309">
            <v>283.97175587591335</v>
          </cell>
          <cell r="Q309">
            <v>1354.3101484533654</v>
          </cell>
        </row>
        <row r="310">
          <cell r="N310">
            <v>1127.6838311652493</v>
          </cell>
          <cell r="O310">
            <v>257.66358126426877</v>
          </cell>
          <cell r="P310">
            <v>405.82014049122336</v>
          </cell>
          <cell r="Q310">
            <v>1791.1675529207414</v>
          </cell>
        </row>
        <row r="311">
          <cell r="N311">
            <v>1212.213266764626</v>
          </cell>
          <cell r="O311">
            <v>285.18168906818562</v>
          </cell>
          <cell r="P311">
            <v>449.16116028239236</v>
          </cell>
          <cell r="Q311">
            <v>1946.5561161152041</v>
          </cell>
        </row>
        <row r="312">
          <cell r="N312">
            <v>948.97481824009969</v>
          </cell>
          <cell r="O312">
            <v>199.48581338571341</v>
          </cell>
          <cell r="P312">
            <v>314.19015608249862</v>
          </cell>
          <cell r="Q312">
            <v>1462.6507877083118</v>
          </cell>
        </row>
        <row r="313">
          <cell r="N313">
            <v>895.26681975516851</v>
          </cell>
          <cell r="O313">
            <v>182.00146036997123</v>
          </cell>
          <cell r="P313">
            <v>286.6523000827047</v>
          </cell>
          <cell r="Q313">
            <v>1363.9205802078443</v>
          </cell>
        </row>
        <row r="314">
          <cell r="N314">
            <v>775.88316819268675</v>
          </cell>
          <cell r="O314">
            <v>143.13674809043201</v>
          </cell>
          <cell r="P314">
            <v>225.4403782424304</v>
          </cell>
          <cell r="Q314">
            <v>1144.4602945255492</v>
          </cell>
        </row>
        <row r="315">
          <cell r="N315">
            <v>902.98894657244034</v>
          </cell>
          <cell r="O315">
            <v>184.51535764997124</v>
          </cell>
          <cell r="P315">
            <v>290.61168829870468</v>
          </cell>
          <cell r="Q315">
            <v>1378.1159925211161</v>
          </cell>
        </row>
        <row r="316">
          <cell r="N316">
            <v>981.87750038293996</v>
          </cell>
          <cell r="O316">
            <v>210.19710641428486</v>
          </cell>
          <cell r="P316">
            <v>331.06044260249865</v>
          </cell>
          <cell r="Q316">
            <v>1523.1350493997234</v>
          </cell>
        </row>
        <row r="317">
          <cell r="N317">
            <v>1132.5480652192377</v>
          </cell>
          <cell r="O317">
            <v>259.24710676792324</v>
          </cell>
          <cell r="P317">
            <v>408.31419315947915</v>
          </cell>
          <cell r="Q317">
            <v>1800.1093651466401</v>
          </cell>
        </row>
        <row r="318">
          <cell r="N318">
            <v>980.17695324520366</v>
          </cell>
          <cell r="O318">
            <v>209.64350234571339</v>
          </cell>
          <cell r="P318">
            <v>330.18851619449862</v>
          </cell>
          <cell r="Q318">
            <v>1520.0089717854155</v>
          </cell>
        </row>
        <row r="319">
          <cell r="N319">
            <v>980.17695324520366</v>
          </cell>
          <cell r="O319">
            <v>209.64350234571339</v>
          </cell>
          <cell r="P319">
            <v>330.18851619449862</v>
          </cell>
          <cell r="Q319">
            <v>1520.0089717854155</v>
          </cell>
        </row>
        <row r="320">
          <cell r="N320">
            <v>1583.6322287492264</v>
          </cell>
          <cell r="O320">
            <v>406.09515505596158</v>
          </cell>
          <cell r="P320">
            <v>639.59986921313953</v>
          </cell>
          <cell r="Q320">
            <v>2629.3272530183276</v>
          </cell>
        </row>
        <row r="321">
          <cell r="N321">
            <v>985.73856379157587</v>
          </cell>
          <cell r="O321">
            <v>211.45405505428485</v>
          </cell>
          <cell r="P321">
            <v>333.04013671049864</v>
          </cell>
          <cell r="Q321">
            <v>1530.2327555563595</v>
          </cell>
        </row>
        <row r="322">
          <cell r="N322">
            <v>937.35172638489416</v>
          </cell>
          <cell r="O322">
            <v>195.70197770269442</v>
          </cell>
          <cell r="P322">
            <v>308.23061488174369</v>
          </cell>
          <cell r="Q322">
            <v>1441.2843189693322</v>
          </cell>
        </row>
        <row r="323">
          <cell r="N323">
            <v>941.21278979353008</v>
          </cell>
          <cell r="O323">
            <v>196.95892634269438</v>
          </cell>
          <cell r="P323">
            <v>310.21030898974368</v>
          </cell>
          <cell r="Q323">
            <v>1448.3820251259681</v>
          </cell>
        </row>
        <row r="324">
          <cell r="N324">
            <v>1139.3100758497828</v>
          </cell>
          <cell r="O324">
            <v>261.44844333409281</v>
          </cell>
          <cell r="P324">
            <v>411.78129825119612</v>
          </cell>
          <cell r="Q324">
            <v>1812.5398174350719</v>
          </cell>
        </row>
        <row r="325">
          <cell r="N325">
            <v>937.39162801419172</v>
          </cell>
          <cell r="O325">
            <v>195.71496746571339</v>
          </cell>
          <cell r="P325">
            <v>308.25107375849859</v>
          </cell>
          <cell r="Q325">
            <v>1441.3576692384036</v>
          </cell>
        </row>
        <row r="326">
          <cell r="N326">
            <v>981.87750038293996</v>
          </cell>
          <cell r="O326">
            <v>210.19710641428486</v>
          </cell>
          <cell r="P326">
            <v>331.06044260249865</v>
          </cell>
          <cell r="Q326">
            <v>1523.1350493997234</v>
          </cell>
        </row>
        <row r="327">
          <cell r="N327">
            <v>1087.1914229623401</v>
          </cell>
          <cell r="O327">
            <v>244.48149331742724</v>
          </cell>
          <cell r="P327">
            <v>385.05835197494793</v>
          </cell>
          <cell r="Q327">
            <v>1716.7312682547154</v>
          </cell>
        </row>
        <row r="328">
          <cell r="N328">
            <v>895.23989922521821</v>
          </cell>
          <cell r="O328">
            <v>181.99269653474565</v>
          </cell>
          <cell r="P328">
            <v>286.6384970422244</v>
          </cell>
          <cell r="Q328">
            <v>1363.8710928021883</v>
          </cell>
        </row>
        <row r="329">
          <cell r="N329">
            <v>945.07385320216611</v>
          </cell>
          <cell r="O329">
            <v>198.21587498269443</v>
          </cell>
          <cell r="P329">
            <v>312.19000309774373</v>
          </cell>
          <cell r="Q329">
            <v>1455.4797312826042</v>
          </cell>
        </row>
        <row r="330">
          <cell r="N330">
            <v>978.0164369743037</v>
          </cell>
          <cell r="O330">
            <v>208.94015777428481</v>
          </cell>
          <cell r="P330">
            <v>329.08074849449861</v>
          </cell>
          <cell r="Q330">
            <v>1516.037343243087</v>
          </cell>
        </row>
        <row r="331">
          <cell r="N331">
            <v>944.03372435842391</v>
          </cell>
          <cell r="O331">
            <v>197.87726657428485</v>
          </cell>
          <cell r="P331">
            <v>311.6566948544986</v>
          </cell>
          <cell r="Q331">
            <v>1453.5676857872072</v>
          </cell>
        </row>
        <row r="332">
          <cell r="N332">
            <v>917.60947679593016</v>
          </cell>
          <cell r="O332">
            <v>189.27499343823362</v>
          </cell>
          <cell r="P332">
            <v>298.1081146652179</v>
          </cell>
          <cell r="Q332">
            <v>1404.9925848993817</v>
          </cell>
        </row>
        <row r="333">
          <cell r="N333">
            <v>948.93491661080213</v>
          </cell>
          <cell r="O333">
            <v>199.47282362269439</v>
          </cell>
          <cell r="P333">
            <v>314.16969720574366</v>
          </cell>
          <cell r="Q333">
            <v>1462.5774374392402</v>
          </cell>
        </row>
        <row r="334">
          <cell r="N334">
            <v>974.1553735656679</v>
          </cell>
          <cell r="O334">
            <v>207.68320913428482</v>
          </cell>
          <cell r="P334">
            <v>327.10105438649856</v>
          </cell>
          <cell r="Q334">
            <v>1508.9396370864513</v>
          </cell>
        </row>
        <row r="335">
          <cell r="N335">
            <v>945.07385320216611</v>
          </cell>
          <cell r="O335">
            <v>198.21587498269443</v>
          </cell>
          <cell r="P335">
            <v>312.19000309774373</v>
          </cell>
          <cell r="Q335">
            <v>1455.4797312826042</v>
          </cell>
        </row>
        <row r="336">
          <cell r="N336">
            <v>989.59962720021167</v>
          </cell>
          <cell r="O336">
            <v>212.71100369428481</v>
          </cell>
          <cell r="P336">
            <v>335.01983081849858</v>
          </cell>
          <cell r="Q336">
            <v>1537.330461712995</v>
          </cell>
        </row>
        <row r="337">
          <cell r="N337">
            <v>981.87750038293996</v>
          </cell>
          <cell r="O337">
            <v>210.19710641428486</v>
          </cell>
          <cell r="P337">
            <v>331.06044260249865</v>
          </cell>
          <cell r="Q337">
            <v>1523.1350493997234</v>
          </cell>
        </row>
        <row r="338">
          <cell r="N338">
            <v>932.45053413251583</v>
          </cell>
          <cell r="O338">
            <v>194.10642065428485</v>
          </cell>
          <cell r="P338">
            <v>305.71761253049863</v>
          </cell>
          <cell r="Q338">
            <v>1432.2745673172992</v>
          </cell>
        </row>
        <row r="339">
          <cell r="N339">
            <v>1212.213266764626</v>
          </cell>
          <cell r="O339">
            <v>285.18168906818562</v>
          </cell>
          <cell r="P339">
            <v>449.16116028239236</v>
          </cell>
          <cell r="Q339">
            <v>1946.5561161152041</v>
          </cell>
        </row>
        <row r="340">
          <cell r="N340">
            <v>1544.6288867386402</v>
          </cell>
          <cell r="O340">
            <v>393.3978246816385</v>
          </cell>
          <cell r="P340">
            <v>619.60157387358061</v>
          </cell>
          <cell r="Q340">
            <v>2557.6282852938593</v>
          </cell>
        </row>
        <row r="341">
          <cell r="N341">
            <v>870.60688282878823</v>
          </cell>
          <cell r="O341">
            <v>173.97354916997122</v>
          </cell>
          <cell r="P341">
            <v>274.00833994270471</v>
          </cell>
          <cell r="Q341">
            <v>1318.5887719414641</v>
          </cell>
        </row>
        <row r="342">
          <cell r="N342">
            <v>951.75585117569574</v>
          </cell>
          <cell r="O342">
            <v>200.39116385428483</v>
          </cell>
          <cell r="P342">
            <v>315.61608307049863</v>
          </cell>
          <cell r="Q342">
            <v>1467.7630981004793</v>
          </cell>
        </row>
        <row r="343">
          <cell r="N343">
            <v>951.75585117569574</v>
          </cell>
          <cell r="O343">
            <v>200.39116385428483</v>
          </cell>
          <cell r="P343">
            <v>315.61608307049863</v>
          </cell>
          <cell r="Q343">
            <v>1467.7630981004793</v>
          </cell>
        </row>
        <row r="344">
          <cell r="N344">
            <v>978.0164369743037</v>
          </cell>
          <cell r="O344">
            <v>208.94015777428481</v>
          </cell>
          <cell r="P344">
            <v>329.08074849449861</v>
          </cell>
          <cell r="Q344">
            <v>1516.037343243087</v>
          </cell>
        </row>
        <row r="345">
          <cell r="N345">
            <v>899.12788316380431</v>
          </cell>
          <cell r="O345">
            <v>183.25840900997125</v>
          </cell>
          <cell r="P345">
            <v>288.63199419070469</v>
          </cell>
          <cell r="Q345">
            <v>1371.0182863644802</v>
          </cell>
        </row>
        <row r="351">
          <cell r="N351">
            <v>1020.3819765293</v>
          </cell>
          <cell r="O351">
            <v>222.73203366200323</v>
          </cell>
          <cell r="P351">
            <v>350.80295301765511</v>
          </cell>
          <cell r="Q351">
            <v>1593.9169632089584</v>
          </cell>
        </row>
        <row r="352">
          <cell r="N352">
            <v>906.85000998107648</v>
          </cell>
          <cell r="O352">
            <v>185.77230628997125</v>
          </cell>
          <cell r="P352">
            <v>292.59138240670472</v>
          </cell>
          <cell r="Q352">
            <v>1385.2136986777525</v>
          </cell>
        </row>
        <row r="353">
          <cell r="N353">
            <v>1277.2240892394059</v>
          </cell>
          <cell r="O353">
            <v>306.34561626818561</v>
          </cell>
          <cell r="P353">
            <v>482.49434562239236</v>
          </cell>
          <cell r="Q353">
            <v>2066.0640511299839</v>
          </cell>
        </row>
        <row r="354">
          <cell r="N354">
            <v>994.9347829891401</v>
          </cell>
          <cell r="O354">
            <v>214.44783526200322</v>
          </cell>
          <cell r="P354">
            <v>337.75534053765512</v>
          </cell>
          <cell r="Q354">
            <v>1547.1379587887986</v>
          </cell>
        </row>
        <row r="355">
          <cell r="N355">
            <v>1265.6408990134978</v>
          </cell>
          <cell r="O355">
            <v>302.57477034818561</v>
          </cell>
          <cell r="P355">
            <v>476.55526329839239</v>
          </cell>
          <cell r="Q355">
            <v>2044.7709326600759</v>
          </cell>
        </row>
        <row r="356">
          <cell r="N356">
            <v>891.40575634653237</v>
          </cell>
          <cell r="O356">
            <v>180.74451172997124</v>
          </cell>
          <cell r="P356">
            <v>284.67260597470471</v>
          </cell>
          <cell r="Q356">
            <v>1356.8228740512084</v>
          </cell>
        </row>
        <row r="357">
          <cell r="N357">
            <v>1277.2240892394059</v>
          </cell>
          <cell r="O357">
            <v>306.34561626818561</v>
          </cell>
          <cell r="P357">
            <v>482.49434562239236</v>
          </cell>
          <cell r="Q357">
            <v>2066.0640511299839</v>
          </cell>
        </row>
        <row r="358">
          <cell r="N358">
            <v>1028.1041033465717</v>
          </cell>
          <cell r="O358">
            <v>225.24593094200324</v>
          </cell>
          <cell r="P358">
            <v>354.76234123365509</v>
          </cell>
          <cell r="Q358">
            <v>1608.1123755222302</v>
          </cell>
        </row>
        <row r="359">
          <cell r="N359">
            <v>906.85000998107648</v>
          </cell>
          <cell r="O359">
            <v>185.77230628997125</v>
          </cell>
          <cell r="P359">
            <v>292.59138240670472</v>
          </cell>
          <cell r="Q359">
            <v>1385.2136986777525</v>
          </cell>
        </row>
        <row r="360">
          <cell r="N360">
            <v>826.16863743621218</v>
          </cell>
          <cell r="O360">
            <v>159.50691492997117</v>
          </cell>
          <cell r="P360">
            <v>251.22339101470462</v>
          </cell>
          <cell r="Q360">
            <v>1236.8989433808881</v>
          </cell>
        </row>
        <row r="361">
          <cell r="N361">
            <v>899.12788316380431</v>
          </cell>
          <cell r="O361">
            <v>183.25840900997125</v>
          </cell>
          <cell r="P361">
            <v>288.63199419070469</v>
          </cell>
          <cell r="Q361">
            <v>1371.0182863644802</v>
          </cell>
        </row>
        <row r="362">
          <cell r="N362">
            <v>1035.5451102741426</v>
          </cell>
          <cell r="O362">
            <v>227.66831113832967</v>
          </cell>
          <cell r="P362">
            <v>358.57759004286919</v>
          </cell>
          <cell r="Q362">
            <v>1621.7910114553415</v>
          </cell>
        </row>
        <row r="363">
          <cell r="N363">
            <v>899.12788316380431</v>
          </cell>
          <cell r="O363">
            <v>183.25840900997125</v>
          </cell>
          <cell r="P363">
            <v>288.63199419070469</v>
          </cell>
          <cell r="Q363">
            <v>1371.0182863644802</v>
          </cell>
        </row>
        <row r="364">
          <cell r="N364">
            <v>935.12799405446879</v>
          </cell>
          <cell r="O364">
            <v>194.97805347959044</v>
          </cell>
          <cell r="P364">
            <v>307.0904342303549</v>
          </cell>
          <cell r="Q364">
            <v>1437.1964817644141</v>
          </cell>
        </row>
        <row r="365">
          <cell r="N365">
            <v>981.87750038293996</v>
          </cell>
          <cell r="O365">
            <v>210.19710641428486</v>
          </cell>
          <cell r="P365">
            <v>331.06044260249865</v>
          </cell>
          <cell r="Q365">
            <v>1523.1350493997234</v>
          </cell>
        </row>
        <row r="366">
          <cell r="N366">
            <v>906.85000998107648</v>
          </cell>
          <cell r="O366">
            <v>185.77230628997125</v>
          </cell>
          <cell r="P366">
            <v>292.59138240670472</v>
          </cell>
          <cell r="Q366">
            <v>1385.2136986777525</v>
          </cell>
        </row>
        <row r="367">
          <cell r="N367">
            <v>1039.5905737874791</v>
          </cell>
          <cell r="O367">
            <v>228.98529025084167</v>
          </cell>
          <cell r="P367">
            <v>360.65183214507562</v>
          </cell>
          <cell r="Q367">
            <v>1629.2276961833963</v>
          </cell>
        </row>
        <row r="368">
          <cell r="N368">
            <v>906.85000998107648</v>
          </cell>
          <cell r="O368">
            <v>185.77230628997125</v>
          </cell>
          <cell r="P368">
            <v>292.59138240670472</v>
          </cell>
          <cell r="Q368">
            <v>1385.2136986777525</v>
          </cell>
        </row>
        <row r="369">
          <cell r="N369">
            <v>954.44794109208647</v>
          </cell>
          <cell r="O369">
            <v>201.26755939640319</v>
          </cell>
          <cell r="P369">
            <v>316.99640604933501</v>
          </cell>
          <cell r="Q369">
            <v>1472.7119065378247</v>
          </cell>
        </row>
        <row r="370">
          <cell r="N370">
            <v>906.85000998107648</v>
          </cell>
          <cell r="O370">
            <v>185.77230628997125</v>
          </cell>
          <cell r="P370">
            <v>292.59138240670472</v>
          </cell>
          <cell r="Q370">
            <v>1385.2136986777525</v>
          </cell>
        </row>
        <row r="371">
          <cell r="N371">
            <v>1281.0851526480419</v>
          </cell>
          <cell r="O371">
            <v>307.60256490818563</v>
          </cell>
          <cell r="P371">
            <v>484.47403973039229</v>
          </cell>
          <cell r="Q371">
            <v>2073.1617572866198</v>
          </cell>
        </row>
        <row r="372">
          <cell r="N372">
            <v>989.59962720021167</v>
          </cell>
          <cell r="O372">
            <v>212.71100369428481</v>
          </cell>
          <cell r="P372">
            <v>335.01983081849858</v>
          </cell>
          <cell r="Q372">
            <v>1537.330461712995</v>
          </cell>
        </row>
        <row r="373">
          <cell r="N373">
            <v>902.98894657244034</v>
          </cell>
          <cell r="O373">
            <v>184.51535764997124</v>
          </cell>
          <cell r="P373">
            <v>290.61168829870468</v>
          </cell>
          <cell r="Q373">
            <v>1378.1159925211161</v>
          </cell>
        </row>
        <row r="374">
          <cell r="N374">
            <v>1024.2430399379361</v>
          </cell>
          <cell r="O374">
            <v>223.98898230200325</v>
          </cell>
          <cell r="P374">
            <v>352.7826471256551</v>
          </cell>
          <cell r="Q374">
            <v>1601.0146693655945</v>
          </cell>
        </row>
        <row r="375">
          <cell r="N375">
            <v>906.85000998107648</v>
          </cell>
          <cell r="O375">
            <v>185.77230628997125</v>
          </cell>
          <cell r="P375">
            <v>292.59138240670472</v>
          </cell>
          <cell r="Q375">
            <v>1385.2136986777525</v>
          </cell>
        </row>
        <row r="376">
          <cell r="N376">
            <v>891.40575634653237</v>
          </cell>
          <cell r="O376">
            <v>180.74451172997124</v>
          </cell>
          <cell r="P376">
            <v>284.67260597470471</v>
          </cell>
          <cell r="Q376">
            <v>1356.8228740512084</v>
          </cell>
        </row>
        <row r="377">
          <cell r="N377">
            <v>906.85000998107648</v>
          </cell>
          <cell r="O377">
            <v>185.77230628997125</v>
          </cell>
          <cell r="P377">
            <v>292.59138240670472</v>
          </cell>
          <cell r="Q377">
            <v>1385.2136986777525</v>
          </cell>
        </row>
        <row r="378">
          <cell r="N378">
            <v>1205.6485051846528</v>
          </cell>
          <cell r="O378">
            <v>283.04456588046088</v>
          </cell>
          <cell r="P378">
            <v>445.79519126172585</v>
          </cell>
          <cell r="Q378">
            <v>1934.4882623268395</v>
          </cell>
        </row>
        <row r="379">
          <cell r="N379">
            <v>1035.826230163844</v>
          </cell>
          <cell r="O379">
            <v>227.75982822200325</v>
          </cell>
          <cell r="P379">
            <v>358.72172944965513</v>
          </cell>
          <cell r="Q379">
            <v>1622.3077878355025</v>
          </cell>
        </row>
        <row r="380">
          <cell r="N380">
            <v>895.26681975516851</v>
          </cell>
          <cell r="O380">
            <v>182.00146036997123</v>
          </cell>
          <cell r="P380">
            <v>286.6523000827047</v>
          </cell>
          <cell r="Q380">
            <v>1363.9205802078443</v>
          </cell>
        </row>
        <row r="381">
          <cell r="N381">
            <v>1237.3194220146058</v>
          </cell>
          <cell r="O381">
            <v>293.35486426818562</v>
          </cell>
          <cell r="P381">
            <v>462.03391122239236</v>
          </cell>
          <cell r="Q381">
            <v>1992.7081975051838</v>
          </cell>
        </row>
        <row r="382">
          <cell r="N382">
            <v>1348.0125969015855</v>
          </cell>
          <cell r="O382">
            <v>329.39043812596481</v>
          </cell>
          <cell r="P382">
            <v>518.78994004839456</v>
          </cell>
          <cell r="Q382">
            <v>2196.1929750759446</v>
          </cell>
        </row>
        <row r="383">
          <cell r="N383">
            <v>974.1553735656679</v>
          </cell>
          <cell r="O383">
            <v>207.68320913428482</v>
          </cell>
          <cell r="P383">
            <v>327.10105438649856</v>
          </cell>
          <cell r="Q383">
            <v>1508.9396370864513</v>
          </cell>
        </row>
        <row r="384">
          <cell r="N384">
            <v>895.26681975516851</v>
          </cell>
          <cell r="O384">
            <v>182.00146036997123</v>
          </cell>
          <cell r="P384">
            <v>286.6523000827047</v>
          </cell>
          <cell r="Q384">
            <v>1363.9205802078443</v>
          </cell>
        </row>
        <row r="385">
          <cell r="N385">
            <v>1016.520913120664</v>
          </cell>
          <cell r="O385">
            <v>221.47508502200324</v>
          </cell>
          <cell r="P385">
            <v>348.82325890965512</v>
          </cell>
          <cell r="Q385">
            <v>1586.8192570523224</v>
          </cell>
        </row>
        <row r="386">
          <cell r="N386">
            <v>1031.965166755208</v>
          </cell>
          <cell r="O386">
            <v>226.50287958200323</v>
          </cell>
          <cell r="P386">
            <v>356.74203534165508</v>
          </cell>
          <cell r="Q386">
            <v>1615.2100816788663</v>
          </cell>
        </row>
        <row r="387">
          <cell r="N387">
            <v>1020.3819765293</v>
          </cell>
          <cell r="O387">
            <v>222.73203366200323</v>
          </cell>
          <cell r="P387">
            <v>350.80295301765511</v>
          </cell>
          <cell r="Q387">
            <v>1593.9169632089584</v>
          </cell>
        </row>
        <row r="388">
          <cell r="N388">
            <v>895.26681975516851</v>
          </cell>
          <cell r="O388">
            <v>182.00146036997123</v>
          </cell>
          <cell r="P388">
            <v>286.6523000827047</v>
          </cell>
          <cell r="Q388">
            <v>1363.9205802078443</v>
          </cell>
        </row>
        <row r="389">
          <cell r="N389">
            <v>1012.6598497120279</v>
          </cell>
          <cell r="O389">
            <v>220.21813638200322</v>
          </cell>
          <cell r="P389">
            <v>346.84356480165508</v>
          </cell>
          <cell r="Q389">
            <v>1579.7215508956863</v>
          </cell>
        </row>
        <row r="390">
          <cell r="N390">
            <v>2102.3407893180793</v>
          </cell>
          <cell r="O390">
            <v>574.95796583111701</v>
          </cell>
          <cell r="P390">
            <v>905.55879618400922</v>
          </cell>
          <cell r="Q390">
            <v>3582.8575513332053</v>
          </cell>
        </row>
        <row r="391">
          <cell r="N391">
            <v>1269.5019624221338</v>
          </cell>
          <cell r="O391">
            <v>303.83171898818563</v>
          </cell>
          <cell r="P391">
            <v>478.53495740639238</v>
          </cell>
          <cell r="Q391">
            <v>2051.8686388167121</v>
          </cell>
        </row>
        <row r="392">
          <cell r="N392">
            <v>1006.7519191075639</v>
          </cell>
          <cell r="O392">
            <v>218.29484102200323</v>
          </cell>
          <cell r="P392">
            <v>343.81437460965509</v>
          </cell>
          <cell r="Q392">
            <v>1568.8611347392223</v>
          </cell>
        </row>
        <row r="393">
          <cell r="N393">
            <v>985.73856379157587</v>
          </cell>
          <cell r="O393">
            <v>211.45405505428485</v>
          </cell>
          <cell r="P393">
            <v>333.04013671049864</v>
          </cell>
          <cell r="Q393">
            <v>1530.2327555563595</v>
          </cell>
        </row>
        <row r="394">
          <cell r="N394">
            <v>891.40575634653237</v>
          </cell>
          <cell r="O394">
            <v>180.74451172997124</v>
          </cell>
          <cell r="P394">
            <v>284.67260597470471</v>
          </cell>
          <cell r="Q394">
            <v>1356.8228740512084</v>
          </cell>
        </row>
        <row r="395">
          <cell r="N395">
            <v>1201.7874417760165</v>
          </cell>
          <cell r="O395">
            <v>281.7876172404608</v>
          </cell>
          <cell r="P395">
            <v>443.81549715372586</v>
          </cell>
          <cell r="Q395">
            <v>1927.3905561702031</v>
          </cell>
        </row>
        <row r="396">
          <cell r="N396">
            <v>1012.6598497120279</v>
          </cell>
          <cell r="O396">
            <v>220.21813638200322</v>
          </cell>
          <cell r="P396">
            <v>346.84356480165508</v>
          </cell>
          <cell r="Q396">
            <v>1579.7215508956863</v>
          </cell>
        </row>
        <row r="397">
          <cell r="N397">
            <v>906.85000998107648</v>
          </cell>
          <cell r="O397">
            <v>185.77230628997125</v>
          </cell>
          <cell r="P397">
            <v>292.59138240670472</v>
          </cell>
          <cell r="Q397">
            <v>1385.2136986777525</v>
          </cell>
        </row>
        <row r="398">
          <cell r="N398">
            <v>1209.5654351274031</v>
          </cell>
          <cell r="O398">
            <v>284.31970157326077</v>
          </cell>
          <cell r="P398">
            <v>447.80352997788583</v>
          </cell>
          <cell r="Q398">
            <v>1941.6886666785497</v>
          </cell>
        </row>
        <row r="399">
          <cell r="N399">
            <v>1031.965166755208</v>
          </cell>
          <cell r="O399">
            <v>226.50287958200323</v>
          </cell>
          <cell r="P399">
            <v>356.74203534165508</v>
          </cell>
          <cell r="Q399">
            <v>1615.2100816788663</v>
          </cell>
        </row>
        <row r="400">
          <cell r="N400">
            <v>1191.0063422458384</v>
          </cell>
          <cell r="O400">
            <v>278.27788767687684</v>
          </cell>
          <cell r="P400">
            <v>438.28767309108099</v>
          </cell>
          <cell r="Q400">
            <v>1907.5719030137961</v>
          </cell>
        </row>
        <row r="401">
          <cell r="N401">
            <v>906.85000998107648</v>
          </cell>
          <cell r="O401">
            <v>185.77230628997125</v>
          </cell>
          <cell r="P401">
            <v>292.59138240670472</v>
          </cell>
          <cell r="Q401">
            <v>1385.2136986777525</v>
          </cell>
        </row>
        <row r="402">
          <cell r="N402">
            <v>1063.5917062804426</v>
          </cell>
          <cell r="O402">
            <v>236.79873117440005</v>
          </cell>
          <cell r="P402">
            <v>372.95800159968002</v>
          </cell>
          <cell r="Q402">
            <v>1673.3484390545227</v>
          </cell>
        </row>
        <row r="403">
          <cell r="N403">
            <v>1197.4712356773084</v>
          </cell>
          <cell r="O403">
            <v>280.38249932046085</v>
          </cell>
          <cell r="P403">
            <v>441.60243642972586</v>
          </cell>
          <cell r="Q403">
            <v>1919.4561714274951</v>
          </cell>
        </row>
        <row r="404">
          <cell r="N404">
            <v>1012.6598497120279</v>
          </cell>
          <cell r="O404">
            <v>220.21813638200322</v>
          </cell>
          <cell r="P404">
            <v>346.84356480165508</v>
          </cell>
          <cell r="Q404">
            <v>1579.7215508956863</v>
          </cell>
        </row>
        <row r="405">
          <cell r="N405">
            <v>891.40575634653237</v>
          </cell>
          <cell r="O405">
            <v>180.74451172997124</v>
          </cell>
          <cell r="P405">
            <v>284.67260597470471</v>
          </cell>
          <cell r="Q405">
            <v>1356.8228740512084</v>
          </cell>
        </row>
        <row r="406">
          <cell r="N406">
            <v>895.26681975516851</v>
          </cell>
          <cell r="O406">
            <v>182.00146036997123</v>
          </cell>
          <cell r="P406">
            <v>286.6523000827047</v>
          </cell>
          <cell r="Q406">
            <v>1363.9205802078443</v>
          </cell>
        </row>
        <row r="407">
          <cell r="N407">
            <v>1027.915659636921</v>
          </cell>
          <cell r="O407">
            <v>225.18458409542399</v>
          </cell>
          <cell r="P407">
            <v>354.66571995029284</v>
          </cell>
          <cell r="Q407">
            <v>1607.7659636826379</v>
          </cell>
        </row>
        <row r="408">
          <cell r="N408">
            <v>1205.6485051846528</v>
          </cell>
          <cell r="O408">
            <v>283.04456588046088</v>
          </cell>
          <cell r="P408">
            <v>445.79519126172585</v>
          </cell>
          <cell r="Q408">
            <v>1934.4882623268395</v>
          </cell>
        </row>
        <row r="409">
          <cell r="N409">
            <v>1205.6485051846528</v>
          </cell>
          <cell r="O409">
            <v>283.04456588046088</v>
          </cell>
          <cell r="P409">
            <v>445.79519126172585</v>
          </cell>
          <cell r="Q409">
            <v>1934.4882623268395</v>
          </cell>
        </row>
        <row r="410">
          <cell r="N410">
            <v>1027.915659636921</v>
          </cell>
          <cell r="O410">
            <v>225.18458409542399</v>
          </cell>
          <cell r="P410">
            <v>354.66571995029284</v>
          </cell>
          <cell r="Q410">
            <v>1607.7659636826379</v>
          </cell>
        </row>
        <row r="411">
          <cell r="N411">
            <v>1002.6569098064119</v>
          </cell>
          <cell r="O411">
            <v>216.96173254200326</v>
          </cell>
          <cell r="P411">
            <v>341.71472875365509</v>
          </cell>
          <cell r="Q411">
            <v>1561.3333711020705</v>
          </cell>
        </row>
        <row r="412">
          <cell r="N412">
            <v>1197.9263783673807</v>
          </cell>
          <cell r="O412">
            <v>280.53066860046084</v>
          </cell>
          <cell r="P412">
            <v>441.83580304572581</v>
          </cell>
          <cell r="Q412">
            <v>1920.2928500135672</v>
          </cell>
        </row>
        <row r="413">
          <cell r="N413">
            <v>2208.08556210504</v>
          </cell>
          <cell r="O413">
            <v>609.38261372588806</v>
          </cell>
          <cell r="P413">
            <v>959.77761661827356</v>
          </cell>
          <cell r="Q413">
            <v>3777.2457924492014</v>
          </cell>
        </row>
        <row r="414">
          <cell r="N414">
            <v>1277.2240892394059</v>
          </cell>
          <cell r="O414">
            <v>306.34561626818561</v>
          </cell>
          <cell r="P414">
            <v>482.49434562239236</v>
          </cell>
          <cell r="Q414">
            <v>2066.0640511299839</v>
          </cell>
        </row>
        <row r="415">
          <cell r="N415">
            <v>894.29597617396428</v>
          </cell>
          <cell r="O415">
            <v>181.68540740997122</v>
          </cell>
          <cell r="P415">
            <v>286.15451667070465</v>
          </cell>
          <cell r="Q415">
            <v>1362.1359002546401</v>
          </cell>
        </row>
        <row r="416">
          <cell r="N416">
            <v>1197.9263783673807</v>
          </cell>
          <cell r="O416">
            <v>280.53066860046084</v>
          </cell>
          <cell r="P416">
            <v>441.83580304572581</v>
          </cell>
          <cell r="Q416">
            <v>1920.2928500135672</v>
          </cell>
        </row>
        <row r="417">
          <cell r="N417">
            <v>1080.1046505561678</v>
          </cell>
          <cell r="O417">
            <v>242.1744322839296</v>
          </cell>
          <cell r="P417">
            <v>381.42473084718915</v>
          </cell>
          <cell r="Q417">
            <v>1703.7038136872866</v>
          </cell>
        </row>
        <row r="418">
          <cell r="N418">
            <v>899.12788316380431</v>
          </cell>
          <cell r="O418">
            <v>183.25840900997125</v>
          </cell>
          <cell r="P418">
            <v>288.63199419070469</v>
          </cell>
          <cell r="Q418">
            <v>1371.0182863644802</v>
          </cell>
        </row>
        <row r="419">
          <cell r="N419">
            <v>1190.2042515501089</v>
          </cell>
          <cell r="O419">
            <v>278.01677132046086</v>
          </cell>
          <cell r="P419">
            <v>437.87641482972583</v>
          </cell>
          <cell r="Q419">
            <v>1906.0974377002958</v>
          </cell>
        </row>
        <row r="420">
          <cell r="N420">
            <v>1010.6129825162</v>
          </cell>
          <cell r="O420">
            <v>219.55178966200324</v>
          </cell>
          <cell r="P420">
            <v>345.79406871765508</v>
          </cell>
          <cell r="Q420">
            <v>1575.9588408958584</v>
          </cell>
        </row>
        <row r="421">
          <cell r="N421">
            <v>891.40575634653237</v>
          </cell>
          <cell r="O421">
            <v>180.74451172997124</v>
          </cell>
          <cell r="P421">
            <v>284.67260597470471</v>
          </cell>
          <cell r="Q421">
            <v>1356.8228740512084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94"/>
  <sheetViews>
    <sheetView tabSelected="1" zoomScale="77" zoomScaleNormal="77" workbookViewId="0">
      <selection activeCell="D13" sqref="D13"/>
    </sheetView>
  </sheetViews>
  <sheetFormatPr baseColWidth="10" defaultRowHeight="12" x14ac:dyDescent="0.2"/>
  <cols>
    <col min="1" max="1" width="4.42578125" style="7" bestFit="1" customWidth="1"/>
    <col min="2" max="2" width="5.85546875" style="8" bestFit="1" customWidth="1"/>
    <col min="3" max="3" width="39.7109375" style="8" customWidth="1"/>
    <col min="4" max="4" width="13.42578125" style="8" bestFit="1" customWidth="1"/>
    <col min="5" max="6" width="5.5703125" style="8" bestFit="1" customWidth="1"/>
    <col min="7" max="7" width="11" style="8" customWidth="1"/>
    <col min="8" max="8" width="37.140625" style="8" customWidth="1"/>
    <col min="9" max="9" width="34.5703125" style="9" bestFit="1" customWidth="1"/>
    <col min="10" max="10" width="19.7109375" style="9" bestFit="1" customWidth="1"/>
    <col min="11" max="11" width="7.140625" style="10" customWidth="1"/>
    <col min="12" max="12" width="9" style="10" customWidth="1"/>
    <col min="13" max="13" width="5.28515625" style="8" hidden="1" customWidth="1"/>
    <col min="14" max="14" width="12" style="8" hidden="1" customWidth="1"/>
    <col min="15" max="15" width="12.5703125" style="8" hidden="1" customWidth="1"/>
    <col min="16" max="16" width="12" style="11" hidden="1" customWidth="1"/>
    <col min="17" max="17" width="26.7109375" style="11" hidden="1" customWidth="1"/>
    <col min="18" max="18" width="15" style="8" hidden="1" customWidth="1"/>
    <col min="19" max="19" width="17.140625" style="8" hidden="1" customWidth="1"/>
    <col min="20" max="20" width="20.42578125" style="8" bestFit="1" customWidth="1"/>
    <col min="21" max="21" width="17.85546875" style="8" bestFit="1" customWidth="1"/>
    <col min="22" max="22" width="19.5703125" style="8" bestFit="1" customWidth="1"/>
    <col min="23" max="23" width="16.85546875" style="8" customWidth="1"/>
    <col min="24" max="24" width="21.5703125" style="12" bestFit="1" customWidth="1"/>
    <col min="25" max="25" width="20.42578125" style="12" bestFit="1" customWidth="1"/>
    <col min="26" max="26" width="29.140625" style="12" customWidth="1"/>
    <col min="27" max="27" width="6.140625" style="12" hidden="1" customWidth="1"/>
    <col min="28" max="28" width="19" style="12" bestFit="1" customWidth="1"/>
    <col min="29" max="29" width="19.28515625" style="8" bestFit="1" customWidth="1"/>
    <col min="30" max="30" width="15.5703125" style="12" bestFit="1" customWidth="1"/>
    <col min="31" max="31" width="29.7109375" style="12" bestFit="1" customWidth="1"/>
    <col min="32" max="32" width="14.85546875" style="12" customWidth="1"/>
    <col min="33" max="33" width="19" style="12" hidden="1" customWidth="1"/>
    <col min="34" max="35" width="20.42578125" style="12" hidden="1" customWidth="1"/>
    <col min="36" max="37" width="19" style="8" hidden="1" customWidth="1"/>
    <col min="38" max="39" width="21.5703125" style="8" bestFit="1" customWidth="1"/>
    <col min="40" max="40" width="5.42578125" style="8" bestFit="1" customWidth="1"/>
    <col min="41" max="256" width="11.42578125" style="8"/>
    <col min="257" max="257" width="4.42578125" style="8" bestFit="1" customWidth="1"/>
    <col min="258" max="258" width="5.85546875" style="8" bestFit="1" customWidth="1"/>
    <col min="259" max="259" width="49" style="8" bestFit="1" customWidth="1"/>
    <col min="260" max="260" width="13.42578125" style="8" bestFit="1" customWidth="1"/>
    <col min="261" max="262" width="5.5703125" style="8" bestFit="1" customWidth="1"/>
    <col min="263" max="263" width="11" style="8" customWidth="1"/>
    <col min="264" max="264" width="36.7109375" style="8" bestFit="1" customWidth="1"/>
    <col min="265" max="265" width="34.5703125" style="8" bestFit="1" customWidth="1"/>
    <col min="266" max="266" width="19.7109375" style="8" bestFit="1" customWidth="1"/>
    <col min="267" max="267" width="6" style="8" bestFit="1" customWidth="1"/>
    <col min="268" max="268" width="7.28515625" style="8" customWidth="1"/>
    <col min="269" max="275" width="0" style="8" hidden="1" customWidth="1"/>
    <col min="276" max="276" width="20.42578125" style="8" bestFit="1" customWidth="1"/>
    <col min="277" max="277" width="17.85546875" style="8" bestFit="1" customWidth="1"/>
    <col min="278" max="278" width="19.5703125" style="8" bestFit="1" customWidth="1"/>
    <col min="279" max="279" width="16.85546875" style="8" customWidth="1"/>
    <col min="280" max="280" width="21.5703125" style="8" bestFit="1" customWidth="1"/>
    <col min="281" max="281" width="20.42578125" style="8" bestFit="1" customWidth="1"/>
    <col min="282" max="282" width="29.140625" style="8" customWidth="1"/>
    <col min="283" max="283" width="0" style="8" hidden="1" customWidth="1"/>
    <col min="284" max="284" width="19" style="8" bestFit="1" customWidth="1"/>
    <col min="285" max="285" width="19.28515625" style="8" bestFit="1" customWidth="1"/>
    <col min="286" max="286" width="15.5703125" style="8" bestFit="1" customWidth="1"/>
    <col min="287" max="287" width="29.7109375" style="8" bestFit="1" customWidth="1"/>
    <col min="288" max="288" width="14.85546875" style="8" customWidth="1"/>
    <col min="289" max="293" width="0" style="8" hidden="1" customWidth="1"/>
    <col min="294" max="295" width="21.5703125" style="8" bestFit="1" customWidth="1"/>
    <col min="296" max="296" width="5.42578125" style="8" bestFit="1" customWidth="1"/>
    <col min="297" max="512" width="11.42578125" style="8"/>
    <col min="513" max="513" width="4.42578125" style="8" bestFit="1" customWidth="1"/>
    <col min="514" max="514" width="5.85546875" style="8" bestFit="1" customWidth="1"/>
    <col min="515" max="515" width="49" style="8" bestFit="1" customWidth="1"/>
    <col min="516" max="516" width="13.42578125" style="8" bestFit="1" customWidth="1"/>
    <col min="517" max="518" width="5.5703125" style="8" bestFit="1" customWidth="1"/>
    <col min="519" max="519" width="11" style="8" customWidth="1"/>
    <col min="520" max="520" width="36.7109375" style="8" bestFit="1" customWidth="1"/>
    <col min="521" max="521" width="34.5703125" style="8" bestFit="1" customWidth="1"/>
    <col min="522" max="522" width="19.7109375" style="8" bestFit="1" customWidth="1"/>
    <col min="523" max="523" width="6" style="8" bestFit="1" customWidth="1"/>
    <col min="524" max="524" width="7.28515625" style="8" customWidth="1"/>
    <col min="525" max="531" width="0" style="8" hidden="1" customWidth="1"/>
    <col min="532" max="532" width="20.42578125" style="8" bestFit="1" customWidth="1"/>
    <col min="533" max="533" width="17.85546875" style="8" bestFit="1" customWidth="1"/>
    <col min="534" max="534" width="19.5703125" style="8" bestFit="1" customWidth="1"/>
    <col min="535" max="535" width="16.85546875" style="8" customWidth="1"/>
    <col min="536" max="536" width="21.5703125" style="8" bestFit="1" customWidth="1"/>
    <col min="537" max="537" width="20.42578125" style="8" bestFit="1" customWidth="1"/>
    <col min="538" max="538" width="29.140625" style="8" customWidth="1"/>
    <col min="539" max="539" width="0" style="8" hidden="1" customWidth="1"/>
    <col min="540" max="540" width="19" style="8" bestFit="1" customWidth="1"/>
    <col min="541" max="541" width="19.28515625" style="8" bestFit="1" customWidth="1"/>
    <col min="542" max="542" width="15.5703125" style="8" bestFit="1" customWidth="1"/>
    <col min="543" max="543" width="29.7109375" style="8" bestFit="1" customWidth="1"/>
    <col min="544" max="544" width="14.85546875" style="8" customWidth="1"/>
    <col min="545" max="549" width="0" style="8" hidden="1" customWidth="1"/>
    <col min="550" max="551" width="21.5703125" style="8" bestFit="1" customWidth="1"/>
    <col min="552" max="552" width="5.42578125" style="8" bestFit="1" customWidth="1"/>
    <col min="553" max="768" width="11.42578125" style="8"/>
    <col min="769" max="769" width="4.42578125" style="8" bestFit="1" customWidth="1"/>
    <col min="770" max="770" width="5.85546875" style="8" bestFit="1" customWidth="1"/>
    <col min="771" max="771" width="49" style="8" bestFit="1" customWidth="1"/>
    <col min="772" max="772" width="13.42578125" style="8" bestFit="1" customWidth="1"/>
    <col min="773" max="774" width="5.5703125" style="8" bestFit="1" customWidth="1"/>
    <col min="775" max="775" width="11" style="8" customWidth="1"/>
    <col min="776" max="776" width="36.7109375" style="8" bestFit="1" customWidth="1"/>
    <col min="777" max="777" width="34.5703125" style="8" bestFit="1" customWidth="1"/>
    <col min="778" max="778" width="19.7109375" style="8" bestFit="1" customWidth="1"/>
    <col min="779" max="779" width="6" style="8" bestFit="1" customWidth="1"/>
    <col min="780" max="780" width="7.28515625" style="8" customWidth="1"/>
    <col min="781" max="787" width="0" style="8" hidden="1" customWidth="1"/>
    <col min="788" max="788" width="20.42578125" style="8" bestFit="1" customWidth="1"/>
    <col min="789" max="789" width="17.85546875" style="8" bestFit="1" customWidth="1"/>
    <col min="790" max="790" width="19.5703125" style="8" bestFit="1" customWidth="1"/>
    <col min="791" max="791" width="16.85546875" style="8" customWidth="1"/>
    <col min="792" max="792" width="21.5703125" style="8" bestFit="1" customWidth="1"/>
    <col min="793" max="793" width="20.42578125" style="8" bestFit="1" customWidth="1"/>
    <col min="794" max="794" width="29.140625" style="8" customWidth="1"/>
    <col min="795" max="795" width="0" style="8" hidden="1" customWidth="1"/>
    <col min="796" max="796" width="19" style="8" bestFit="1" customWidth="1"/>
    <col min="797" max="797" width="19.28515625" style="8" bestFit="1" customWidth="1"/>
    <col min="798" max="798" width="15.5703125" style="8" bestFit="1" customWidth="1"/>
    <col min="799" max="799" width="29.7109375" style="8" bestFit="1" customWidth="1"/>
    <col min="800" max="800" width="14.85546875" style="8" customWidth="1"/>
    <col min="801" max="805" width="0" style="8" hidden="1" customWidth="1"/>
    <col min="806" max="807" width="21.5703125" style="8" bestFit="1" customWidth="1"/>
    <col min="808" max="808" width="5.42578125" style="8" bestFit="1" customWidth="1"/>
    <col min="809" max="1024" width="11.42578125" style="8"/>
    <col min="1025" max="1025" width="4.42578125" style="8" bestFit="1" customWidth="1"/>
    <col min="1026" max="1026" width="5.85546875" style="8" bestFit="1" customWidth="1"/>
    <col min="1027" max="1027" width="49" style="8" bestFit="1" customWidth="1"/>
    <col min="1028" max="1028" width="13.42578125" style="8" bestFit="1" customWidth="1"/>
    <col min="1029" max="1030" width="5.5703125" style="8" bestFit="1" customWidth="1"/>
    <col min="1031" max="1031" width="11" style="8" customWidth="1"/>
    <col min="1032" max="1032" width="36.7109375" style="8" bestFit="1" customWidth="1"/>
    <col min="1033" max="1033" width="34.5703125" style="8" bestFit="1" customWidth="1"/>
    <col min="1034" max="1034" width="19.7109375" style="8" bestFit="1" customWidth="1"/>
    <col min="1035" max="1035" width="6" style="8" bestFit="1" customWidth="1"/>
    <col min="1036" max="1036" width="7.28515625" style="8" customWidth="1"/>
    <col min="1037" max="1043" width="0" style="8" hidden="1" customWidth="1"/>
    <col min="1044" max="1044" width="20.42578125" style="8" bestFit="1" customWidth="1"/>
    <col min="1045" max="1045" width="17.85546875" style="8" bestFit="1" customWidth="1"/>
    <col min="1046" max="1046" width="19.5703125" style="8" bestFit="1" customWidth="1"/>
    <col min="1047" max="1047" width="16.85546875" style="8" customWidth="1"/>
    <col min="1048" max="1048" width="21.5703125" style="8" bestFit="1" customWidth="1"/>
    <col min="1049" max="1049" width="20.42578125" style="8" bestFit="1" customWidth="1"/>
    <col min="1050" max="1050" width="29.140625" style="8" customWidth="1"/>
    <col min="1051" max="1051" width="0" style="8" hidden="1" customWidth="1"/>
    <col min="1052" max="1052" width="19" style="8" bestFit="1" customWidth="1"/>
    <col min="1053" max="1053" width="19.28515625" style="8" bestFit="1" customWidth="1"/>
    <col min="1054" max="1054" width="15.5703125" style="8" bestFit="1" customWidth="1"/>
    <col min="1055" max="1055" width="29.7109375" style="8" bestFit="1" customWidth="1"/>
    <col min="1056" max="1056" width="14.85546875" style="8" customWidth="1"/>
    <col min="1057" max="1061" width="0" style="8" hidden="1" customWidth="1"/>
    <col min="1062" max="1063" width="21.5703125" style="8" bestFit="1" customWidth="1"/>
    <col min="1064" max="1064" width="5.42578125" style="8" bestFit="1" customWidth="1"/>
    <col min="1065" max="1280" width="11.42578125" style="8"/>
    <col min="1281" max="1281" width="4.42578125" style="8" bestFit="1" customWidth="1"/>
    <col min="1282" max="1282" width="5.85546875" style="8" bestFit="1" customWidth="1"/>
    <col min="1283" max="1283" width="49" style="8" bestFit="1" customWidth="1"/>
    <col min="1284" max="1284" width="13.42578125" style="8" bestFit="1" customWidth="1"/>
    <col min="1285" max="1286" width="5.5703125" style="8" bestFit="1" customWidth="1"/>
    <col min="1287" max="1287" width="11" style="8" customWidth="1"/>
    <col min="1288" max="1288" width="36.7109375" style="8" bestFit="1" customWidth="1"/>
    <col min="1289" max="1289" width="34.5703125" style="8" bestFit="1" customWidth="1"/>
    <col min="1290" max="1290" width="19.7109375" style="8" bestFit="1" customWidth="1"/>
    <col min="1291" max="1291" width="6" style="8" bestFit="1" customWidth="1"/>
    <col min="1292" max="1292" width="7.28515625" style="8" customWidth="1"/>
    <col min="1293" max="1299" width="0" style="8" hidden="1" customWidth="1"/>
    <col min="1300" max="1300" width="20.42578125" style="8" bestFit="1" customWidth="1"/>
    <col min="1301" max="1301" width="17.85546875" style="8" bestFit="1" customWidth="1"/>
    <col min="1302" max="1302" width="19.5703125" style="8" bestFit="1" customWidth="1"/>
    <col min="1303" max="1303" width="16.85546875" style="8" customWidth="1"/>
    <col min="1304" max="1304" width="21.5703125" style="8" bestFit="1" customWidth="1"/>
    <col min="1305" max="1305" width="20.42578125" style="8" bestFit="1" customWidth="1"/>
    <col min="1306" max="1306" width="29.140625" style="8" customWidth="1"/>
    <col min="1307" max="1307" width="0" style="8" hidden="1" customWidth="1"/>
    <col min="1308" max="1308" width="19" style="8" bestFit="1" customWidth="1"/>
    <col min="1309" max="1309" width="19.28515625" style="8" bestFit="1" customWidth="1"/>
    <col min="1310" max="1310" width="15.5703125" style="8" bestFit="1" customWidth="1"/>
    <col min="1311" max="1311" width="29.7109375" style="8" bestFit="1" customWidth="1"/>
    <col min="1312" max="1312" width="14.85546875" style="8" customWidth="1"/>
    <col min="1313" max="1317" width="0" style="8" hidden="1" customWidth="1"/>
    <col min="1318" max="1319" width="21.5703125" style="8" bestFit="1" customWidth="1"/>
    <col min="1320" max="1320" width="5.42578125" style="8" bestFit="1" customWidth="1"/>
    <col min="1321" max="1536" width="11.42578125" style="8"/>
    <col min="1537" max="1537" width="4.42578125" style="8" bestFit="1" customWidth="1"/>
    <col min="1538" max="1538" width="5.85546875" style="8" bestFit="1" customWidth="1"/>
    <col min="1539" max="1539" width="49" style="8" bestFit="1" customWidth="1"/>
    <col min="1540" max="1540" width="13.42578125" style="8" bestFit="1" customWidth="1"/>
    <col min="1541" max="1542" width="5.5703125" style="8" bestFit="1" customWidth="1"/>
    <col min="1543" max="1543" width="11" style="8" customWidth="1"/>
    <col min="1544" max="1544" width="36.7109375" style="8" bestFit="1" customWidth="1"/>
    <col min="1545" max="1545" width="34.5703125" style="8" bestFit="1" customWidth="1"/>
    <col min="1546" max="1546" width="19.7109375" style="8" bestFit="1" customWidth="1"/>
    <col min="1547" max="1547" width="6" style="8" bestFit="1" customWidth="1"/>
    <col min="1548" max="1548" width="7.28515625" style="8" customWidth="1"/>
    <col min="1549" max="1555" width="0" style="8" hidden="1" customWidth="1"/>
    <col min="1556" max="1556" width="20.42578125" style="8" bestFit="1" customWidth="1"/>
    <col min="1557" max="1557" width="17.85546875" style="8" bestFit="1" customWidth="1"/>
    <col min="1558" max="1558" width="19.5703125" style="8" bestFit="1" customWidth="1"/>
    <col min="1559" max="1559" width="16.85546875" style="8" customWidth="1"/>
    <col min="1560" max="1560" width="21.5703125" style="8" bestFit="1" customWidth="1"/>
    <col min="1561" max="1561" width="20.42578125" style="8" bestFit="1" customWidth="1"/>
    <col min="1562" max="1562" width="29.140625" style="8" customWidth="1"/>
    <col min="1563" max="1563" width="0" style="8" hidden="1" customWidth="1"/>
    <col min="1564" max="1564" width="19" style="8" bestFit="1" customWidth="1"/>
    <col min="1565" max="1565" width="19.28515625" style="8" bestFit="1" customWidth="1"/>
    <col min="1566" max="1566" width="15.5703125" style="8" bestFit="1" customWidth="1"/>
    <col min="1567" max="1567" width="29.7109375" style="8" bestFit="1" customWidth="1"/>
    <col min="1568" max="1568" width="14.85546875" style="8" customWidth="1"/>
    <col min="1569" max="1573" width="0" style="8" hidden="1" customWidth="1"/>
    <col min="1574" max="1575" width="21.5703125" style="8" bestFit="1" customWidth="1"/>
    <col min="1576" max="1576" width="5.42578125" style="8" bestFit="1" customWidth="1"/>
    <col min="1577" max="1792" width="11.42578125" style="8"/>
    <col min="1793" max="1793" width="4.42578125" style="8" bestFit="1" customWidth="1"/>
    <col min="1794" max="1794" width="5.85546875" style="8" bestFit="1" customWidth="1"/>
    <col min="1795" max="1795" width="49" style="8" bestFit="1" customWidth="1"/>
    <col min="1796" max="1796" width="13.42578125" style="8" bestFit="1" customWidth="1"/>
    <col min="1797" max="1798" width="5.5703125" style="8" bestFit="1" customWidth="1"/>
    <col min="1799" max="1799" width="11" style="8" customWidth="1"/>
    <col min="1800" max="1800" width="36.7109375" style="8" bestFit="1" customWidth="1"/>
    <col min="1801" max="1801" width="34.5703125" style="8" bestFit="1" customWidth="1"/>
    <col min="1802" max="1802" width="19.7109375" style="8" bestFit="1" customWidth="1"/>
    <col min="1803" max="1803" width="6" style="8" bestFit="1" customWidth="1"/>
    <col min="1804" max="1804" width="7.28515625" style="8" customWidth="1"/>
    <col min="1805" max="1811" width="0" style="8" hidden="1" customWidth="1"/>
    <col min="1812" max="1812" width="20.42578125" style="8" bestFit="1" customWidth="1"/>
    <col min="1813" max="1813" width="17.85546875" style="8" bestFit="1" customWidth="1"/>
    <col min="1814" max="1814" width="19.5703125" style="8" bestFit="1" customWidth="1"/>
    <col min="1815" max="1815" width="16.85546875" style="8" customWidth="1"/>
    <col min="1816" max="1816" width="21.5703125" style="8" bestFit="1" customWidth="1"/>
    <col min="1817" max="1817" width="20.42578125" style="8" bestFit="1" customWidth="1"/>
    <col min="1818" max="1818" width="29.140625" style="8" customWidth="1"/>
    <col min="1819" max="1819" width="0" style="8" hidden="1" customWidth="1"/>
    <col min="1820" max="1820" width="19" style="8" bestFit="1" customWidth="1"/>
    <col min="1821" max="1821" width="19.28515625" style="8" bestFit="1" customWidth="1"/>
    <col min="1822" max="1822" width="15.5703125" style="8" bestFit="1" customWidth="1"/>
    <col min="1823" max="1823" width="29.7109375" style="8" bestFit="1" customWidth="1"/>
    <col min="1824" max="1824" width="14.85546875" style="8" customWidth="1"/>
    <col min="1825" max="1829" width="0" style="8" hidden="1" customWidth="1"/>
    <col min="1830" max="1831" width="21.5703125" style="8" bestFit="1" customWidth="1"/>
    <col min="1832" max="1832" width="5.42578125" style="8" bestFit="1" customWidth="1"/>
    <col min="1833" max="2048" width="11.42578125" style="8"/>
    <col min="2049" max="2049" width="4.42578125" style="8" bestFit="1" customWidth="1"/>
    <col min="2050" max="2050" width="5.85546875" style="8" bestFit="1" customWidth="1"/>
    <col min="2051" max="2051" width="49" style="8" bestFit="1" customWidth="1"/>
    <col min="2052" max="2052" width="13.42578125" style="8" bestFit="1" customWidth="1"/>
    <col min="2053" max="2054" width="5.5703125" style="8" bestFit="1" customWidth="1"/>
    <col min="2055" max="2055" width="11" style="8" customWidth="1"/>
    <col min="2056" max="2056" width="36.7109375" style="8" bestFit="1" customWidth="1"/>
    <col min="2057" max="2057" width="34.5703125" style="8" bestFit="1" customWidth="1"/>
    <col min="2058" max="2058" width="19.7109375" style="8" bestFit="1" customWidth="1"/>
    <col min="2059" max="2059" width="6" style="8" bestFit="1" customWidth="1"/>
    <col min="2060" max="2060" width="7.28515625" style="8" customWidth="1"/>
    <col min="2061" max="2067" width="0" style="8" hidden="1" customWidth="1"/>
    <col min="2068" max="2068" width="20.42578125" style="8" bestFit="1" customWidth="1"/>
    <col min="2069" max="2069" width="17.85546875" style="8" bestFit="1" customWidth="1"/>
    <col min="2070" max="2070" width="19.5703125" style="8" bestFit="1" customWidth="1"/>
    <col min="2071" max="2071" width="16.85546875" style="8" customWidth="1"/>
    <col min="2072" max="2072" width="21.5703125" style="8" bestFit="1" customWidth="1"/>
    <col min="2073" max="2073" width="20.42578125" style="8" bestFit="1" customWidth="1"/>
    <col min="2074" max="2074" width="29.140625" style="8" customWidth="1"/>
    <col min="2075" max="2075" width="0" style="8" hidden="1" customWidth="1"/>
    <col min="2076" max="2076" width="19" style="8" bestFit="1" customWidth="1"/>
    <col min="2077" max="2077" width="19.28515625" style="8" bestFit="1" customWidth="1"/>
    <col min="2078" max="2078" width="15.5703125" style="8" bestFit="1" customWidth="1"/>
    <col min="2079" max="2079" width="29.7109375" style="8" bestFit="1" customWidth="1"/>
    <col min="2080" max="2080" width="14.85546875" style="8" customWidth="1"/>
    <col min="2081" max="2085" width="0" style="8" hidden="1" customWidth="1"/>
    <col min="2086" max="2087" width="21.5703125" style="8" bestFit="1" customWidth="1"/>
    <col min="2088" max="2088" width="5.42578125" style="8" bestFit="1" customWidth="1"/>
    <col min="2089" max="2304" width="11.42578125" style="8"/>
    <col min="2305" max="2305" width="4.42578125" style="8" bestFit="1" customWidth="1"/>
    <col min="2306" max="2306" width="5.85546875" style="8" bestFit="1" customWidth="1"/>
    <col min="2307" max="2307" width="49" style="8" bestFit="1" customWidth="1"/>
    <col min="2308" max="2308" width="13.42578125" style="8" bestFit="1" customWidth="1"/>
    <col min="2309" max="2310" width="5.5703125" style="8" bestFit="1" customWidth="1"/>
    <col min="2311" max="2311" width="11" style="8" customWidth="1"/>
    <col min="2312" max="2312" width="36.7109375" style="8" bestFit="1" customWidth="1"/>
    <col min="2313" max="2313" width="34.5703125" style="8" bestFit="1" customWidth="1"/>
    <col min="2314" max="2314" width="19.7109375" style="8" bestFit="1" customWidth="1"/>
    <col min="2315" max="2315" width="6" style="8" bestFit="1" customWidth="1"/>
    <col min="2316" max="2316" width="7.28515625" style="8" customWidth="1"/>
    <col min="2317" max="2323" width="0" style="8" hidden="1" customWidth="1"/>
    <col min="2324" max="2324" width="20.42578125" style="8" bestFit="1" customWidth="1"/>
    <col min="2325" max="2325" width="17.85546875" style="8" bestFit="1" customWidth="1"/>
    <col min="2326" max="2326" width="19.5703125" style="8" bestFit="1" customWidth="1"/>
    <col min="2327" max="2327" width="16.85546875" style="8" customWidth="1"/>
    <col min="2328" max="2328" width="21.5703125" style="8" bestFit="1" customWidth="1"/>
    <col min="2329" max="2329" width="20.42578125" style="8" bestFit="1" customWidth="1"/>
    <col min="2330" max="2330" width="29.140625" style="8" customWidth="1"/>
    <col min="2331" max="2331" width="0" style="8" hidden="1" customWidth="1"/>
    <col min="2332" max="2332" width="19" style="8" bestFit="1" customWidth="1"/>
    <col min="2333" max="2333" width="19.28515625" style="8" bestFit="1" customWidth="1"/>
    <col min="2334" max="2334" width="15.5703125" style="8" bestFit="1" customWidth="1"/>
    <col min="2335" max="2335" width="29.7109375" style="8" bestFit="1" customWidth="1"/>
    <col min="2336" max="2336" width="14.85546875" style="8" customWidth="1"/>
    <col min="2337" max="2341" width="0" style="8" hidden="1" customWidth="1"/>
    <col min="2342" max="2343" width="21.5703125" style="8" bestFit="1" customWidth="1"/>
    <col min="2344" max="2344" width="5.42578125" style="8" bestFit="1" customWidth="1"/>
    <col min="2345" max="2560" width="11.42578125" style="8"/>
    <col min="2561" max="2561" width="4.42578125" style="8" bestFit="1" customWidth="1"/>
    <col min="2562" max="2562" width="5.85546875" style="8" bestFit="1" customWidth="1"/>
    <col min="2563" max="2563" width="49" style="8" bestFit="1" customWidth="1"/>
    <col min="2564" max="2564" width="13.42578125" style="8" bestFit="1" customWidth="1"/>
    <col min="2565" max="2566" width="5.5703125" style="8" bestFit="1" customWidth="1"/>
    <col min="2567" max="2567" width="11" style="8" customWidth="1"/>
    <col min="2568" max="2568" width="36.7109375" style="8" bestFit="1" customWidth="1"/>
    <col min="2569" max="2569" width="34.5703125" style="8" bestFit="1" customWidth="1"/>
    <col min="2570" max="2570" width="19.7109375" style="8" bestFit="1" customWidth="1"/>
    <col min="2571" max="2571" width="6" style="8" bestFit="1" customWidth="1"/>
    <col min="2572" max="2572" width="7.28515625" style="8" customWidth="1"/>
    <col min="2573" max="2579" width="0" style="8" hidden="1" customWidth="1"/>
    <col min="2580" max="2580" width="20.42578125" style="8" bestFit="1" customWidth="1"/>
    <col min="2581" max="2581" width="17.85546875" style="8" bestFit="1" customWidth="1"/>
    <col min="2582" max="2582" width="19.5703125" style="8" bestFit="1" customWidth="1"/>
    <col min="2583" max="2583" width="16.85546875" style="8" customWidth="1"/>
    <col min="2584" max="2584" width="21.5703125" style="8" bestFit="1" customWidth="1"/>
    <col min="2585" max="2585" width="20.42578125" style="8" bestFit="1" customWidth="1"/>
    <col min="2586" max="2586" width="29.140625" style="8" customWidth="1"/>
    <col min="2587" max="2587" width="0" style="8" hidden="1" customWidth="1"/>
    <col min="2588" max="2588" width="19" style="8" bestFit="1" customWidth="1"/>
    <col min="2589" max="2589" width="19.28515625" style="8" bestFit="1" customWidth="1"/>
    <col min="2590" max="2590" width="15.5703125" style="8" bestFit="1" customWidth="1"/>
    <col min="2591" max="2591" width="29.7109375" style="8" bestFit="1" customWidth="1"/>
    <col min="2592" max="2592" width="14.85546875" style="8" customWidth="1"/>
    <col min="2593" max="2597" width="0" style="8" hidden="1" customWidth="1"/>
    <col min="2598" max="2599" width="21.5703125" style="8" bestFit="1" customWidth="1"/>
    <col min="2600" max="2600" width="5.42578125" style="8" bestFit="1" customWidth="1"/>
    <col min="2601" max="2816" width="11.42578125" style="8"/>
    <col min="2817" max="2817" width="4.42578125" style="8" bestFit="1" customWidth="1"/>
    <col min="2818" max="2818" width="5.85546875" style="8" bestFit="1" customWidth="1"/>
    <col min="2819" max="2819" width="49" style="8" bestFit="1" customWidth="1"/>
    <col min="2820" max="2820" width="13.42578125" style="8" bestFit="1" customWidth="1"/>
    <col min="2821" max="2822" width="5.5703125" style="8" bestFit="1" customWidth="1"/>
    <col min="2823" max="2823" width="11" style="8" customWidth="1"/>
    <col min="2824" max="2824" width="36.7109375" style="8" bestFit="1" customWidth="1"/>
    <col min="2825" max="2825" width="34.5703125" style="8" bestFit="1" customWidth="1"/>
    <col min="2826" max="2826" width="19.7109375" style="8" bestFit="1" customWidth="1"/>
    <col min="2827" max="2827" width="6" style="8" bestFit="1" customWidth="1"/>
    <col min="2828" max="2828" width="7.28515625" style="8" customWidth="1"/>
    <col min="2829" max="2835" width="0" style="8" hidden="1" customWidth="1"/>
    <col min="2836" max="2836" width="20.42578125" style="8" bestFit="1" customWidth="1"/>
    <col min="2837" max="2837" width="17.85546875" style="8" bestFit="1" customWidth="1"/>
    <col min="2838" max="2838" width="19.5703125" style="8" bestFit="1" customWidth="1"/>
    <col min="2839" max="2839" width="16.85546875" style="8" customWidth="1"/>
    <col min="2840" max="2840" width="21.5703125" style="8" bestFit="1" customWidth="1"/>
    <col min="2841" max="2841" width="20.42578125" style="8" bestFit="1" customWidth="1"/>
    <col min="2842" max="2842" width="29.140625" style="8" customWidth="1"/>
    <col min="2843" max="2843" width="0" style="8" hidden="1" customWidth="1"/>
    <col min="2844" max="2844" width="19" style="8" bestFit="1" customWidth="1"/>
    <col min="2845" max="2845" width="19.28515625" style="8" bestFit="1" customWidth="1"/>
    <col min="2846" max="2846" width="15.5703125" style="8" bestFit="1" customWidth="1"/>
    <col min="2847" max="2847" width="29.7109375" style="8" bestFit="1" customWidth="1"/>
    <col min="2848" max="2848" width="14.85546875" style="8" customWidth="1"/>
    <col min="2849" max="2853" width="0" style="8" hidden="1" customWidth="1"/>
    <col min="2854" max="2855" width="21.5703125" style="8" bestFit="1" customWidth="1"/>
    <col min="2856" max="2856" width="5.42578125" style="8" bestFit="1" customWidth="1"/>
    <col min="2857" max="3072" width="11.42578125" style="8"/>
    <col min="3073" max="3073" width="4.42578125" style="8" bestFit="1" customWidth="1"/>
    <col min="3074" max="3074" width="5.85546875" style="8" bestFit="1" customWidth="1"/>
    <col min="3075" max="3075" width="49" style="8" bestFit="1" customWidth="1"/>
    <col min="3076" max="3076" width="13.42578125" style="8" bestFit="1" customWidth="1"/>
    <col min="3077" max="3078" width="5.5703125" style="8" bestFit="1" customWidth="1"/>
    <col min="3079" max="3079" width="11" style="8" customWidth="1"/>
    <col min="3080" max="3080" width="36.7109375" style="8" bestFit="1" customWidth="1"/>
    <col min="3081" max="3081" width="34.5703125" style="8" bestFit="1" customWidth="1"/>
    <col min="3082" max="3082" width="19.7109375" style="8" bestFit="1" customWidth="1"/>
    <col min="3083" max="3083" width="6" style="8" bestFit="1" customWidth="1"/>
    <col min="3084" max="3084" width="7.28515625" style="8" customWidth="1"/>
    <col min="3085" max="3091" width="0" style="8" hidden="1" customWidth="1"/>
    <col min="3092" max="3092" width="20.42578125" style="8" bestFit="1" customWidth="1"/>
    <col min="3093" max="3093" width="17.85546875" style="8" bestFit="1" customWidth="1"/>
    <col min="3094" max="3094" width="19.5703125" style="8" bestFit="1" customWidth="1"/>
    <col min="3095" max="3095" width="16.85546875" style="8" customWidth="1"/>
    <col min="3096" max="3096" width="21.5703125" style="8" bestFit="1" customWidth="1"/>
    <col min="3097" max="3097" width="20.42578125" style="8" bestFit="1" customWidth="1"/>
    <col min="3098" max="3098" width="29.140625" style="8" customWidth="1"/>
    <col min="3099" max="3099" width="0" style="8" hidden="1" customWidth="1"/>
    <col min="3100" max="3100" width="19" style="8" bestFit="1" customWidth="1"/>
    <col min="3101" max="3101" width="19.28515625" style="8" bestFit="1" customWidth="1"/>
    <col min="3102" max="3102" width="15.5703125" style="8" bestFit="1" customWidth="1"/>
    <col min="3103" max="3103" width="29.7109375" style="8" bestFit="1" customWidth="1"/>
    <col min="3104" max="3104" width="14.85546875" style="8" customWidth="1"/>
    <col min="3105" max="3109" width="0" style="8" hidden="1" customWidth="1"/>
    <col min="3110" max="3111" width="21.5703125" style="8" bestFit="1" customWidth="1"/>
    <col min="3112" max="3112" width="5.42578125" style="8" bestFit="1" customWidth="1"/>
    <col min="3113" max="3328" width="11.42578125" style="8"/>
    <col min="3329" max="3329" width="4.42578125" style="8" bestFit="1" customWidth="1"/>
    <col min="3330" max="3330" width="5.85546875" style="8" bestFit="1" customWidth="1"/>
    <col min="3331" max="3331" width="49" style="8" bestFit="1" customWidth="1"/>
    <col min="3332" max="3332" width="13.42578125" style="8" bestFit="1" customWidth="1"/>
    <col min="3333" max="3334" width="5.5703125" style="8" bestFit="1" customWidth="1"/>
    <col min="3335" max="3335" width="11" style="8" customWidth="1"/>
    <col min="3336" max="3336" width="36.7109375" style="8" bestFit="1" customWidth="1"/>
    <col min="3337" max="3337" width="34.5703125" style="8" bestFit="1" customWidth="1"/>
    <col min="3338" max="3338" width="19.7109375" style="8" bestFit="1" customWidth="1"/>
    <col min="3339" max="3339" width="6" style="8" bestFit="1" customWidth="1"/>
    <col min="3340" max="3340" width="7.28515625" style="8" customWidth="1"/>
    <col min="3341" max="3347" width="0" style="8" hidden="1" customWidth="1"/>
    <col min="3348" max="3348" width="20.42578125" style="8" bestFit="1" customWidth="1"/>
    <col min="3349" max="3349" width="17.85546875" style="8" bestFit="1" customWidth="1"/>
    <col min="3350" max="3350" width="19.5703125" style="8" bestFit="1" customWidth="1"/>
    <col min="3351" max="3351" width="16.85546875" style="8" customWidth="1"/>
    <col min="3352" max="3352" width="21.5703125" style="8" bestFit="1" customWidth="1"/>
    <col min="3353" max="3353" width="20.42578125" style="8" bestFit="1" customWidth="1"/>
    <col min="3354" max="3354" width="29.140625" style="8" customWidth="1"/>
    <col min="3355" max="3355" width="0" style="8" hidden="1" customWidth="1"/>
    <col min="3356" max="3356" width="19" style="8" bestFit="1" customWidth="1"/>
    <col min="3357" max="3357" width="19.28515625" style="8" bestFit="1" customWidth="1"/>
    <col min="3358" max="3358" width="15.5703125" style="8" bestFit="1" customWidth="1"/>
    <col min="3359" max="3359" width="29.7109375" style="8" bestFit="1" customWidth="1"/>
    <col min="3360" max="3360" width="14.85546875" style="8" customWidth="1"/>
    <col min="3361" max="3365" width="0" style="8" hidden="1" customWidth="1"/>
    <col min="3366" max="3367" width="21.5703125" style="8" bestFit="1" customWidth="1"/>
    <col min="3368" max="3368" width="5.42578125" style="8" bestFit="1" customWidth="1"/>
    <col min="3369" max="3584" width="11.42578125" style="8"/>
    <col min="3585" max="3585" width="4.42578125" style="8" bestFit="1" customWidth="1"/>
    <col min="3586" max="3586" width="5.85546875" style="8" bestFit="1" customWidth="1"/>
    <col min="3587" max="3587" width="49" style="8" bestFit="1" customWidth="1"/>
    <col min="3588" max="3588" width="13.42578125" style="8" bestFit="1" customWidth="1"/>
    <col min="3589" max="3590" width="5.5703125" style="8" bestFit="1" customWidth="1"/>
    <col min="3591" max="3591" width="11" style="8" customWidth="1"/>
    <col min="3592" max="3592" width="36.7109375" style="8" bestFit="1" customWidth="1"/>
    <col min="3593" max="3593" width="34.5703125" style="8" bestFit="1" customWidth="1"/>
    <col min="3594" max="3594" width="19.7109375" style="8" bestFit="1" customWidth="1"/>
    <col min="3595" max="3595" width="6" style="8" bestFit="1" customWidth="1"/>
    <col min="3596" max="3596" width="7.28515625" style="8" customWidth="1"/>
    <col min="3597" max="3603" width="0" style="8" hidden="1" customWidth="1"/>
    <col min="3604" max="3604" width="20.42578125" style="8" bestFit="1" customWidth="1"/>
    <col min="3605" max="3605" width="17.85546875" style="8" bestFit="1" customWidth="1"/>
    <col min="3606" max="3606" width="19.5703125" style="8" bestFit="1" customWidth="1"/>
    <col min="3607" max="3607" width="16.85546875" style="8" customWidth="1"/>
    <col min="3608" max="3608" width="21.5703125" style="8" bestFit="1" customWidth="1"/>
    <col min="3609" max="3609" width="20.42578125" style="8" bestFit="1" customWidth="1"/>
    <col min="3610" max="3610" width="29.140625" style="8" customWidth="1"/>
    <col min="3611" max="3611" width="0" style="8" hidden="1" customWidth="1"/>
    <col min="3612" max="3612" width="19" style="8" bestFit="1" customWidth="1"/>
    <col min="3613" max="3613" width="19.28515625" style="8" bestFit="1" customWidth="1"/>
    <col min="3614" max="3614" width="15.5703125" style="8" bestFit="1" customWidth="1"/>
    <col min="3615" max="3615" width="29.7109375" style="8" bestFit="1" customWidth="1"/>
    <col min="3616" max="3616" width="14.85546875" style="8" customWidth="1"/>
    <col min="3617" max="3621" width="0" style="8" hidden="1" customWidth="1"/>
    <col min="3622" max="3623" width="21.5703125" style="8" bestFit="1" customWidth="1"/>
    <col min="3624" max="3624" width="5.42578125" style="8" bestFit="1" customWidth="1"/>
    <col min="3625" max="3840" width="11.42578125" style="8"/>
    <col min="3841" max="3841" width="4.42578125" style="8" bestFit="1" customWidth="1"/>
    <col min="3842" max="3842" width="5.85546875" style="8" bestFit="1" customWidth="1"/>
    <col min="3843" max="3843" width="49" style="8" bestFit="1" customWidth="1"/>
    <col min="3844" max="3844" width="13.42578125" style="8" bestFit="1" customWidth="1"/>
    <col min="3845" max="3846" width="5.5703125" style="8" bestFit="1" customWidth="1"/>
    <col min="3847" max="3847" width="11" style="8" customWidth="1"/>
    <col min="3848" max="3848" width="36.7109375" style="8" bestFit="1" customWidth="1"/>
    <col min="3849" max="3849" width="34.5703125" style="8" bestFit="1" customWidth="1"/>
    <col min="3850" max="3850" width="19.7109375" style="8" bestFit="1" customWidth="1"/>
    <col min="3851" max="3851" width="6" style="8" bestFit="1" customWidth="1"/>
    <col min="3852" max="3852" width="7.28515625" style="8" customWidth="1"/>
    <col min="3853" max="3859" width="0" style="8" hidden="1" customWidth="1"/>
    <col min="3860" max="3860" width="20.42578125" style="8" bestFit="1" customWidth="1"/>
    <col min="3861" max="3861" width="17.85546875" style="8" bestFit="1" customWidth="1"/>
    <col min="3862" max="3862" width="19.5703125" style="8" bestFit="1" customWidth="1"/>
    <col min="3863" max="3863" width="16.85546875" style="8" customWidth="1"/>
    <col min="3864" max="3864" width="21.5703125" style="8" bestFit="1" customWidth="1"/>
    <col min="3865" max="3865" width="20.42578125" style="8" bestFit="1" customWidth="1"/>
    <col min="3866" max="3866" width="29.140625" style="8" customWidth="1"/>
    <col min="3867" max="3867" width="0" style="8" hidden="1" customWidth="1"/>
    <col min="3868" max="3868" width="19" style="8" bestFit="1" customWidth="1"/>
    <col min="3869" max="3869" width="19.28515625" style="8" bestFit="1" customWidth="1"/>
    <col min="3870" max="3870" width="15.5703125" style="8" bestFit="1" customWidth="1"/>
    <col min="3871" max="3871" width="29.7109375" style="8" bestFit="1" customWidth="1"/>
    <col min="3872" max="3872" width="14.85546875" style="8" customWidth="1"/>
    <col min="3873" max="3877" width="0" style="8" hidden="1" customWidth="1"/>
    <col min="3878" max="3879" width="21.5703125" style="8" bestFit="1" customWidth="1"/>
    <col min="3880" max="3880" width="5.42578125" style="8" bestFit="1" customWidth="1"/>
    <col min="3881" max="4096" width="11.42578125" style="8"/>
    <col min="4097" max="4097" width="4.42578125" style="8" bestFit="1" customWidth="1"/>
    <col min="4098" max="4098" width="5.85546875" style="8" bestFit="1" customWidth="1"/>
    <col min="4099" max="4099" width="49" style="8" bestFit="1" customWidth="1"/>
    <col min="4100" max="4100" width="13.42578125" style="8" bestFit="1" customWidth="1"/>
    <col min="4101" max="4102" width="5.5703125" style="8" bestFit="1" customWidth="1"/>
    <col min="4103" max="4103" width="11" style="8" customWidth="1"/>
    <col min="4104" max="4104" width="36.7109375" style="8" bestFit="1" customWidth="1"/>
    <col min="4105" max="4105" width="34.5703125" style="8" bestFit="1" customWidth="1"/>
    <col min="4106" max="4106" width="19.7109375" style="8" bestFit="1" customWidth="1"/>
    <col min="4107" max="4107" width="6" style="8" bestFit="1" customWidth="1"/>
    <col min="4108" max="4108" width="7.28515625" style="8" customWidth="1"/>
    <col min="4109" max="4115" width="0" style="8" hidden="1" customWidth="1"/>
    <col min="4116" max="4116" width="20.42578125" style="8" bestFit="1" customWidth="1"/>
    <col min="4117" max="4117" width="17.85546875" style="8" bestFit="1" customWidth="1"/>
    <col min="4118" max="4118" width="19.5703125" style="8" bestFit="1" customWidth="1"/>
    <col min="4119" max="4119" width="16.85546875" style="8" customWidth="1"/>
    <col min="4120" max="4120" width="21.5703125" style="8" bestFit="1" customWidth="1"/>
    <col min="4121" max="4121" width="20.42578125" style="8" bestFit="1" customWidth="1"/>
    <col min="4122" max="4122" width="29.140625" style="8" customWidth="1"/>
    <col min="4123" max="4123" width="0" style="8" hidden="1" customWidth="1"/>
    <col min="4124" max="4124" width="19" style="8" bestFit="1" customWidth="1"/>
    <col min="4125" max="4125" width="19.28515625" style="8" bestFit="1" customWidth="1"/>
    <col min="4126" max="4126" width="15.5703125" style="8" bestFit="1" customWidth="1"/>
    <col min="4127" max="4127" width="29.7109375" style="8" bestFit="1" customWidth="1"/>
    <col min="4128" max="4128" width="14.85546875" style="8" customWidth="1"/>
    <col min="4129" max="4133" width="0" style="8" hidden="1" customWidth="1"/>
    <col min="4134" max="4135" width="21.5703125" style="8" bestFit="1" customWidth="1"/>
    <col min="4136" max="4136" width="5.42578125" style="8" bestFit="1" customWidth="1"/>
    <col min="4137" max="4352" width="11.42578125" style="8"/>
    <col min="4353" max="4353" width="4.42578125" style="8" bestFit="1" customWidth="1"/>
    <col min="4354" max="4354" width="5.85546875" style="8" bestFit="1" customWidth="1"/>
    <col min="4355" max="4355" width="49" style="8" bestFit="1" customWidth="1"/>
    <col min="4356" max="4356" width="13.42578125" style="8" bestFit="1" customWidth="1"/>
    <col min="4357" max="4358" width="5.5703125" style="8" bestFit="1" customWidth="1"/>
    <col min="4359" max="4359" width="11" style="8" customWidth="1"/>
    <col min="4360" max="4360" width="36.7109375" style="8" bestFit="1" customWidth="1"/>
    <col min="4361" max="4361" width="34.5703125" style="8" bestFit="1" customWidth="1"/>
    <col min="4362" max="4362" width="19.7109375" style="8" bestFit="1" customWidth="1"/>
    <col min="4363" max="4363" width="6" style="8" bestFit="1" customWidth="1"/>
    <col min="4364" max="4364" width="7.28515625" style="8" customWidth="1"/>
    <col min="4365" max="4371" width="0" style="8" hidden="1" customWidth="1"/>
    <col min="4372" max="4372" width="20.42578125" style="8" bestFit="1" customWidth="1"/>
    <col min="4373" max="4373" width="17.85546875" style="8" bestFit="1" customWidth="1"/>
    <col min="4374" max="4374" width="19.5703125" style="8" bestFit="1" customWidth="1"/>
    <col min="4375" max="4375" width="16.85546875" style="8" customWidth="1"/>
    <col min="4376" max="4376" width="21.5703125" style="8" bestFit="1" customWidth="1"/>
    <col min="4377" max="4377" width="20.42578125" style="8" bestFit="1" customWidth="1"/>
    <col min="4378" max="4378" width="29.140625" style="8" customWidth="1"/>
    <col min="4379" max="4379" width="0" style="8" hidden="1" customWidth="1"/>
    <col min="4380" max="4380" width="19" style="8" bestFit="1" customWidth="1"/>
    <col min="4381" max="4381" width="19.28515625" style="8" bestFit="1" customWidth="1"/>
    <col min="4382" max="4382" width="15.5703125" style="8" bestFit="1" customWidth="1"/>
    <col min="4383" max="4383" width="29.7109375" style="8" bestFit="1" customWidth="1"/>
    <col min="4384" max="4384" width="14.85546875" style="8" customWidth="1"/>
    <col min="4385" max="4389" width="0" style="8" hidden="1" customWidth="1"/>
    <col min="4390" max="4391" width="21.5703125" style="8" bestFit="1" customWidth="1"/>
    <col min="4392" max="4392" width="5.42578125" style="8" bestFit="1" customWidth="1"/>
    <col min="4393" max="4608" width="11.42578125" style="8"/>
    <col min="4609" max="4609" width="4.42578125" style="8" bestFit="1" customWidth="1"/>
    <col min="4610" max="4610" width="5.85546875" style="8" bestFit="1" customWidth="1"/>
    <col min="4611" max="4611" width="49" style="8" bestFit="1" customWidth="1"/>
    <col min="4612" max="4612" width="13.42578125" style="8" bestFit="1" customWidth="1"/>
    <col min="4613" max="4614" width="5.5703125" style="8" bestFit="1" customWidth="1"/>
    <col min="4615" max="4615" width="11" style="8" customWidth="1"/>
    <col min="4616" max="4616" width="36.7109375" style="8" bestFit="1" customWidth="1"/>
    <col min="4617" max="4617" width="34.5703125" style="8" bestFit="1" customWidth="1"/>
    <col min="4618" max="4618" width="19.7109375" style="8" bestFit="1" customWidth="1"/>
    <col min="4619" max="4619" width="6" style="8" bestFit="1" customWidth="1"/>
    <col min="4620" max="4620" width="7.28515625" style="8" customWidth="1"/>
    <col min="4621" max="4627" width="0" style="8" hidden="1" customWidth="1"/>
    <col min="4628" max="4628" width="20.42578125" style="8" bestFit="1" customWidth="1"/>
    <col min="4629" max="4629" width="17.85546875" style="8" bestFit="1" customWidth="1"/>
    <col min="4630" max="4630" width="19.5703125" style="8" bestFit="1" customWidth="1"/>
    <col min="4631" max="4631" width="16.85546875" style="8" customWidth="1"/>
    <col min="4632" max="4632" width="21.5703125" style="8" bestFit="1" customWidth="1"/>
    <col min="4633" max="4633" width="20.42578125" style="8" bestFit="1" customWidth="1"/>
    <col min="4634" max="4634" width="29.140625" style="8" customWidth="1"/>
    <col min="4635" max="4635" width="0" style="8" hidden="1" customWidth="1"/>
    <col min="4636" max="4636" width="19" style="8" bestFit="1" customWidth="1"/>
    <col min="4637" max="4637" width="19.28515625" style="8" bestFit="1" customWidth="1"/>
    <col min="4638" max="4638" width="15.5703125" style="8" bestFit="1" customWidth="1"/>
    <col min="4639" max="4639" width="29.7109375" style="8" bestFit="1" customWidth="1"/>
    <col min="4640" max="4640" width="14.85546875" style="8" customWidth="1"/>
    <col min="4641" max="4645" width="0" style="8" hidden="1" customWidth="1"/>
    <col min="4646" max="4647" width="21.5703125" style="8" bestFit="1" customWidth="1"/>
    <col min="4648" max="4648" width="5.42578125" style="8" bestFit="1" customWidth="1"/>
    <col min="4649" max="4864" width="11.42578125" style="8"/>
    <col min="4865" max="4865" width="4.42578125" style="8" bestFit="1" customWidth="1"/>
    <col min="4866" max="4866" width="5.85546875" style="8" bestFit="1" customWidth="1"/>
    <col min="4867" max="4867" width="49" style="8" bestFit="1" customWidth="1"/>
    <col min="4868" max="4868" width="13.42578125" style="8" bestFit="1" customWidth="1"/>
    <col min="4869" max="4870" width="5.5703125" style="8" bestFit="1" customWidth="1"/>
    <col min="4871" max="4871" width="11" style="8" customWidth="1"/>
    <col min="4872" max="4872" width="36.7109375" style="8" bestFit="1" customWidth="1"/>
    <col min="4873" max="4873" width="34.5703125" style="8" bestFit="1" customWidth="1"/>
    <col min="4874" max="4874" width="19.7109375" style="8" bestFit="1" customWidth="1"/>
    <col min="4875" max="4875" width="6" style="8" bestFit="1" customWidth="1"/>
    <col min="4876" max="4876" width="7.28515625" style="8" customWidth="1"/>
    <col min="4877" max="4883" width="0" style="8" hidden="1" customWidth="1"/>
    <col min="4884" max="4884" width="20.42578125" style="8" bestFit="1" customWidth="1"/>
    <col min="4885" max="4885" width="17.85546875" style="8" bestFit="1" customWidth="1"/>
    <col min="4886" max="4886" width="19.5703125" style="8" bestFit="1" customWidth="1"/>
    <col min="4887" max="4887" width="16.85546875" style="8" customWidth="1"/>
    <col min="4888" max="4888" width="21.5703125" style="8" bestFit="1" customWidth="1"/>
    <col min="4889" max="4889" width="20.42578125" style="8" bestFit="1" customWidth="1"/>
    <col min="4890" max="4890" width="29.140625" style="8" customWidth="1"/>
    <col min="4891" max="4891" width="0" style="8" hidden="1" customWidth="1"/>
    <col min="4892" max="4892" width="19" style="8" bestFit="1" customWidth="1"/>
    <col min="4893" max="4893" width="19.28515625" style="8" bestFit="1" customWidth="1"/>
    <col min="4894" max="4894" width="15.5703125" style="8" bestFit="1" customWidth="1"/>
    <col min="4895" max="4895" width="29.7109375" style="8" bestFit="1" customWidth="1"/>
    <col min="4896" max="4896" width="14.85546875" style="8" customWidth="1"/>
    <col min="4897" max="4901" width="0" style="8" hidden="1" customWidth="1"/>
    <col min="4902" max="4903" width="21.5703125" style="8" bestFit="1" customWidth="1"/>
    <col min="4904" max="4904" width="5.42578125" style="8" bestFit="1" customWidth="1"/>
    <col min="4905" max="5120" width="11.42578125" style="8"/>
    <col min="5121" max="5121" width="4.42578125" style="8" bestFit="1" customWidth="1"/>
    <col min="5122" max="5122" width="5.85546875" style="8" bestFit="1" customWidth="1"/>
    <col min="5123" max="5123" width="49" style="8" bestFit="1" customWidth="1"/>
    <col min="5124" max="5124" width="13.42578125" style="8" bestFit="1" customWidth="1"/>
    <col min="5125" max="5126" width="5.5703125" style="8" bestFit="1" customWidth="1"/>
    <col min="5127" max="5127" width="11" style="8" customWidth="1"/>
    <col min="5128" max="5128" width="36.7109375" style="8" bestFit="1" customWidth="1"/>
    <col min="5129" max="5129" width="34.5703125" style="8" bestFit="1" customWidth="1"/>
    <col min="5130" max="5130" width="19.7109375" style="8" bestFit="1" customWidth="1"/>
    <col min="5131" max="5131" width="6" style="8" bestFit="1" customWidth="1"/>
    <col min="5132" max="5132" width="7.28515625" style="8" customWidth="1"/>
    <col min="5133" max="5139" width="0" style="8" hidden="1" customWidth="1"/>
    <col min="5140" max="5140" width="20.42578125" style="8" bestFit="1" customWidth="1"/>
    <col min="5141" max="5141" width="17.85546875" style="8" bestFit="1" customWidth="1"/>
    <col min="5142" max="5142" width="19.5703125" style="8" bestFit="1" customWidth="1"/>
    <col min="5143" max="5143" width="16.85546875" style="8" customWidth="1"/>
    <col min="5144" max="5144" width="21.5703125" style="8" bestFit="1" customWidth="1"/>
    <col min="5145" max="5145" width="20.42578125" style="8" bestFit="1" customWidth="1"/>
    <col min="5146" max="5146" width="29.140625" style="8" customWidth="1"/>
    <col min="5147" max="5147" width="0" style="8" hidden="1" customWidth="1"/>
    <col min="5148" max="5148" width="19" style="8" bestFit="1" customWidth="1"/>
    <col min="5149" max="5149" width="19.28515625" style="8" bestFit="1" customWidth="1"/>
    <col min="5150" max="5150" width="15.5703125" style="8" bestFit="1" customWidth="1"/>
    <col min="5151" max="5151" width="29.7109375" style="8" bestFit="1" customWidth="1"/>
    <col min="5152" max="5152" width="14.85546875" style="8" customWidth="1"/>
    <col min="5153" max="5157" width="0" style="8" hidden="1" customWidth="1"/>
    <col min="5158" max="5159" width="21.5703125" style="8" bestFit="1" customWidth="1"/>
    <col min="5160" max="5160" width="5.42578125" style="8" bestFit="1" customWidth="1"/>
    <col min="5161" max="5376" width="11.42578125" style="8"/>
    <col min="5377" max="5377" width="4.42578125" style="8" bestFit="1" customWidth="1"/>
    <col min="5378" max="5378" width="5.85546875" style="8" bestFit="1" customWidth="1"/>
    <col min="5379" max="5379" width="49" style="8" bestFit="1" customWidth="1"/>
    <col min="5380" max="5380" width="13.42578125" style="8" bestFit="1" customWidth="1"/>
    <col min="5381" max="5382" width="5.5703125" style="8" bestFit="1" customWidth="1"/>
    <col min="5383" max="5383" width="11" style="8" customWidth="1"/>
    <col min="5384" max="5384" width="36.7109375" style="8" bestFit="1" customWidth="1"/>
    <col min="5385" max="5385" width="34.5703125" style="8" bestFit="1" customWidth="1"/>
    <col min="5386" max="5386" width="19.7109375" style="8" bestFit="1" customWidth="1"/>
    <col min="5387" max="5387" width="6" style="8" bestFit="1" customWidth="1"/>
    <col min="5388" max="5388" width="7.28515625" style="8" customWidth="1"/>
    <col min="5389" max="5395" width="0" style="8" hidden="1" customWidth="1"/>
    <col min="5396" max="5396" width="20.42578125" style="8" bestFit="1" customWidth="1"/>
    <col min="5397" max="5397" width="17.85546875" style="8" bestFit="1" customWidth="1"/>
    <col min="5398" max="5398" width="19.5703125" style="8" bestFit="1" customWidth="1"/>
    <col min="5399" max="5399" width="16.85546875" style="8" customWidth="1"/>
    <col min="5400" max="5400" width="21.5703125" style="8" bestFit="1" customWidth="1"/>
    <col min="5401" max="5401" width="20.42578125" style="8" bestFit="1" customWidth="1"/>
    <col min="5402" max="5402" width="29.140625" style="8" customWidth="1"/>
    <col min="5403" max="5403" width="0" style="8" hidden="1" customWidth="1"/>
    <col min="5404" max="5404" width="19" style="8" bestFit="1" customWidth="1"/>
    <col min="5405" max="5405" width="19.28515625" style="8" bestFit="1" customWidth="1"/>
    <col min="5406" max="5406" width="15.5703125" style="8" bestFit="1" customWidth="1"/>
    <col min="5407" max="5407" width="29.7109375" style="8" bestFit="1" customWidth="1"/>
    <col min="5408" max="5408" width="14.85546875" style="8" customWidth="1"/>
    <col min="5409" max="5413" width="0" style="8" hidden="1" customWidth="1"/>
    <col min="5414" max="5415" width="21.5703125" style="8" bestFit="1" customWidth="1"/>
    <col min="5416" max="5416" width="5.42578125" style="8" bestFit="1" customWidth="1"/>
    <col min="5417" max="5632" width="11.42578125" style="8"/>
    <col min="5633" max="5633" width="4.42578125" style="8" bestFit="1" customWidth="1"/>
    <col min="5634" max="5634" width="5.85546875" style="8" bestFit="1" customWidth="1"/>
    <col min="5635" max="5635" width="49" style="8" bestFit="1" customWidth="1"/>
    <col min="5636" max="5636" width="13.42578125" style="8" bestFit="1" customWidth="1"/>
    <col min="5637" max="5638" width="5.5703125" style="8" bestFit="1" customWidth="1"/>
    <col min="5639" max="5639" width="11" style="8" customWidth="1"/>
    <col min="5640" max="5640" width="36.7109375" style="8" bestFit="1" customWidth="1"/>
    <col min="5641" max="5641" width="34.5703125" style="8" bestFit="1" customWidth="1"/>
    <col min="5642" max="5642" width="19.7109375" style="8" bestFit="1" customWidth="1"/>
    <col min="5643" max="5643" width="6" style="8" bestFit="1" customWidth="1"/>
    <col min="5644" max="5644" width="7.28515625" style="8" customWidth="1"/>
    <col min="5645" max="5651" width="0" style="8" hidden="1" customWidth="1"/>
    <col min="5652" max="5652" width="20.42578125" style="8" bestFit="1" customWidth="1"/>
    <col min="5653" max="5653" width="17.85546875" style="8" bestFit="1" customWidth="1"/>
    <col min="5654" max="5654" width="19.5703125" style="8" bestFit="1" customWidth="1"/>
    <col min="5655" max="5655" width="16.85546875" style="8" customWidth="1"/>
    <col min="5656" max="5656" width="21.5703125" style="8" bestFit="1" customWidth="1"/>
    <col min="5657" max="5657" width="20.42578125" style="8" bestFit="1" customWidth="1"/>
    <col min="5658" max="5658" width="29.140625" style="8" customWidth="1"/>
    <col min="5659" max="5659" width="0" style="8" hidden="1" customWidth="1"/>
    <col min="5660" max="5660" width="19" style="8" bestFit="1" customWidth="1"/>
    <col min="5661" max="5661" width="19.28515625" style="8" bestFit="1" customWidth="1"/>
    <col min="5662" max="5662" width="15.5703125" style="8" bestFit="1" customWidth="1"/>
    <col min="5663" max="5663" width="29.7109375" style="8" bestFit="1" customWidth="1"/>
    <col min="5664" max="5664" width="14.85546875" style="8" customWidth="1"/>
    <col min="5665" max="5669" width="0" style="8" hidden="1" customWidth="1"/>
    <col min="5670" max="5671" width="21.5703125" style="8" bestFit="1" customWidth="1"/>
    <col min="5672" max="5672" width="5.42578125" style="8" bestFit="1" customWidth="1"/>
    <col min="5673" max="5888" width="11.42578125" style="8"/>
    <col min="5889" max="5889" width="4.42578125" style="8" bestFit="1" customWidth="1"/>
    <col min="5890" max="5890" width="5.85546875" style="8" bestFit="1" customWidth="1"/>
    <col min="5891" max="5891" width="49" style="8" bestFit="1" customWidth="1"/>
    <col min="5892" max="5892" width="13.42578125" style="8" bestFit="1" customWidth="1"/>
    <col min="5893" max="5894" width="5.5703125" style="8" bestFit="1" customWidth="1"/>
    <col min="5895" max="5895" width="11" style="8" customWidth="1"/>
    <col min="5896" max="5896" width="36.7109375" style="8" bestFit="1" customWidth="1"/>
    <col min="5897" max="5897" width="34.5703125" style="8" bestFit="1" customWidth="1"/>
    <col min="5898" max="5898" width="19.7109375" style="8" bestFit="1" customWidth="1"/>
    <col min="5899" max="5899" width="6" style="8" bestFit="1" customWidth="1"/>
    <col min="5900" max="5900" width="7.28515625" style="8" customWidth="1"/>
    <col min="5901" max="5907" width="0" style="8" hidden="1" customWidth="1"/>
    <col min="5908" max="5908" width="20.42578125" style="8" bestFit="1" customWidth="1"/>
    <col min="5909" max="5909" width="17.85546875" style="8" bestFit="1" customWidth="1"/>
    <col min="5910" max="5910" width="19.5703125" style="8" bestFit="1" customWidth="1"/>
    <col min="5911" max="5911" width="16.85546875" style="8" customWidth="1"/>
    <col min="5912" max="5912" width="21.5703125" style="8" bestFit="1" customWidth="1"/>
    <col min="5913" max="5913" width="20.42578125" style="8" bestFit="1" customWidth="1"/>
    <col min="5914" max="5914" width="29.140625" style="8" customWidth="1"/>
    <col min="5915" max="5915" width="0" style="8" hidden="1" customWidth="1"/>
    <col min="5916" max="5916" width="19" style="8" bestFit="1" customWidth="1"/>
    <col min="5917" max="5917" width="19.28515625" style="8" bestFit="1" customWidth="1"/>
    <col min="5918" max="5918" width="15.5703125" style="8" bestFit="1" customWidth="1"/>
    <col min="5919" max="5919" width="29.7109375" style="8" bestFit="1" customWidth="1"/>
    <col min="5920" max="5920" width="14.85546875" style="8" customWidth="1"/>
    <col min="5921" max="5925" width="0" style="8" hidden="1" customWidth="1"/>
    <col min="5926" max="5927" width="21.5703125" style="8" bestFit="1" customWidth="1"/>
    <col min="5928" max="5928" width="5.42578125" style="8" bestFit="1" customWidth="1"/>
    <col min="5929" max="6144" width="11.42578125" style="8"/>
    <col min="6145" max="6145" width="4.42578125" style="8" bestFit="1" customWidth="1"/>
    <col min="6146" max="6146" width="5.85546875" style="8" bestFit="1" customWidth="1"/>
    <col min="6147" max="6147" width="49" style="8" bestFit="1" customWidth="1"/>
    <col min="6148" max="6148" width="13.42578125" style="8" bestFit="1" customWidth="1"/>
    <col min="6149" max="6150" width="5.5703125" style="8" bestFit="1" customWidth="1"/>
    <col min="6151" max="6151" width="11" style="8" customWidth="1"/>
    <col min="6152" max="6152" width="36.7109375" style="8" bestFit="1" customWidth="1"/>
    <col min="6153" max="6153" width="34.5703125" style="8" bestFit="1" customWidth="1"/>
    <col min="6154" max="6154" width="19.7109375" style="8" bestFit="1" customWidth="1"/>
    <col min="6155" max="6155" width="6" style="8" bestFit="1" customWidth="1"/>
    <col min="6156" max="6156" width="7.28515625" style="8" customWidth="1"/>
    <col min="6157" max="6163" width="0" style="8" hidden="1" customWidth="1"/>
    <col min="6164" max="6164" width="20.42578125" style="8" bestFit="1" customWidth="1"/>
    <col min="6165" max="6165" width="17.85546875" style="8" bestFit="1" customWidth="1"/>
    <col min="6166" max="6166" width="19.5703125" style="8" bestFit="1" customWidth="1"/>
    <col min="6167" max="6167" width="16.85546875" style="8" customWidth="1"/>
    <col min="6168" max="6168" width="21.5703125" style="8" bestFit="1" customWidth="1"/>
    <col min="6169" max="6169" width="20.42578125" style="8" bestFit="1" customWidth="1"/>
    <col min="6170" max="6170" width="29.140625" style="8" customWidth="1"/>
    <col min="6171" max="6171" width="0" style="8" hidden="1" customWidth="1"/>
    <col min="6172" max="6172" width="19" style="8" bestFit="1" customWidth="1"/>
    <col min="6173" max="6173" width="19.28515625" style="8" bestFit="1" customWidth="1"/>
    <col min="6174" max="6174" width="15.5703125" style="8" bestFit="1" customWidth="1"/>
    <col min="6175" max="6175" width="29.7109375" style="8" bestFit="1" customWidth="1"/>
    <col min="6176" max="6176" width="14.85546875" style="8" customWidth="1"/>
    <col min="6177" max="6181" width="0" style="8" hidden="1" customWidth="1"/>
    <col min="6182" max="6183" width="21.5703125" style="8" bestFit="1" customWidth="1"/>
    <col min="6184" max="6184" width="5.42578125" style="8" bestFit="1" customWidth="1"/>
    <col min="6185" max="6400" width="11.42578125" style="8"/>
    <col min="6401" max="6401" width="4.42578125" style="8" bestFit="1" customWidth="1"/>
    <col min="6402" max="6402" width="5.85546875" style="8" bestFit="1" customWidth="1"/>
    <col min="6403" max="6403" width="49" style="8" bestFit="1" customWidth="1"/>
    <col min="6404" max="6404" width="13.42578125" style="8" bestFit="1" customWidth="1"/>
    <col min="6405" max="6406" width="5.5703125" style="8" bestFit="1" customWidth="1"/>
    <col min="6407" max="6407" width="11" style="8" customWidth="1"/>
    <col min="6408" max="6408" width="36.7109375" style="8" bestFit="1" customWidth="1"/>
    <col min="6409" max="6409" width="34.5703125" style="8" bestFit="1" customWidth="1"/>
    <col min="6410" max="6410" width="19.7109375" style="8" bestFit="1" customWidth="1"/>
    <col min="6411" max="6411" width="6" style="8" bestFit="1" customWidth="1"/>
    <col min="6412" max="6412" width="7.28515625" style="8" customWidth="1"/>
    <col min="6413" max="6419" width="0" style="8" hidden="1" customWidth="1"/>
    <col min="6420" max="6420" width="20.42578125" style="8" bestFit="1" customWidth="1"/>
    <col min="6421" max="6421" width="17.85546875" style="8" bestFit="1" customWidth="1"/>
    <col min="6422" max="6422" width="19.5703125" style="8" bestFit="1" customWidth="1"/>
    <col min="6423" max="6423" width="16.85546875" style="8" customWidth="1"/>
    <col min="6424" max="6424" width="21.5703125" style="8" bestFit="1" customWidth="1"/>
    <col min="6425" max="6425" width="20.42578125" style="8" bestFit="1" customWidth="1"/>
    <col min="6426" max="6426" width="29.140625" style="8" customWidth="1"/>
    <col min="6427" max="6427" width="0" style="8" hidden="1" customWidth="1"/>
    <col min="6428" max="6428" width="19" style="8" bestFit="1" customWidth="1"/>
    <col min="6429" max="6429" width="19.28515625" style="8" bestFit="1" customWidth="1"/>
    <col min="6430" max="6430" width="15.5703125" style="8" bestFit="1" customWidth="1"/>
    <col min="6431" max="6431" width="29.7109375" style="8" bestFit="1" customWidth="1"/>
    <col min="6432" max="6432" width="14.85546875" style="8" customWidth="1"/>
    <col min="6433" max="6437" width="0" style="8" hidden="1" customWidth="1"/>
    <col min="6438" max="6439" width="21.5703125" style="8" bestFit="1" customWidth="1"/>
    <col min="6440" max="6440" width="5.42578125" style="8" bestFit="1" customWidth="1"/>
    <col min="6441" max="6656" width="11.42578125" style="8"/>
    <col min="6657" max="6657" width="4.42578125" style="8" bestFit="1" customWidth="1"/>
    <col min="6658" max="6658" width="5.85546875" style="8" bestFit="1" customWidth="1"/>
    <col min="6659" max="6659" width="49" style="8" bestFit="1" customWidth="1"/>
    <col min="6660" max="6660" width="13.42578125" style="8" bestFit="1" customWidth="1"/>
    <col min="6661" max="6662" width="5.5703125" style="8" bestFit="1" customWidth="1"/>
    <col min="6663" max="6663" width="11" style="8" customWidth="1"/>
    <col min="6664" max="6664" width="36.7109375" style="8" bestFit="1" customWidth="1"/>
    <col min="6665" max="6665" width="34.5703125" style="8" bestFit="1" customWidth="1"/>
    <col min="6666" max="6666" width="19.7109375" style="8" bestFit="1" customWidth="1"/>
    <col min="6667" max="6667" width="6" style="8" bestFit="1" customWidth="1"/>
    <col min="6668" max="6668" width="7.28515625" style="8" customWidth="1"/>
    <col min="6669" max="6675" width="0" style="8" hidden="1" customWidth="1"/>
    <col min="6676" max="6676" width="20.42578125" style="8" bestFit="1" customWidth="1"/>
    <col min="6677" max="6677" width="17.85546875" style="8" bestFit="1" customWidth="1"/>
    <col min="6678" max="6678" width="19.5703125" style="8" bestFit="1" customWidth="1"/>
    <col min="6679" max="6679" width="16.85546875" style="8" customWidth="1"/>
    <col min="6680" max="6680" width="21.5703125" style="8" bestFit="1" customWidth="1"/>
    <col min="6681" max="6681" width="20.42578125" style="8" bestFit="1" customWidth="1"/>
    <col min="6682" max="6682" width="29.140625" style="8" customWidth="1"/>
    <col min="6683" max="6683" width="0" style="8" hidden="1" customWidth="1"/>
    <col min="6684" max="6684" width="19" style="8" bestFit="1" customWidth="1"/>
    <col min="6685" max="6685" width="19.28515625" style="8" bestFit="1" customWidth="1"/>
    <col min="6686" max="6686" width="15.5703125" style="8" bestFit="1" customWidth="1"/>
    <col min="6687" max="6687" width="29.7109375" style="8" bestFit="1" customWidth="1"/>
    <col min="6688" max="6688" width="14.85546875" style="8" customWidth="1"/>
    <col min="6689" max="6693" width="0" style="8" hidden="1" customWidth="1"/>
    <col min="6694" max="6695" width="21.5703125" style="8" bestFit="1" customWidth="1"/>
    <col min="6696" max="6696" width="5.42578125" style="8" bestFit="1" customWidth="1"/>
    <col min="6697" max="6912" width="11.42578125" style="8"/>
    <col min="6913" max="6913" width="4.42578125" style="8" bestFit="1" customWidth="1"/>
    <col min="6914" max="6914" width="5.85546875" style="8" bestFit="1" customWidth="1"/>
    <col min="6915" max="6915" width="49" style="8" bestFit="1" customWidth="1"/>
    <col min="6916" max="6916" width="13.42578125" style="8" bestFit="1" customWidth="1"/>
    <col min="6917" max="6918" width="5.5703125" style="8" bestFit="1" customWidth="1"/>
    <col min="6919" max="6919" width="11" style="8" customWidth="1"/>
    <col min="6920" max="6920" width="36.7109375" style="8" bestFit="1" customWidth="1"/>
    <col min="6921" max="6921" width="34.5703125" style="8" bestFit="1" customWidth="1"/>
    <col min="6922" max="6922" width="19.7109375" style="8" bestFit="1" customWidth="1"/>
    <col min="6923" max="6923" width="6" style="8" bestFit="1" customWidth="1"/>
    <col min="6924" max="6924" width="7.28515625" style="8" customWidth="1"/>
    <col min="6925" max="6931" width="0" style="8" hidden="1" customWidth="1"/>
    <col min="6932" max="6932" width="20.42578125" style="8" bestFit="1" customWidth="1"/>
    <col min="6933" max="6933" width="17.85546875" style="8" bestFit="1" customWidth="1"/>
    <col min="6934" max="6934" width="19.5703125" style="8" bestFit="1" customWidth="1"/>
    <col min="6935" max="6935" width="16.85546875" style="8" customWidth="1"/>
    <col min="6936" max="6936" width="21.5703125" style="8" bestFit="1" customWidth="1"/>
    <col min="6937" max="6937" width="20.42578125" style="8" bestFit="1" customWidth="1"/>
    <col min="6938" max="6938" width="29.140625" style="8" customWidth="1"/>
    <col min="6939" max="6939" width="0" style="8" hidden="1" customWidth="1"/>
    <col min="6940" max="6940" width="19" style="8" bestFit="1" customWidth="1"/>
    <col min="6941" max="6941" width="19.28515625" style="8" bestFit="1" customWidth="1"/>
    <col min="6942" max="6942" width="15.5703125" style="8" bestFit="1" customWidth="1"/>
    <col min="6943" max="6943" width="29.7109375" style="8" bestFit="1" customWidth="1"/>
    <col min="6944" max="6944" width="14.85546875" style="8" customWidth="1"/>
    <col min="6945" max="6949" width="0" style="8" hidden="1" customWidth="1"/>
    <col min="6950" max="6951" width="21.5703125" style="8" bestFit="1" customWidth="1"/>
    <col min="6952" max="6952" width="5.42578125" style="8" bestFit="1" customWidth="1"/>
    <col min="6953" max="7168" width="11.42578125" style="8"/>
    <col min="7169" max="7169" width="4.42578125" style="8" bestFit="1" customWidth="1"/>
    <col min="7170" max="7170" width="5.85546875" style="8" bestFit="1" customWidth="1"/>
    <col min="7171" max="7171" width="49" style="8" bestFit="1" customWidth="1"/>
    <col min="7172" max="7172" width="13.42578125" style="8" bestFit="1" customWidth="1"/>
    <col min="7173" max="7174" width="5.5703125" style="8" bestFit="1" customWidth="1"/>
    <col min="7175" max="7175" width="11" style="8" customWidth="1"/>
    <col min="7176" max="7176" width="36.7109375" style="8" bestFit="1" customWidth="1"/>
    <col min="7177" max="7177" width="34.5703125" style="8" bestFit="1" customWidth="1"/>
    <col min="7178" max="7178" width="19.7109375" style="8" bestFit="1" customWidth="1"/>
    <col min="7179" max="7179" width="6" style="8" bestFit="1" customWidth="1"/>
    <col min="7180" max="7180" width="7.28515625" style="8" customWidth="1"/>
    <col min="7181" max="7187" width="0" style="8" hidden="1" customWidth="1"/>
    <col min="7188" max="7188" width="20.42578125" style="8" bestFit="1" customWidth="1"/>
    <col min="7189" max="7189" width="17.85546875" style="8" bestFit="1" customWidth="1"/>
    <col min="7190" max="7190" width="19.5703125" style="8" bestFit="1" customWidth="1"/>
    <col min="7191" max="7191" width="16.85546875" style="8" customWidth="1"/>
    <col min="7192" max="7192" width="21.5703125" style="8" bestFit="1" customWidth="1"/>
    <col min="7193" max="7193" width="20.42578125" style="8" bestFit="1" customWidth="1"/>
    <col min="7194" max="7194" width="29.140625" style="8" customWidth="1"/>
    <col min="7195" max="7195" width="0" style="8" hidden="1" customWidth="1"/>
    <col min="7196" max="7196" width="19" style="8" bestFit="1" customWidth="1"/>
    <col min="7197" max="7197" width="19.28515625" style="8" bestFit="1" customWidth="1"/>
    <col min="7198" max="7198" width="15.5703125" style="8" bestFit="1" customWidth="1"/>
    <col min="7199" max="7199" width="29.7109375" style="8" bestFit="1" customWidth="1"/>
    <col min="7200" max="7200" width="14.85546875" style="8" customWidth="1"/>
    <col min="7201" max="7205" width="0" style="8" hidden="1" customWidth="1"/>
    <col min="7206" max="7207" width="21.5703125" style="8" bestFit="1" customWidth="1"/>
    <col min="7208" max="7208" width="5.42578125" style="8" bestFit="1" customWidth="1"/>
    <col min="7209" max="7424" width="11.42578125" style="8"/>
    <col min="7425" max="7425" width="4.42578125" style="8" bestFit="1" customWidth="1"/>
    <col min="7426" max="7426" width="5.85546875" style="8" bestFit="1" customWidth="1"/>
    <col min="7427" max="7427" width="49" style="8" bestFit="1" customWidth="1"/>
    <col min="7428" max="7428" width="13.42578125" style="8" bestFit="1" customWidth="1"/>
    <col min="7429" max="7430" width="5.5703125" style="8" bestFit="1" customWidth="1"/>
    <col min="7431" max="7431" width="11" style="8" customWidth="1"/>
    <col min="7432" max="7432" width="36.7109375" style="8" bestFit="1" customWidth="1"/>
    <col min="7433" max="7433" width="34.5703125" style="8" bestFit="1" customWidth="1"/>
    <col min="7434" max="7434" width="19.7109375" style="8" bestFit="1" customWidth="1"/>
    <col min="7435" max="7435" width="6" style="8" bestFit="1" customWidth="1"/>
    <col min="7436" max="7436" width="7.28515625" style="8" customWidth="1"/>
    <col min="7437" max="7443" width="0" style="8" hidden="1" customWidth="1"/>
    <col min="7444" max="7444" width="20.42578125" style="8" bestFit="1" customWidth="1"/>
    <col min="7445" max="7445" width="17.85546875" style="8" bestFit="1" customWidth="1"/>
    <col min="7446" max="7446" width="19.5703125" style="8" bestFit="1" customWidth="1"/>
    <col min="7447" max="7447" width="16.85546875" style="8" customWidth="1"/>
    <col min="7448" max="7448" width="21.5703125" style="8" bestFit="1" customWidth="1"/>
    <col min="7449" max="7449" width="20.42578125" style="8" bestFit="1" customWidth="1"/>
    <col min="7450" max="7450" width="29.140625" style="8" customWidth="1"/>
    <col min="7451" max="7451" width="0" style="8" hidden="1" customWidth="1"/>
    <col min="7452" max="7452" width="19" style="8" bestFit="1" customWidth="1"/>
    <col min="7453" max="7453" width="19.28515625" style="8" bestFit="1" customWidth="1"/>
    <col min="7454" max="7454" width="15.5703125" style="8" bestFit="1" customWidth="1"/>
    <col min="7455" max="7455" width="29.7109375" style="8" bestFit="1" customWidth="1"/>
    <col min="7456" max="7456" width="14.85546875" style="8" customWidth="1"/>
    <col min="7457" max="7461" width="0" style="8" hidden="1" customWidth="1"/>
    <col min="7462" max="7463" width="21.5703125" style="8" bestFit="1" customWidth="1"/>
    <col min="7464" max="7464" width="5.42578125" style="8" bestFit="1" customWidth="1"/>
    <col min="7465" max="7680" width="11.42578125" style="8"/>
    <col min="7681" max="7681" width="4.42578125" style="8" bestFit="1" customWidth="1"/>
    <col min="7682" max="7682" width="5.85546875" style="8" bestFit="1" customWidth="1"/>
    <col min="7683" max="7683" width="49" style="8" bestFit="1" customWidth="1"/>
    <col min="7684" max="7684" width="13.42578125" style="8" bestFit="1" customWidth="1"/>
    <col min="7685" max="7686" width="5.5703125" style="8" bestFit="1" customWidth="1"/>
    <col min="7687" max="7687" width="11" style="8" customWidth="1"/>
    <col min="7688" max="7688" width="36.7109375" style="8" bestFit="1" customWidth="1"/>
    <col min="7689" max="7689" width="34.5703125" style="8" bestFit="1" customWidth="1"/>
    <col min="7690" max="7690" width="19.7109375" style="8" bestFit="1" customWidth="1"/>
    <col min="7691" max="7691" width="6" style="8" bestFit="1" customWidth="1"/>
    <col min="7692" max="7692" width="7.28515625" style="8" customWidth="1"/>
    <col min="7693" max="7699" width="0" style="8" hidden="1" customWidth="1"/>
    <col min="7700" max="7700" width="20.42578125" style="8" bestFit="1" customWidth="1"/>
    <col min="7701" max="7701" width="17.85546875" style="8" bestFit="1" customWidth="1"/>
    <col min="7702" max="7702" width="19.5703125" style="8" bestFit="1" customWidth="1"/>
    <col min="7703" max="7703" width="16.85546875" style="8" customWidth="1"/>
    <col min="7704" max="7704" width="21.5703125" style="8" bestFit="1" customWidth="1"/>
    <col min="7705" max="7705" width="20.42578125" style="8" bestFit="1" customWidth="1"/>
    <col min="7706" max="7706" width="29.140625" style="8" customWidth="1"/>
    <col min="7707" max="7707" width="0" style="8" hidden="1" customWidth="1"/>
    <col min="7708" max="7708" width="19" style="8" bestFit="1" customWidth="1"/>
    <col min="7709" max="7709" width="19.28515625" style="8" bestFit="1" customWidth="1"/>
    <col min="7710" max="7710" width="15.5703125" style="8" bestFit="1" customWidth="1"/>
    <col min="7711" max="7711" width="29.7109375" style="8" bestFit="1" customWidth="1"/>
    <col min="7712" max="7712" width="14.85546875" style="8" customWidth="1"/>
    <col min="7713" max="7717" width="0" style="8" hidden="1" customWidth="1"/>
    <col min="7718" max="7719" width="21.5703125" style="8" bestFit="1" customWidth="1"/>
    <col min="7720" max="7720" width="5.42578125" style="8" bestFit="1" customWidth="1"/>
    <col min="7721" max="7936" width="11.42578125" style="8"/>
    <col min="7937" max="7937" width="4.42578125" style="8" bestFit="1" customWidth="1"/>
    <col min="7938" max="7938" width="5.85546875" style="8" bestFit="1" customWidth="1"/>
    <col min="7939" max="7939" width="49" style="8" bestFit="1" customWidth="1"/>
    <col min="7940" max="7940" width="13.42578125" style="8" bestFit="1" customWidth="1"/>
    <col min="7941" max="7942" width="5.5703125" style="8" bestFit="1" customWidth="1"/>
    <col min="7943" max="7943" width="11" style="8" customWidth="1"/>
    <col min="7944" max="7944" width="36.7109375" style="8" bestFit="1" customWidth="1"/>
    <col min="7945" max="7945" width="34.5703125" style="8" bestFit="1" customWidth="1"/>
    <col min="7946" max="7946" width="19.7109375" style="8" bestFit="1" customWidth="1"/>
    <col min="7947" max="7947" width="6" style="8" bestFit="1" customWidth="1"/>
    <col min="7948" max="7948" width="7.28515625" style="8" customWidth="1"/>
    <col min="7949" max="7955" width="0" style="8" hidden="1" customWidth="1"/>
    <col min="7956" max="7956" width="20.42578125" style="8" bestFit="1" customWidth="1"/>
    <col min="7957" max="7957" width="17.85546875" style="8" bestFit="1" customWidth="1"/>
    <col min="7958" max="7958" width="19.5703125" style="8" bestFit="1" customWidth="1"/>
    <col min="7959" max="7959" width="16.85546875" style="8" customWidth="1"/>
    <col min="7960" max="7960" width="21.5703125" style="8" bestFit="1" customWidth="1"/>
    <col min="7961" max="7961" width="20.42578125" style="8" bestFit="1" customWidth="1"/>
    <col min="7962" max="7962" width="29.140625" style="8" customWidth="1"/>
    <col min="7963" max="7963" width="0" style="8" hidden="1" customWidth="1"/>
    <col min="7964" max="7964" width="19" style="8" bestFit="1" customWidth="1"/>
    <col min="7965" max="7965" width="19.28515625" style="8" bestFit="1" customWidth="1"/>
    <col min="7966" max="7966" width="15.5703125" style="8" bestFit="1" customWidth="1"/>
    <col min="7967" max="7967" width="29.7109375" style="8" bestFit="1" customWidth="1"/>
    <col min="7968" max="7968" width="14.85546875" style="8" customWidth="1"/>
    <col min="7969" max="7973" width="0" style="8" hidden="1" customWidth="1"/>
    <col min="7974" max="7975" width="21.5703125" style="8" bestFit="1" customWidth="1"/>
    <col min="7976" max="7976" width="5.42578125" style="8" bestFit="1" customWidth="1"/>
    <col min="7977" max="8192" width="11.42578125" style="8"/>
    <col min="8193" max="8193" width="4.42578125" style="8" bestFit="1" customWidth="1"/>
    <col min="8194" max="8194" width="5.85546875" style="8" bestFit="1" customWidth="1"/>
    <col min="8195" max="8195" width="49" style="8" bestFit="1" customWidth="1"/>
    <col min="8196" max="8196" width="13.42578125" style="8" bestFit="1" customWidth="1"/>
    <col min="8197" max="8198" width="5.5703125" style="8" bestFit="1" customWidth="1"/>
    <col min="8199" max="8199" width="11" style="8" customWidth="1"/>
    <col min="8200" max="8200" width="36.7109375" style="8" bestFit="1" customWidth="1"/>
    <col min="8201" max="8201" width="34.5703125" style="8" bestFit="1" customWidth="1"/>
    <col min="8202" max="8202" width="19.7109375" style="8" bestFit="1" customWidth="1"/>
    <col min="8203" max="8203" width="6" style="8" bestFit="1" customWidth="1"/>
    <col min="8204" max="8204" width="7.28515625" style="8" customWidth="1"/>
    <col min="8205" max="8211" width="0" style="8" hidden="1" customWidth="1"/>
    <col min="8212" max="8212" width="20.42578125" style="8" bestFit="1" customWidth="1"/>
    <col min="8213" max="8213" width="17.85546875" style="8" bestFit="1" customWidth="1"/>
    <col min="8214" max="8214" width="19.5703125" style="8" bestFit="1" customWidth="1"/>
    <col min="8215" max="8215" width="16.85546875" style="8" customWidth="1"/>
    <col min="8216" max="8216" width="21.5703125" style="8" bestFit="1" customWidth="1"/>
    <col min="8217" max="8217" width="20.42578125" style="8" bestFit="1" customWidth="1"/>
    <col min="8218" max="8218" width="29.140625" style="8" customWidth="1"/>
    <col min="8219" max="8219" width="0" style="8" hidden="1" customWidth="1"/>
    <col min="8220" max="8220" width="19" style="8" bestFit="1" customWidth="1"/>
    <col min="8221" max="8221" width="19.28515625" style="8" bestFit="1" customWidth="1"/>
    <col min="8222" max="8222" width="15.5703125" style="8" bestFit="1" customWidth="1"/>
    <col min="8223" max="8223" width="29.7109375" style="8" bestFit="1" customWidth="1"/>
    <col min="8224" max="8224" width="14.85546875" style="8" customWidth="1"/>
    <col min="8225" max="8229" width="0" style="8" hidden="1" customWidth="1"/>
    <col min="8230" max="8231" width="21.5703125" style="8" bestFit="1" customWidth="1"/>
    <col min="8232" max="8232" width="5.42578125" style="8" bestFit="1" customWidth="1"/>
    <col min="8233" max="8448" width="11.42578125" style="8"/>
    <col min="8449" max="8449" width="4.42578125" style="8" bestFit="1" customWidth="1"/>
    <col min="8450" max="8450" width="5.85546875" style="8" bestFit="1" customWidth="1"/>
    <col min="8451" max="8451" width="49" style="8" bestFit="1" customWidth="1"/>
    <col min="8452" max="8452" width="13.42578125" style="8" bestFit="1" customWidth="1"/>
    <col min="8453" max="8454" width="5.5703125" style="8" bestFit="1" customWidth="1"/>
    <col min="8455" max="8455" width="11" style="8" customWidth="1"/>
    <col min="8456" max="8456" width="36.7109375" style="8" bestFit="1" customWidth="1"/>
    <col min="8457" max="8457" width="34.5703125" style="8" bestFit="1" customWidth="1"/>
    <col min="8458" max="8458" width="19.7109375" style="8" bestFit="1" customWidth="1"/>
    <col min="8459" max="8459" width="6" style="8" bestFit="1" customWidth="1"/>
    <col min="8460" max="8460" width="7.28515625" style="8" customWidth="1"/>
    <col min="8461" max="8467" width="0" style="8" hidden="1" customWidth="1"/>
    <col min="8468" max="8468" width="20.42578125" style="8" bestFit="1" customWidth="1"/>
    <col min="8469" max="8469" width="17.85546875" style="8" bestFit="1" customWidth="1"/>
    <col min="8470" max="8470" width="19.5703125" style="8" bestFit="1" customWidth="1"/>
    <col min="8471" max="8471" width="16.85546875" style="8" customWidth="1"/>
    <col min="8472" max="8472" width="21.5703125" style="8" bestFit="1" customWidth="1"/>
    <col min="8473" max="8473" width="20.42578125" style="8" bestFit="1" customWidth="1"/>
    <col min="8474" max="8474" width="29.140625" style="8" customWidth="1"/>
    <col min="8475" max="8475" width="0" style="8" hidden="1" customWidth="1"/>
    <col min="8476" max="8476" width="19" style="8" bestFit="1" customWidth="1"/>
    <col min="8477" max="8477" width="19.28515625" style="8" bestFit="1" customWidth="1"/>
    <col min="8478" max="8478" width="15.5703125" style="8" bestFit="1" customWidth="1"/>
    <col min="8479" max="8479" width="29.7109375" style="8" bestFit="1" customWidth="1"/>
    <col min="8480" max="8480" width="14.85546875" style="8" customWidth="1"/>
    <col min="8481" max="8485" width="0" style="8" hidden="1" customWidth="1"/>
    <col min="8486" max="8487" width="21.5703125" style="8" bestFit="1" customWidth="1"/>
    <col min="8488" max="8488" width="5.42578125" style="8" bestFit="1" customWidth="1"/>
    <col min="8489" max="8704" width="11.42578125" style="8"/>
    <col min="8705" max="8705" width="4.42578125" style="8" bestFit="1" customWidth="1"/>
    <col min="8706" max="8706" width="5.85546875" style="8" bestFit="1" customWidth="1"/>
    <col min="8707" max="8707" width="49" style="8" bestFit="1" customWidth="1"/>
    <col min="8708" max="8708" width="13.42578125" style="8" bestFit="1" customWidth="1"/>
    <col min="8709" max="8710" width="5.5703125" style="8" bestFit="1" customWidth="1"/>
    <col min="8711" max="8711" width="11" style="8" customWidth="1"/>
    <col min="8712" max="8712" width="36.7109375" style="8" bestFit="1" customWidth="1"/>
    <col min="8713" max="8713" width="34.5703125" style="8" bestFit="1" customWidth="1"/>
    <col min="8714" max="8714" width="19.7109375" style="8" bestFit="1" customWidth="1"/>
    <col min="8715" max="8715" width="6" style="8" bestFit="1" customWidth="1"/>
    <col min="8716" max="8716" width="7.28515625" style="8" customWidth="1"/>
    <col min="8717" max="8723" width="0" style="8" hidden="1" customWidth="1"/>
    <col min="8724" max="8724" width="20.42578125" style="8" bestFit="1" customWidth="1"/>
    <col min="8725" max="8725" width="17.85546875" style="8" bestFit="1" customWidth="1"/>
    <col min="8726" max="8726" width="19.5703125" style="8" bestFit="1" customWidth="1"/>
    <col min="8727" max="8727" width="16.85546875" style="8" customWidth="1"/>
    <col min="8728" max="8728" width="21.5703125" style="8" bestFit="1" customWidth="1"/>
    <col min="8729" max="8729" width="20.42578125" style="8" bestFit="1" customWidth="1"/>
    <col min="8730" max="8730" width="29.140625" style="8" customWidth="1"/>
    <col min="8731" max="8731" width="0" style="8" hidden="1" customWidth="1"/>
    <col min="8732" max="8732" width="19" style="8" bestFit="1" customWidth="1"/>
    <col min="8733" max="8733" width="19.28515625" style="8" bestFit="1" customWidth="1"/>
    <col min="8734" max="8734" width="15.5703125" style="8" bestFit="1" customWidth="1"/>
    <col min="8735" max="8735" width="29.7109375" style="8" bestFit="1" customWidth="1"/>
    <col min="8736" max="8736" width="14.85546875" style="8" customWidth="1"/>
    <col min="8737" max="8741" width="0" style="8" hidden="1" customWidth="1"/>
    <col min="8742" max="8743" width="21.5703125" style="8" bestFit="1" customWidth="1"/>
    <col min="8744" max="8744" width="5.42578125" style="8" bestFit="1" customWidth="1"/>
    <col min="8745" max="8960" width="11.42578125" style="8"/>
    <col min="8961" max="8961" width="4.42578125" style="8" bestFit="1" customWidth="1"/>
    <col min="8962" max="8962" width="5.85546875" style="8" bestFit="1" customWidth="1"/>
    <col min="8963" max="8963" width="49" style="8" bestFit="1" customWidth="1"/>
    <col min="8964" max="8964" width="13.42578125" style="8" bestFit="1" customWidth="1"/>
    <col min="8965" max="8966" width="5.5703125" style="8" bestFit="1" customWidth="1"/>
    <col min="8967" max="8967" width="11" style="8" customWidth="1"/>
    <col min="8968" max="8968" width="36.7109375" style="8" bestFit="1" customWidth="1"/>
    <col min="8969" max="8969" width="34.5703125" style="8" bestFit="1" customWidth="1"/>
    <col min="8970" max="8970" width="19.7109375" style="8" bestFit="1" customWidth="1"/>
    <col min="8971" max="8971" width="6" style="8" bestFit="1" customWidth="1"/>
    <col min="8972" max="8972" width="7.28515625" style="8" customWidth="1"/>
    <col min="8973" max="8979" width="0" style="8" hidden="1" customWidth="1"/>
    <col min="8980" max="8980" width="20.42578125" style="8" bestFit="1" customWidth="1"/>
    <col min="8981" max="8981" width="17.85546875" style="8" bestFit="1" customWidth="1"/>
    <col min="8982" max="8982" width="19.5703125" style="8" bestFit="1" customWidth="1"/>
    <col min="8983" max="8983" width="16.85546875" style="8" customWidth="1"/>
    <col min="8984" max="8984" width="21.5703125" style="8" bestFit="1" customWidth="1"/>
    <col min="8985" max="8985" width="20.42578125" style="8" bestFit="1" customWidth="1"/>
    <col min="8986" max="8986" width="29.140625" style="8" customWidth="1"/>
    <col min="8987" max="8987" width="0" style="8" hidden="1" customWidth="1"/>
    <col min="8988" max="8988" width="19" style="8" bestFit="1" customWidth="1"/>
    <col min="8989" max="8989" width="19.28515625" style="8" bestFit="1" customWidth="1"/>
    <col min="8990" max="8990" width="15.5703125" style="8" bestFit="1" customWidth="1"/>
    <col min="8991" max="8991" width="29.7109375" style="8" bestFit="1" customWidth="1"/>
    <col min="8992" max="8992" width="14.85546875" style="8" customWidth="1"/>
    <col min="8993" max="8997" width="0" style="8" hidden="1" customWidth="1"/>
    <col min="8998" max="8999" width="21.5703125" style="8" bestFit="1" customWidth="1"/>
    <col min="9000" max="9000" width="5.42578125" style="8" bestFit="1" customWidth="1"/>
    <col min="9001" max="9216" width="11.42578125" style="8"/>
    <col min="9217" max="9217" width="4.42578125" style="8" bestFit="1" customWidth="1"/>
    <col min="9218" max="9218" width="5.85546875" style="8" bestFit="1" customWidth="1"/>
    <col min="9219" max="9219" width="49" style="8" bestFit="1" customWidth="1"/>
    <col min="9220" max="9220" width="13.42578125" style="8" bestFit="1" customWidth="1"/>
    <col min="9221" max="9222" width="5.5703125" style="8" bestFit="1" customWidth="1"/>
    <col min="9223" max="9223" width="11" style="8" customWidth="1"/>
    <col min="9224" max="9224" width="36.7109375" style="8" bestFit="1" customWidth="1"/>
    <col min="9225" max="9225" width="34.5703125" style="8" bestFit="1" customWidth="1"/>
    <col min="9226" max="9226" width="19.7109375" style="8" bestFit="1" customWidth="1"/>
    <col min="9227" max="9227" width="6" style="8" bestFit="1" customWidth="1"/>
    <col min="9228" max="9228" width="7.28515625" style="8" customWidth="1"/>
    <col min="9229" max="9235" width="0" style="8" hidden="1" customWidth="1"/>
    <col min="9236" max="9236" width="20.42578125" style="8" bestFit="1" customWidth="1"/>
    <col min="9237" max="9237" width="17.85546875" style="8" bestFit="1" customWidth="1"/>
    <col min="9238" max="9238" width="19.5703125" style="8" bestFit="1" customWidth="1"/>
    <col min="9239" max="9239" width="16.85546875" style="8" customWidth="1"/>
    <col min="9240" max="9240" width="21.5703125" style="8" bestFit="1" customWidth="1"/>
    <col min="9241" max="9241" width="20.42578125" style="8" bestFit="1" customWidth="1"/>
    <col min="9242" max="9242" width="29.140625" style="8" customWidth="1"/>
    <col min="9243" max="9243" width="0" style="8" hidden="1" customWidth="1"/>
    <col min="9244" max="9244" width="19" style="8" bestFit="1" customWidth="1"/>
    <col min="9245" max="9245" width="19.28515625" style="8" bestFit="1" customWidth="1"/>
    <col min="9246" max="9246" width="15.5703125" style="8" bestFit="1" customWidth="1"/>
    <col min="9247" max="9247" width="29.7109375" style="8" bestFit="1" customWidth="1"/>
    <col min="9248" max="9248" width="14.85546875" style="8" customWidth="1"/>
    <col min="9249" max="9253" width="0" style="8" hidden="1" customWidth="1"/>
    <col min="9254" max="9255" width="21.5703125" style="8" bestFit="1" customWidth="1"/>
    <col min="9256" max="9256" width="5.42578125" style="8" bestFit="1" customWidth="1"/>
    <col min="9257" max="9472" width="11.42578125" style="8"/>
    <col min="9473" max="9473" width="4.42578125" style="8" bestFit="1" customWidth="1"/>
    <col min="9474" max="9474" width="5.85546875" style="8" bestFit="1" customWidth="1"/>
    <col min="9475" max="9475" width="49" style="8" bestFit="1" customWidth="1"/>
    <col min="9476" max="9476" width="13.42578125" style="8" bestFit="1" customWidth="1"/>
    <col min="9477" max="9478" width="5.5703125" style="8" bestFit="1" customWidth="1"/>
    <col min="9479" max="9479" width="11" style="8" customWidth="1"/>
    <col min="9480" max="9480" width="36.7109375" style="8" bestFit="1" customWidth="1"/>
    <col min="9481" max="9481" width="34.5703125" style="8" bestFit="1" customWidth="1"/>
    <col min="9482" max="9482" width="19.7109375" style="8" bestFit="1" customWidth="1"/>
    <col min="9483" max="9483" width="6" style="8" bestFit="1" customWidth="1"/>
    <col min="9484" max="9484" width="7.28515625" style="8" customWidth="1"/>
    <col min="9485" max="9491" width="0" style="8" hidden="1" customWidth="1"/>
    <col min="9492" max="9492" width="20.42578125" style="8" bestFit="1" customWidth="1"/>
    <col min="9493" max="9493" width="17.85546875" style="8" bestFit="1" customWidth="1"/>
    <col min="9494" max="9494" width="19.5703125" style="8" bestFit="1" customWidth="1"/>
    <col min="9495" max="9495" width="16.85546875" style="8" customWidth="1"/>
    <col min="9496" max="9496" width="21.5703125" style="8" bestFit="1" customWidth="1"/>
    <col min="9497" max="9497" width="20.42578125" style="8" bestFit="1" customWidth="1"/>
    <col min="9498" max="9498" width="29.140625" style="8" customWidth="1"/>
    <col min="9499" max="9499" width="0" style="8" hidden="1" customWidth="1"/>
    <col min="9500" max="9500" width="19" style="8" bestFit="1" customWidth="1"/>
    <col min="9501" max="9501" width="19.28515625" style="8" bestFit="1" customWidth="1"/>
    <col min="9502" max="9502" width="15.5703125" style="8" bestFit="1" customWidth="1"/>
    <col min="9503" max="9503" width="29.7109375" style="8" bestFit="1" customWidth="1"/>
    <col min="9504" max="9504" width="14.85546875" style="8" customWidth="1"/>
    <col min="9505" max="9509" width="0" style="8" hidden="1" customWidth="1"/>
    <col min="9510" max="9511" width="21.5703125" style="8" bestFit="1" customWidth="1"/>
    <col min="9512" max="9512" width="5.42578125" style="8" bestFit="1" customWidth="1"/>
    <col min="9513" max="9728" width="11.42578125" style="8"/>
    <col min="9729" max="9729" width="4.42578125" style="8" bestFit="1" customWidth="1"/>
    <col min="9730" max="9730" width="5.85546875" style="8" bestFit="1" customWidth="1"/>
    <col min="9731" max="9731" width="49" style="8" bestFit="1" customWidth="1"/>
    <col min="9732" max="9732" width="13.42578125" style="8" bestFit="1" customWidth="1"/>
    <col min="9733" max="9734" width="5.5703125" style="8" bestFit="1" customWidth="1"/>
    <col min="9735" max="9735" width="11" style="8" customWidth="1"/>
    <col min="9736" max="9736" width="36.7109375" style="8" bestFit="1" customWidth="1"/>
    <col min="9737" max="9737" width="34.5703125" style="8" bestFit="1" customWidth="1"/>
    <col min="9738" max="9738" width="19.7109375" style="8" bestFit="1" customWidth="1"/>
    <col min="9739" max="9739" width="6" style="8" bestFit="1" customWidth="1"/>
    <col min="9740" max="9740" width="7.28515625" style="8" customWidth="1"/>
    <col min="9741" max="9747" width="0" style="8" hidden="1" customWidth="1"/>
    <col min="9748" max="9748" width="20.42578125" style="8" bestFit="1" customWidth="1"/>
    <col min="9749" max="9749" width="17.85546875" style="8" bestFit="1" customWidth="1"/>
    <col min="9750" max="9750" width="19.5703125" style="8" bestFit="1" customWidth="1"/>
    <col min="9751" max="9751" width="16.85546875" style="8" customWidth="1"/>
    <col min="9752" max="9752" width="21.5703125" style="8" bestFit="1" customWidth="1"/>
    <col min="9753" max="9753" width="20.42578125" style="8" bestFit="1" customWidth="1"/>
    <col min="9754" max="9754" width="29.140625" style="8" customWidth="1"/>
    <col min="9755" max="9755" width="0" style="8" hidden="1" customWidth="1"/>
    <col min="9756" max="9756" width="19" style="8" bestFit="1" customWidth="1"/>
    <col min="9757" max="9757" width="19.28515625" style="8" bestFit="1" customWidth="1"/>
    <col min="9758" max="9758" width="15.5703125" style="8" bestFit="1" customWidth="1"/>
    <col min="9759" max="9759" width="29.7109375" style="8" bestFit="1" customWidth="1"/>
    <col min="9760" max="9760" width="14.85546875" style="8" customWidth="1"/>
    <col min="9761" max="9765" width="0" style="8" hidden="1" customWidth="1"/>
    <col min="9766" max="9767" width="21.5703125" style="8" bestFit="1" customWidth="1"/>
    <col min="9768" max="9768" width="5.42578125" style="8" bestFit="1" customWidth="1"/>
    <col min="9769" max="9984" width="11.42578125" style="8"/>
    <col min="9985" max="9985" width="4.42578125" style="8" bestFit="1" customWidth="1"/>
    <col min="9986" max="9986" width="5.85546875" style="8" bestFit="1" customWidth="1"/>
    <col min="9987" max="9987" width="49" style="8" bestFit="1" customWidth="1"/>
    <col min="9988" max="9988" width="13.42578125" style="8" bestFit="1" customWidth="1"/>
    <col min="9989" max="9990" width="5.5703125" style="8" bestFit="1" customWidth="1"/>
    <col min="9991" max="9991" width="11" style="8" customWidth="1"/>
    <col min="9992" max="9992" width="36.7109375" style="8" bestFit="1" customWidth="1"/>
    <col min="9993" max="9993" width="34.5703125" style="8" bestFit="1" customWidth="1"/>
    <col min="9994" max="9994" width="19.7109375" style="8" bestFit="1" customWidth="1"/>
    <col min="9995" max="9995" width="6" style="8" bestFit="1" customWidth="1"/>
    <col min="9996" max="9996" width="7.28515625" style="8" customWidth="1"/>
    <col min="9997" max="10003" width="0" style="8" hidden="1" customWidth="1"/>
    <col min="10004" max="10004" width="20.42578125" style="8" bestFit="1" customWidth="1"/>
    <col min="10005" max="10005" width="17.85546875" style="8" bestFit="1" customWidth="1"/>
    <col min="10006" max="10006" width="19.5703125" style="8" bestFit="1" customWidth="1"/>
    <col min="10007" max="10007" width="16.85546875" style="8" customWidth="1"/>
    <col min="10008" max="10008" width="21.5703125" style="8" bestFit="1" customWidth="1"/>
    <col min="10009" max="10009" width="20.42578125" style="8" bestFit="1" customWidth="1"/>
    <col min="10010" max="10010" width="29.140625" style="8" customWidth="1"/>
    <col min="10011" max="10011" width="0" style="8" hidden="1" customWidth="1"/>
    <col min="10012" max="10012" width="19" style="8" bestFit="1" customWidth="1"/>
    <col min="10013" max="10013" width="19.28515625" style="8" bestFit="1" customWidth="1"/>
    <col min="10014" max="10014" width="15.5703125" style="8" bestFit="1" customWidth="1"/>
    <col min="10015" max="10015" width="29.7109375" style="8" bestFit="1" customWidth="1"/>
    <col min="10016" max="10016" width="14.85546875" style="8" customWidth="1"/>
    <col min="10017" max="10021" width="0" style="8" hidden="1" customWidth="1"/>
    <col min="10022" max="10023" width="21.5703125" style="8" bestFit="1" customWidth="1"/>
    <col min="10024" max="10024" width="5.42578125" style="8" bestFit="1" customWidth="1"/>
    <col min="10025" max="10240" width="11.42578125" style="8"/>
    <col min="10241" max="10241" width="4.42578125" style="8" bestFit="1" customWidth="1"/>
    <col min="10242" max="10242" width="5.85546875" style="8" bestFit="1" customWidth="1"/>
    <col min="10243" max="10243" width="49" style="8" bestFit="1" customWidth="1"/>
    <col min="10244" max="10244" width="13.42578125" style="8" bestFit="1" customWidth="1"/>
    <col min="10245" max="10246" width="5.5703125" style="8" bestFit="1" customWidth="1"/>
    <col min="10247" max="10247" width="11" style="8" customWidth="1"/>
    <col min="10248" max="10248" width="36.7109375" style="8" bestFit="1" customWidth="1"/>
    <col min="10249" max="10249" width="34.5703125" style="8" bestFit="1" customWidth="1"/>
    <col min="10250" max="10250" width="19.7109375" style="8" bestFit="1" customWidth="1"/>
    <col min="10251" max="10251" width="6" style="8" bestFit="1" customWidth="1"/>
    <col min="10252" max="10252" width="7.28515625" style="8" customWidth="1"/>
    <col min="10253" max="10259" width="0" style="8" hidden="1" customWidth="1"/>
    <col min="10260" max="10260" width="20.42578125" style="8" bestFit="1" customWidth="1"/>
    <col min="10261" max="10261" width="17.85546875" style="8" bestFit="1" customWidth="1"/>
    <col min="10262" max="10262" width="19.5703125" style="8" bestFit="1" customWidth="1"/>
    <col min="10263" max="10263" width="16.85546875" style="8" customWidth="1"/>
    <col min="10264" max="10264" width="21.5703125" style="8" bestFit="1" customWidth="1"/>
    <col min="10265" max="10265" width="20.42578125" style="8" bestFit="1" customWidth="1"/>
    <col min="10266" max="10266" width="29.140625" style="8" customWidth="1"/>
    <col min="10267" max="10267" width="0" style="8" hidden="1" customWidth="1"/>
    <col min="10268" max="10268" width="19" style="8" bestFit="1" customWidth="1"/>
    <col min="10269" max="10269" width="19.28515625" style="8" bestFit="1" customWidth="1"/>
    <col min="10270" max="10270" width="15.5703125" style="8" bestFit="1" customWidth="1"/>
    <col min="10271" max="10271" width="29.7109375" style="8" bestFit="1" customWidth="1"/>
    <col min="10272" max="10272" width="14.85546875" style="8" customWidth="1"/>
    <col min="10273" max="10277" width="0" style="8" hidden="1" customWidth="1"/>
    <col min="10278" max="10279" width="21.5703125" style="8" bestFit="1" customWidth="1"/>
    <col min="10280" max="10280" width="5.42578125" style="8" bestFit="1" customWidth="1"/>
    <col min="10281" max="10496" width="11.42578125" style="8"/>
    <col min="10497" max="10497" width="4.42578125" style="8" bestFit="1" customWidth="1"/>
    <col min="10498" max="10498" width="5.85546875" style="8" bestFit="1" customWidth="1"/>
    <col min="10499" max="10499" width="49" style="8" bestFit="1" customWidth="1"/>
    <col min="10500" max="10500" width="13.42578125" style="8" bestFit="1" customWidth="1"/>
    <col min="10501" max="10502" width="5.5703125" style="8" bestFit="1" customWidth="1"/>
    <col min="10503" max="10503" width="11" style="8" customWidth="1"/>
    <col min="10504" max="10504" width="36.7109375" style="8" bestFit="1" customWidth="1"/>
    <col min="10505" max="10505" width="34.5703125" style="8" bestFit="1" customWidth="1"/>
    <col min="10506" max="10506" width="19.7109375" style="8" bestFit="1" customWidth="1"/>
    <col min="10507" max="10507" width="6" style="8" bestFit="1" customWidth="1"/>
    <col min="10508" max="10508" width="7.28515625" style="8" customWidth="1"/>
    <col min="10509" max="10515" width="0" style="8" hidden="1" customWidth="1"/>
    <col min="10516" max="10516" width="20.42578125" style="8" bestFit="1" customWidth="1"/>
    <col min="10517" max="10517" width="17.85546875" style="8" bestFit="1" customWidth="1"/>
    <col min="10518" max="10518" width="19.5703125" style="8" bestFit="1" customWidth="1"/>
    <col min="10519" max="10519" width="16.85546875" style="8" customWidth="1"/>
    <col min="10520" max="10520" width="21.5703125" style="8" bestFit="1" customWidth="1"/>
    <col min="10521" max="10521" width="20.42578125" style="8" bestFit="1" customWidth="1"/>
    <col min="10522" max="10522" width="29.140625" style="8" customWidth="1"/>
    <col min="10523" max="10523" width="0" style="8" hidden="1" customWidth="1"/>
    <col min="10524" max="10524" width="19" style="8" bestFit="1" customWidth="1"/>
    <col min="10525" max="10525" width="19.28515625" style="8" bestFit="1" customWidth="1"/>
    <col min="10526" max="10526" width="15.5703125" style="8" bestFit="1" customWidth="1"/>
    <col min="10527" max="10527" width="29.7109375" style="8" bestFit="1" customWidth="1"/>
    <col min="10528" max="10528" width="14.85546875" style="8" customWidth="1"/>
    <col min="10529" max="10533" width="0" style="8" hidden="1" customWidth="1"/>
    <col min="10534" max="10535" width="21.5703125" style="8" bestFit="1" customWidth="1"/>
    <col min="10536" max="10536" width="5.42578125" style="8" bestFit="1" customWidth="1"/>
    <col min="10537" max="10752" width="11.42578125" style="8"/>
    <col min="10753" max="10753" width="4.42578125" style="8" bestFit="1" customWidth="1"/>
    <col min="10754" max="10754" width="5.85546875" style="8" bestFit="1" customWidth="1"/>
    <col min="10755" max="10755" width="49" style="8" bestFit="1" customWidth="1"/>
    <col min="10756" max="10756" width="13.42578125" style="8" bestFit="1" customWidth="1"/>
    <col min="10757" max="10758" width="5.5703125" style="8" bestFit="1" customWidth="1"/>
    <col min="10759" max="10759" width="11" style="8" customWidth="1"/>
    <col min="10760" max="10760" width="36.7109375" style="8" bestFit="1" customWidth="1"/>
    <col min="10761" max="10761" width="34.5703125" style="8" bestFit="1" customWidth="1"/>
    <col min="10762" max="10762" width="19.7109375" style="8" bestFit="1" customWidth="1"/>
    <col min="10763" max="10763" width="6" style="8" bestFit="1" customWidth="1"/>
    <col min="10764" max="10764" width="7.28515625" style="8" customWidth="1"/>
    <col min="10765" max="10771" width="0" style="8" hidden="1" customWidth="1"/>
    <col min="10772" max="10772" width="20.42578125" style="8" bestFit="1" customWidth="1"/>
    <col min="10773" max="10773" width="17.85546875" style="8" bestFit="1" customWidth="1"/>
    <col min="10774" max="10774" width="19.5703125" style="8" bestFit="1" customWidth="1"/>
    <col min="10775" max="10775" width="16.85546875" style="8" customWidth="1"/>
    <col min="10776" max="10776" width="21.5703125" style="8" bestFit="1" customWidth="1"/>
    <col min="10777" max="10777" width="20.42578125" style="8" bestFit="1" customWidth="1"/>
    <col min="10778" max="10778" width="29.140625" style="8" customWidth="1"/>
    <col min="10779" max="10779" width="0" style="8" hidden="1" customWidth="1"/>
    <col min="10780" max="10780" width="19" style="8" bestFit="1" customWidth="1"/>
    <col min="10781" max="10781" width="19.28515625" style="8" bestFit="1" customWidth="1"/>
    <col min="10782" max="10782" width="15.5703125" style="8" bestFit="1" customWidth="1"/>
    <col min="10783" max="10783" width="29.7109375" style="8" bestFit="1" customWidth="1"/>
    <col min="10784" max="10784" width="14.85546875" style="8" customWidth="1"/>
    <col min="10785" max="10789" width="0" style="8" hidden="1" customWidth="1"/>
    <col min="10790" max="10791" width="21.5703125" style="8" bestFit="1" customWidth="1"/>
    <col min="10792" max="10792" width="5.42578125" style="8" bestFit="1" customWidth="1"/>
    <col min="10793" max="11008" width="11.42578125" style="8"/>
    <col min="11009" max="11009" width="4.42578125" style="8" bestFit="1" customWidth="1"/>
    <col min="11010" max="11010" width="5.85546875" style="8" bestFit="1" customWidth="1"/>
    <col min="11011" max="11011" width="49" style="8" bestFit="1" customWidth="1"/>
    <col min="11012" max="11012" width="13.42578125" style="8" bestFit="1" customWidth="1"/>
    <col min="11013" max="11014" width="5.5703125" style="8" bestFit="1" customWidth="1"/>
    <col min="11015" max="11015" width="11" style="8" customWidth="1"/>
    <col min="11016" max="11016" width="36.7109375" style="8" bestFit="1" customWidth="1"/>
    <col min="11017" max="11017" width="34.5703125" style="8" bestFit="1" customWidth="1"/>
    <col min="11018" max="11018" width="19.7109375" style="8" bestFit="1" customWidth="1"/>
    <col min="11019" max="11019" width="6" style="8" bestFit="1" customWidth="1"/>
    <col min="11020" max="11020" width="7.28515625" style="8" customWidth="1"/>
    <col min="11021" max="11027" width="0" style="8" hidden="1" customWidth="1"/>
    <col min="11028" max="11028" width="20.42578125" style="8" bestFit="1" customWidth="1"/>
    <col min="11029" max="11029" width="17.85546875" style="8" bestFit="1" customWidth="1"/>
    <col min="11030" max="11030" width="19.5703125" style="8" bestFit="1" customWidth="1"/>
    <col min="11031" max="11031" width="16.85546875" style="8" customWidth="1"/>
    <col min="11032" max="11032" width="21.5703125" style="8" bestFit="1" customWidth="1"/>
    <col min="11033" max="11033" width="20.42578125" style="8" bestFit="1" customWidth="1"/>
    <col min="11034" max="11034" width="29.140625" style="8" customWidth="1"/>
    <col min="11035" max="11035" width="0" style="8" hidden="1" customWidth="1"/>
    <col min="11036" max="11036" width="19" style="8" bestFit="1" customWidth="1"/>
    <col min="11037" max="11037" width="19.28515625" style="8" bestFit="1" customWidth="1"/>
    <col min="11038" max="11038" width="15.5703125" style="8" bestFit="1" customWidth="1"/>
    <col min="11039" max="11039" width="29.7109375" style="8" bestFit="1" customWidth="1"/>
    <col min="11040" max="11040" width="14.85546875" style="8" customWidth="1"/>
    <col min="11041" max="11045" width="0" style="8" hidden="1" customWidth="1"/>
    <col min="11046" max="11047" width="21.5703125" style="8" bestFit="1" customWidth="1"/>
    <col min="11048" max="11048" width="5.42578125" style="8" bestFit="1" customWidth="1"/>
    <col min="11049" max="11264" width="11.42578125" style="8"/>
    <col min="11265" max="11265" width="4.42578125" style="8" bestFit="1" customWidth="1"/>
    <col min="11266" max="11266" width="5.85546875" style="8" bestFit="1" customWidth="1"/>
    <col min="11267" max="11267" width="49" style="8" bestFit="1" customWidth="1"/>
    <col min="11268" max="11268" width="13.42578125" style="8" bestFit="1" customWidth="1"/>
    <col min="11269" max="11270" width="5.5703125" style="8" bestFit="1" customWidth="1"/>
    <col min="11271" max="11271" width="11" style="8" customWidth="1"/>
    <col min="11272" max="11272" width="36.7109375" style="8" bestFit="1" customWidth="1"/>
    <col min="11273" max="11273" width="34.5703125" style="8" bestFit="1" customWidth="1"/>
    <col min="11274" max="11274" width="19.7109375" style="8" bestFit="1" customWidth="1"/>
    <col min="11275" max="11275" width="6" style="8" bestFit="1" customWidth="1"/>
    <col min="11276" max="11276" width="7.28515625" style="8" customWidth="1"/>
    <col min="11277" max="11283" width="0" style="8" hidden="1" customWidth="1"/>
    <col min="11284" max="11284" width="20.42578125" style="8" bestFit="1" customWidth="1"/>
    <col min="11285" max="11285" width="17.85546875" style="8" bestFit="1" customWidth="1"/>
    <col min="11286" max="11286" width="19.5703125" style="8" bestFit="1" customWidth="1"/>
    <col min="11287" max="11287" width="16.85546875" style="8" customWidth="1"/>
    <col min="11288" max="11288" width="21.5703125" style="8" bestFit="1" customWidth="1"/>
    <col min="11289" max="11289" width="20.42578125" style="8" bestFit="1" customWidth="1"/>
    <col min="11290" max="11290" width="29.140625" style="8" customWidth="1"/>
    <col min="11291" max="11291" width="0" style="8" hidden="1" customWidth="1"/>
    <col min="11292" max="11292" width="19" style="8" bestFit="1" customWidth="1"/>
    <col min="11293" max="11293" width="19.28515625" style="8" bestFit="1" customWidth="1"/>
    <col min="11294" max="11294" width="15.5703125" style="8" bestFit="1" customWidth="1"/>
    <col min="11295" max="11295" width="29.7109375" style="8" bestFit="1" customWidth="1"/>
    <col min="11296" max="11296" width="14.85546875" style="8" customWidth="1"/>
    <col min="11297" max="11301" width="0" style="8" hidden="1" customWidth="1"/>
    <col min="11302" max="11303" width="21.5703125" style="8" bestFit="1" customWidth="1"/>
    <col min="11304" max="11304" width="5.42578125" style="8" bestFit="1" customWidth="1"/>
    <col min="11305" max="11520" width="11.42578125" style="8"/>
    <col min="11521" max="11521" width="4.42578125" style="8" bestFit="1" customWidth="1"/>
    <col min="11522" max="11522" width="5.85546875" style="8" bestFit="1" customWidth="1"/>
    <col min="11523" max="11523" width="49" style="8" bestFit="1" customWidth="1"/>
    <col min="11524" max="11524" width="13.42578125" style="8" bestFit="1" customWidth="1"/>
    <col min="11525" max="11526" width="5.5703125" style="8" bestFit="1" customWidth="1"/>
    <col min="11527" max="11527" width="11" style="8" customWidth="1"/>
    <col min="11528" max="11528" width="36.7109375" style="8" bestFit="1" customWidth="1"/>
    <col min="11529" max="11529" width="34.5703125" style="8" bestFit="1" customWidth="1"/>
    <col min="11530" max="11530" width="19.7109375" style="8" bestFit="1" customWidth="1"/>
    <col min="11531" max="11531" width="6" style="8" bestFit="1" customWidth="1"/>
    <col min="11532" max="11532" width="7.28515625" style="8" customWidth="1"/>
    <col min="11533" max="11539" width="0" style="8" hidden="1" customWidth="1"/>
    <col min="11540" max="11540" width="20.42578125" style="8" bestFit="1" customWidth="1"/>
    <col min="11541" max="11541" width="17.85546875" style="8" bestFit="1" customWidth="1"/>
    <col min="11542" max="11542" width="19.5703125" style="8" bestFit="1" customWidth="1"/>
    <col min="11543" max="11543" width="16.85546875" style="8" customWidth="1"/>
    <col min="11544" max="11544" width="21.5703125" style="8" bestFit="1" customWidth="1"/>
    <col min="11545" max="11545" width="20.42578125" style="8" bestFit="1" customWidth="1"/>
    <col min="11546" max="11546" width="29.140625" style="8" customWidth="1"/>
    <col min="11547" max="11547" width="0" style="8" hidden="1" customWidth="1"/>
    <col min="11548" max="11548" width="19" style="8" bestFit="1" customWidth="1"/>
    <col min="11549" max="11549" width="19.28515625" style="8" bestFit="1" customWidth="1"/>
    <col min="11550" max="11550" width="15.5703125" style="8" bestFit="1" customWidth="1"/>
    <col min="11551" max="11551" width="29.7109375" style="8" bestFit="1" customWidth="1"/>
    <col min="11552" max="11552" width="14.85546875" style="8" customWidth="1"/>
    <col min="11553" max="11557" width="0" style="8" hidden="1" customWidth="1"/>
    <col min="11558" max="11559" width="21.5703125" style="8" bestFit="1" customWidth="1"/>
    <col min="11560" max="11560" width="5.42578125" style="8" bestFit="1" customWidth="1"/>
    <col min="11561" max="11776" width="11.42578125" style="8"/>
    <col min="11777" max="11777" width="4.42578125" style="8" bestFit="1" customWidth="1"/>
    <col min="11778" max="11778" width="5.85546875" style="8" bestFit="1" customWidth="1"/>
    <col min="11779" max="11779" width="49" style="8" bestFit="1" customWidth="1"/>
    <col min="11780" max="11780" width="13.42578125" style="8" bestFit="1" customWidth="1"/>
    <col min="11781" max="11782" width="5.5703125" style="8" bestFit="1" customWidth="1"/>
    <col min="11783" max="11783" width="11" style="8" customWidth="1"/>
    <col min="11784" max="11784" width="36.7109375" style="8" bestFit="1" customWidth="1"/>
    <col min="11785" max="11785" width="34.5703125" style="8" bestFit="1" customWidth="1"/>
    <col min="11786" max="11786" width="19.7109375" style="8" bestFit="1" customWidth="1"/>
    <col min="11787" max="11787" width="6" style="8" bestFit="1" customWidth="1"/>
    <col min="11788" max="11788" width="7.28515625" style="8" customWidth="1"/>
    <col min="11789" max="11795" width="0" style="8" hidden="1" customWidth="1"/>
    <col min="11796" max="11796" width="20.42578125" style="8" bestFit="1" customWidth="1"/>
    <col min="11797" max="11797" width="17.85546875" style="8" bestFit="1" customWidth="1"/>
    <col min="11798" max="11798" width="19.5703125" style="8" bestFit="1" customWidth="1"/>
    <col min="11799" max="11799" width="16.85546875" style="8" customWidth="1"/>
    <col min="11800" max="11800" width="21.5703125" style="8" bestFit="1" customWidth="1"/>
    <col min="11801" max="11801" width="20.42578125" style="8" bestFit="1" customWidth="1"/>
    <col min="11802" max="11802" width="29.140625" style="8" customWidth="1"/>
    <col min="11803" max="11803" width="0" style="8" hidden="1" customWidth="1"/>
    <col min="11804" max="11804" width="19" style="8" bestFit="1" customWidth="1"/>
    <col min="11805" max="11805" width="19.28515625" style="8" bestFit="1" customWidth="1"/>
    <col min="11806" max="11806" width="15.5703125" style="8" bestFit="1" customWidth="1"/>
    <col min="11807" max="11807" width="29.7109375" style="8" bestFit="1" customWidth="1"/>
    <col min="11808" max="11808" width="14.85546875" style="8" customWidth="1"/>
    <col min="11809" max="11813" width="0" style="8" hidden="1" customWidth="1"/>
    <col min="11814" max="11815" width="21.5703125" style="8" bestFit="1" customWidth="1"/>
    <col min="11816" max="11816" width="5.42578125" style="8" bestFit="1" customWidth="1"/>
    <col min="11817" max="12032" width="11.42578125" style="8"/>
    <col min="12033" max="12033" width="4.42578125" style="8" bestFit="1" customWidth="1"/>
    <col min="12034" max="12034" width="5.85546875" style="8" bestFit="1" customWidth="1"/>
    <col min="12035" max="12035" width="49" style="8" bestFit="1" customWidth="1"/>
    <col min="12036" max="12036" width="13.42578125" style="8" bestFit="1" customWidth="1"/>
    <col min="12037" max="12038" width="5.5703125" style="8" bestFit="1" customWidth="1"/>
    <col min="12039" max="12039" width="11" style="8" customWidth="1"/>
    <col min="12040" max="12040" width="36.7109375" style="8" bestFit="1" customWidth="1"/>
    <col min="12041" max="12041" width="34.5703125" style="8" bestFit="1" customWidth="1"/>
    <col min="12042" max="12042" width="19.7109375" style="8" bestFit="1" customWidth="1"/>
    <col min="12043" max="12043" width="6" style="8" bestFit="1" customWidth="1"/>
    <col min="12044" max="12044" width="7.28515625" style="8" customWidth="1"/>
    <col min="12045" max="12051" width="0" style="8" hidden="1" customWidth="1"/>
    <col min="12052" max="12052" width="20.42578125" style="8" bestFit="1" customWidth="1"/>
    <col min="12053" max="12053" width="17.85546875" style="8" bestFit="1" customWidth="1"/>
    <col min="12054" max="12054" width="19.5703125" style="8" bestFit="1" customWidth="1"/>
    <col min="12055" max="12055" width="16.85546875" style="8" customWidth="1"/>
    <col min="12056" max="12056" width="21.5703125" style="8" bestFit="1" customWidth="1"/>
    <col min="12057" max="12057" width="20.42578125" style="8" bestFit="1" customWidth="1"/>
    <col min="12058" max="12058" width="29.140625" style="8" customWidth="1"/>
    <col min="12059" max="12059" width="0" style="8" hidden="1" customWidth="1"/>
    <col min="12060" max="12060" width="19" style="8" bestFit="1" customWidth="1"/>
    <col min="12061" max="12061" width="19.28515625" style="8" bestFit="1" customWidth="1"/>
    <col min="12062" max="12062" width="15.5703125" style="8" bestFit="1" customWidth="1"/>
    <col min="12063" max="12063" width="29.7109375" style="8" bestFit="1" customWidth="1"/>
    <col min="12064" max="12064" width="14.85546875" style="8" customWidth="1"/>
    <col min="12065" max="12069" width="0" style="8" hidden="1" customWidth="1"/>
    <col min="12070" max="12071" width="21.5703125" style="8" bestFit="1" customWidth="1"/>
    <col min="12072" max="12072" width="5.42578125" style="8" bestFit="1" customWidth="1"/>
    <col min="12073" max="12288" width="11.42578125" style="8"/>
    <col min="12289" max="12289" width="4.42578125" style="8" bestFit="1" customWidth="1"/>
    <col min="12290" max="12290" width="5.85546875" style="8" bestFit="1" customWidth="1"/>
    <col min="12291" max="12291" width="49" style="8" bestFit="1" customWidth="1"/>
    <col min="12292" max="12292" width="13.42578125" style="8" bestFit="1" customWidth="1"/>
    <col min="12293" max="12294" width="5.5703125" style="8" bestFit="1" customWidth="1"/>
    <col min="12295" max="12295" width="11" style="8" customWidth="1"/>
    <col min="12296" max="12296" width="36.7109375" style="8" bestFit="1" customWidth="1"/>
    <col min="12297" max="12297" width="34.5703125" style="8" bestFit="1" customWidth="1"/>
    <col min="12298" max="12298" width="19.7109375" style="8" bestFit="1" customWidth="1"/>
    <col min="12299" max="12299" width="6" style="8" bestFit="1" customWidth="1"/>
    <col min="12300" max="12300" width="7.28515625" style="8" customWidth="1"/>
    <col min="12301" max="12307" width="0" style="8" hidden="1" customWidth="1"/>
    <col min="12308" max="12308" width="20.42578125" style="8" bestFit="1" customWidth="1"/>
    <col min="12309" max="12309" width="17.85546875" style="8" bestFit="1" customWidth="1"/>
    <col min="12310" max="12310" width="19.5703125" style="8" bestFit="1" customWidth="1"/>
    <col min="12311" max="12311" width="16.85546875" style="8" customWidth="1"/>
    <col min="12312" max="12312" width="21.5703125" style="8" bestFit="1" customWidth="1"/>
    <col min="12313" max="12313" width="20.42578125" style="8" bestFit="1" customWidth="1"/>
    <col min="12314" max="12314" width="29.140625" style="8" customWidth="1"/>
    <col min="12315" max="12315" width="0" style="8" hidden="1" customWidth="1"/>
    <col min="12316" max="12316" width="19" style="8" bestFit="1" customWidth="1"/>
    <col min="12317" max="12317" width="19.28515625" style="8" bestFit="1" customWidth="1"/>
    <col min="12318" max="12318" width="15.5703125" style="8" bestFit="1" customWidth="1"/>
    <col min="12319" max="12319" width="29.7109375" style="8" bestFit="1" customWidth="1"/>
    <col min="12320" max="12320" width="14.85546875" style="8" customWidth="1"/>
    <col min="12321" max="12325" width="0" style="8" hidden="1" customWidth="1"/>
    <col min="12326" max="12327" width="21.5703125" style="8" bestFit="1" customWidth="1"/>
    <col min="12328" max="12328" width="5.42578125" style="8" bestFit="1" customWidth="1"/>
    <col min="12329" max="12544" width="11.42578125" style="8"/>
    <col min="12545" max="12545" width="4.42578125" style="8" bestFit="1" customWidth="1"/>
    <col min="12546" max="12546" width="5.85546875" style="8" bestFit="1" customWidth="1"/>
    <col min="12547" max="12547" width="49" style="8" bestFit="1" customWidth="1"/>
    <col min="12548" max="12548" width="13.42578125" style="8" bestFit="1" customWidth="1"/>
    <col min="12549" max="12550" width="5.5703125" style="8" bestFit="1" customWidth="1"/>
    <col min="12551" max="12551" width="11" style="8" customWidth="1"/>
    <col min="12552" max="12552" width="36.7109375" style="8" bestFit="1" customWidth="1"/>
    <col min="12553" max="12553" width="34.5703125" style="8" bestFit="1" customWidth="1"/>
    <col min="12554" max="12554" width="19.7109375" style="8" bestFit="1" customWidth="1"/>
    <col min="12555" max="12555" width="6" style="8" bestFit="1" customWidth="1"/>
    <col min="12556" max="12556" width="7.28515625" style="8" customWidth="1"/>
    <col min="12557" max="12563" width="0" style="8" hidden="1" customWidth="1"/>
    <col min="12564" max="12564" width="20.42578125" style="8" bestFit="1" customWidth="1"/>
    <col min="12565" max="12565" width="17.85546875" style="8" bestFit="1" customWidth="1"/>
    <col min="12566" max="12566" width="19.5703125" style="8" bestFit="1" customWidth="1"/>
    <col min="12567" max="12567" width="16.85546875" style="8" customWidth="1"/>
    <col min="12568" max="12568" width="21.5703125" style="8" bestFit="1" customWidth="1"/>
    <col min="12569" max="12569" width="20.42578125" style="8" bestFit="1" customWidth="1"/>
    <col min="12570" max="12570" width="29.140625" style="8" customWidth="1"/>
    <col min="12571" max="12571" width="0" style="8" hidden="1" customWidth="1"/>
    <col min="12572" max="12572" width="19" style="8" bestFit="1" customWidth="1"/>
    <col min="12573" max="12573" width="19.28515625" style="8" bestFit="1" customWidth="1"/>
    <col min="12574" max="12574" width="15.5703125" style="8" bestFit="1" customWidth="1"/>
    <col min="12575" max="12575" width="29.7109375" style="8" bestFit="1" customWidth="1"/>
    <col min="12576" max="12576" width="14.85546875" style="8" customWidth="1"/>
    <col min="12577" max="12581" width="0" style="8" hidden="1" customWidth="1"/>
    <col min="12582" max="12583" width="21.5703125" style="8" bestFit="1" customWidth="1"/>
    <col min="12584" max="12584" width="5.42578125" style="8" bestFit="1" customWidth="1"/>
    <col min="12585" max="12800" width="11.42578125" style="8"/>
    <col min="12801" max="12801" width="4.42578125" style="8" bestFit="1" customWidth="1"/>
    <col min="12802" max="12802" width="5.85546875" style="8" bestFit="1" customWidth="1"/>
    <col min="12803" max="12803" width="49" style="8" bestFit="1" customWidth="1"/>
    <col min="12804" max="12804" width="13.42578125" style="8" bestFit="1" customWidth="1"/>
    <col min="12805" max="12806" width="5.5703125" style="8" bestFit="1" customWidth="1"/>
    <col min="12807" max="12807" width="11" style="8" customWidth="1"/>
    <col min="12808" max="12808" width="36.7109375" style="8" bestFit="1" customWidth="1"/>
    <col min="12809" max="12809" width="34.5703125" style="8" bestFit="1" customWidth="1"/>
    <col min="12810" max="12810" width="19.7109375" style="8" bestFit="1" customWidth="1"/>
    <col min="12811" max="12811" width="6" style="8" bestFit="1" customWidth="1"/>
    <col min="12812" max="12812" width="7.28515625" style="8" customWidth="1"/>
    <col min="12813" max="12819" width="0" style="8" hidden="1" customWidth="1"/>
    <col min="12820" max="12820" width="20.42578125" style="8" bestFit="1" customWidth="1"/>
    <col min="12821" max="12821" width="17.85546875" style="8" bestFit="1" customWidth="1"/>
    <col min="12822" max="12822" width="19.5703125" style="8" bestFit="1" customWidth="1"/>
    <col min="12823" max="12823" width="16.85546875" style="8" customWidth="1"/>
    <col min="12824" max="12824" width="21.5703125" style="8" bestFit="1" customWidth="1"/>
    <col min="12825" max="12825" width="20.42578125" style="8" bestFit="1" customWidth="1"/>
    <col min="12826" max="12826" width="29.140625" style="8" customWidth="1"/>
    <col min="12827" max="12827" width="0" style="8" hidden="1" customWidth="1"/>
    <col min="12828" max="12828" width="19" style="8" bestFit="1" customWidth="1"/>
    <col min="12829" max="12829" width="19.28515625" style="8" bestFit="1" customWidth="1"/>
    <col min="12830" max="12830" width="15.5703125" style="8" bestFit="1" customWidth="1"/>
    <col min="12831" max="12831" width="29.7109375" style="8" bestFit="1" customWidth="1"/>
    <col min="12832" max="12832" width="14.85546875" style="8" customWidth="1"/>
    <col min="12833" max="12837" width="0" style="8" hidden="1" customWidth="1"/>
    <col min="12838" max="12839" width="21.5703125" style="8" bestFit="1" customWidth="1"/>
    <col min="12840" max="12840" width="5.42578125" style="8" bestFit="1" customWidth="1"/>
    <col min="12841" max="13056" width="11.42578125" style="8"/>
    <col min="13057" max="13057" width="4.42578125" style="8" bestFit="1" customWidth="1"/>
    <col min="13058" max="13058" width="5.85546875" style="8" bestFit="1" customWidth="1"/>
    <col min="13059" max="13059" width="49" style="8" bestFit="1" customWidth="1"/>
    <col min="13060" max="13060" width="13.42578125" style="8" bestFit="1" customWidth="1"/>
    <col min="13061" max="13062" width="5.5703125" style="8" bestFit="1" customWidth="1"/>
    <col min="13063" max="13063" width="11" style="8" customWidth="1"/>
    <col min="13064" max="13064" width="36.7109375" style="8" bestFit="1" customWidth="1"/>
    <col min="13065" max="13065" width="34.5703125" style="8" bestFit="1" customWidth="1"/>
    <col min="13066" max="13066" width="19.7109375" style="8" bestFit="1" customWidth="1"/>
    <col min="13067" max="13067" width="6" style="8" bestFit="1" customWidth="1"/>
    <col min="13068" max="13068" width="7.28515625" style="8" customWidth="1"/>
    <col min="13069" max="13075" width="0" style="8" hidden="1" customWidth="1"/>
    <col min="13076" max="13076" width="20.42578125" style="8" bestFit="1" customWidth="1"/>
    <col min="13077" max="13077" width="17.85546875" style="8" bestFit="1" customWidth="1"/>
    <col min="13078" max="13078" width="19.5703125" style="8" bestFit="1" customWidth="1"/>
    <col min="13079" max="13079" width="16.85546875" style="8" customWidth="1"/>
    <col min="13080" max="13080" width="21.5703125" style="8" bestFit="1" customWidth="1"/>
    <col min="13081" max="13081" width="20.42578125" style="8" bestFit="1" customWidth="1"/>
    <col min="13082" max="13082" width="29.140625" style="8" customWidth="1"/>
    <col min="13083" max="13083" width="0" style="8" hidden="1" customWidth="1"/>
    <col min="13084" max="13084" width="19" style="8" bestFit="1" customWidth="1"/>
    <col min="13085" max="13085" width="19.28515625" style="8" bestFit="1" customWidth="1"/>
    <col min="13086" max="13086" width="15.5703125" style="8" bestFit="1" customWidth="1"/>
    <col min="13087" max="13087" width="29.7109375" style="8" bestFit="1" customWidth="1"/>
    <col min="13088" max="13088" width="14.85546875" style="8" customWidth="1"/>
    <col min="13089" max="13093" width="0" style="8" hidden="1" customWidth="1"/>
    <col min="13094" max="13095" width="21.5703125" style="8" bestFit="1" customWidth="1"/>
    <col min="13096" max="13096" width="5.42578125" style="8" bestFit="1" customWidth="1"/>
    <col min="13097" max="13312" width="11.42578125" style="8"/>
    <col min="13313" max="13313" width="4.42578125" style="8" bestFit="1" customWidth="1"/>
    <col min="13314" max="13314" width="5.85546875" style="8" bestFit="1" customWidth="1"/>
    <col min="13315" max="13315" width="49" style="8" bestFit="1" customWidth="1"/>
    <col min="13316" max="13316" width="13.42578125" style="8" bestFit="1" customWidth="1"/>
    <col min="13317" max="13318" width="5.5703125" style="8" bestFit="1" customWidth="1"/>
    <col min="13319" max="13319" width="11" style="8" customWidth="1"/>
    <col min="13320" max="13320" width="36.7109375" style="8" bestFit="1" customWidth="1"/>
    <col min="13321" max="13321" width="34.5703125" style="8" bestFit="1" customWidth="1"/>
    <col min="13322" max="13322" width="19.7109375" style="8" bestFit="1" customWidth="1"/>
    <col min="13323" max="13323" width="6" style="8" bestFit="1" customWidth="1"/>
    <col min="13324" max="13324" width="7.28515625" style="8" customWidth="1"/>
    <col min="13325" max="13331" width="0" style="8" hidden="1" customWidth="1"/>
    <col min="13332" max="13332" width="20.42578125" style="8" bestFit="1" customWidth="1"/>
    <col min="13333" max="13333" width="17.85546875" style="8" bestFit="1" customWidth="1"/>
    <col min="13334" max="13334" width="19.5703125" style="8" bestFit="1" customWidth="1"/>
    <col min="13335" max="13335" width="16.85546875" style="8" customWidth="1"/>
    <col min="13336" max="13336" width="21.5703125" style="8" bestFit="1" customWidth="1"/>
    <col min="13337" max="13337" width="20.42578125" style="8" bestFit="1" customWidth="1"/>
    <col min="13338" max="13338" width="29.140625" style="8" customWidth="1"/>
    <col min="13339" max="13339" width="0" style="8" hidden="1" customWidth="1"/>
    <col min="13340" max="13340" width="19" style="8" bestFit="1" customWidth="1"/>
    <col min="13341" max="13341" width="19.28515625" style="8" bestFit="1" customWidth="1"/>
    <col min="13342" max="13342" width="15.5703125" style="8" bestFit="1" customWidth="1"/>
    <col min="13343" max="13343" width="29.7109375" style="8" bestFit="1" customWidth="1"/>
    <col min="13344" max="13344" width="14.85546875" style="8" customWidth="1"/>
    <col min="13345" max="13349" width="0" style="8" hidden="1" customWidth="1"/>
    <col min="13350" max="13351" width="21.5703125" style="8" bestFit="1" customWidth="1"/>
    <col min="13352" max="13352" width="5.42578125" style="8" bestFit="1" customWidth="1"/>
    <col min="13353" max="13568" width="11.42578125" style="8"/>
    <col min="13569" max="13569" width="4.42578125" style="8" bestFit="1" customWidth="1"/>
    <col min="13570" max="13570" width="5.85546875" style="8" bestFit="1" customWidth="1"/>
    <col min="13571" max="13571" width="49" style="8" bestFit="1" customWidth="1"/>
    <col min="13572" max="13572" width="13.42578125" style="8" bestFit="1" customWidth="1"/>
    <col min="13573" max="13574" width="5.5703125" style="8" bestFit="1" customWidth="1"/>
    <col min="13575" max="13575" width="11" style="8" customWidth="1"/>
    <col min="13576" max="13576" width="36.7109375" style="8" bestFit="1" customWidth="1"/>
    <col min="13577" max="13577" width="34.5703125" style="8" bestFit="1" customWidth="1"/>
    <col min="13578" max="13578" width="19.7109375" style="8" bestFit="1" customWidth="1"/>
    <col min="13579" max="13579" width="6" style="8" bestFit="1" customWidth="1"/>
    <col min="13580" max="13580" width="7.28515625" style="8" customWidth="1"/>
    <col min="13581" max="13587" width="0" style="8" hidden="1" customWidth="1"/>
    <col min="13588" max="13588" width="20.42578125" style="8" bestFit="1" customWidth="1"/>
    <col min="13589" max="13589" width="17.85546875" style="8" bestFit="1" customWidth="1"/>
    <col min="13590" max="13590" width="19.5703125" style="8" bestFit="1" customWidth="1"/>
    <col min="13591" max="13591" width="16.85546875" style="8" customWidth="1"/>
    <col min="13592" max="13592" width="21.5703125" style="8" bestFit="1" customWidth="1"/>
    <col min="13593" max="13593" width="20.42578125" style="8" bestFit="1" customWidth="1"/>
    <col min="13594" max="13594" width="29.140625" style="8" customWidth="1"/>
    <col min="13595" max="13595" width="0" style="8" hidden="1" customWidth="1"/>
    <col min="13596" max="13596" width="19" style="8" bestFit="1" customWidth="1"/>
    <col min="13597" max="13597" width="19.28515625" style="8" bestFit="1" customWidth="1"/>
    <col min="13598" max="13598" width="15.5703125" style="8" bestFit="1" customWidth="1"/>
    <col min="13599" max="13599" width="29.7109375" style="8" bestFit="1" customWidth="1"/>
    <col min="13600" max="13600" width="14.85546875" style="8" customWidth="1"/>
    <col min="13601" max="13605" width="0" style="8" hidden="1" customWidth="1"/>
    <col min="13606" max="13607" width="21.5703125" style="8" bestFit="1" customWidth="1"/>
    <col min="13608" max="13608" width="5.42578125" style="8" bestFit="1" customWidth="1"/>
    <col min="13609" max="13824" width="11.42578125" style="8"/>
    <col min="13825" max="13825" width="4.42578125" style="8" bestFit="1" customWidth="1"/>
    <col min="13826" max="13826" width="5.85546875" style="8" bestFit="1" customWidth="1"/>
    <col min="13827" max="13827" width="49" style="8" bestFit="1" customWidth="1"/>
    <col min="13828" max="13828" width="13.42578125" style="8" bestFit="1" customWidth="1"/>
    <col min="13829" max="13830" width="5.5703125" style="8" bestFit="1" customWidth="1"/>
    <col min="13831" max="13831" width="11" style="8" customWidth="1"/>
    <col min="13832" max="13832" width="36.7109375" style="8" bestFit="1" customWidth="1"/>
    <col min="13833" max="13833" width="34.5703125" style="8" bestFit="1" customWidth="1"/>
    <col min="13834" max="13834" width="19.7109375" style="8" bestFit="1" customWidth="1"/>
    <col min="13835" max="13835" width="6" style="8" bestFit="1" customWidth="1"/>
    <col min="13836" max="13836" width="7.28515625" style="8" customWidth="1"/>
    <col min="13837" max="13843" width="0" style="8" hidden="1" customWidth="1"/>
    <col min="13844" max="13844" width="20.42578125" style="8" bestFit="1" customWidth="1"/>
    <col min="13845" max="13845" width="17.85546875" style="8" bestFit="1" customWidth="1"/>
    <col min="13846" max="13846" width="19.5703125" style="8" bestFit="1" customWidth="1"/>
    <col min="13847" max="13847" width="16.85546875" style="8" customWidth="1"/>
    <col min="13848" max="13848" width="21.5703125" style="8" bestFit="1" customWidth="1"/>
    <col min="13849" max="13849" width="20.42578125" style="8" bestFit="1" customWidth="1"/>
    <col min="13850" max="13850" width="29.140625" style="8" customWidth="1"/>
    <col min="13851" max="13851" width="0" style="8" hidden="1" customWidth="1"/>
    <col min="13852" max="13852" width="19" style="8" bestFit="1" customWidth="1"/>
    <col min="13853" max="13853" width="19.28515625" style="8" bestFit="1" customWidth="1"/>
    <col min="13854" max="13854" width="15.5703125" style="8" bestFit="1" customWidth="1"/>
    <col min="13855" max="13855" width="29.7109375" style="8" bestFit="1" customWidth="1"/>
    <col min="13856" max="13856" width="14.85546875" style="8" customWidth="1"/>
    <col min="13857" max="13861" width="0" style="8" hidden="1" customWidth="1"/>
    <col min="13862" max="13863" width="21.5703125" style="8" bestFit="1" customWidth="1"/>
    <col min="13864" max="13864" width="5.42578125" style="8" bestFit="1" customWidth="1"/>
    <col min="13865" max="14080" width="11.42578125" style="8"/>
    <col min="14081" max="14081" width="4.42578125" style="8" bestFit="1" customWidth="1"/>
    <col min="14082" max="14082" width="5.85546875" style="8" bestFit="1" customWidth="1"/>
    <col min="14083" max="14083" width="49" style="8" bestFit="1" customWidth="1"/>
    <col min="14084" max="14084" width="13.42578125" style="8" bestFit="1" customWidth="1"/>
    <col min="14085" max="14086" width="5.5703125" style="8" bestFit="1" customWidth="1"/>
    <col min="14087" max="14087" width="11" style="8" customWidth="1"/>
    <col min="14088" max="14088" width="36.7109375" style="8" bestFit="1" customWidth="1"/>
    <col min="14089" max="14089" width="34.5703125" style="8" bestFit="1" customWidth="1"/>
    <col min="14090" max="14090" width="19.7109375" style="8" bestFit="1" customWidth="1"/>
    <col min="14091" max="14091" width="6" style="8" bestFit="1" customWidth="1"/>
    <col min="14092" max="14092" width="7.28515625" style="8" customWidth="1"/>
    <col min="14093" max="14099" width="0" style="8" hidden="1" customWidth="1"/>
    <col min="14100" max="14100" width="20.42578125" style="8" bestFit="1" customWidth="1"/>
    <col min="14101" max="14101" width="17.85546875" style="8" bestFit="1" customWidth="1"/>
    <col min="14102" max="14102" width="19.5703125" style="8" bestFit="1" customWidth="1"/>
    <col min="14103" max="14103" width="16.85546875" style="8" customWidth="1"/>
    <col min="14104" max="14104" width="21.5703125" style="8" bestFit="1" customWidth="1"/>
    <col min="14105" max="14105" width="20.42578125" style="8" bestFit="1" customWidth="1"/>
    <col min="14106" max="14106" width="29.140625" style="8" customWidth="1"/>
    <col min="14107" max="14107" width="0" style="8" hidden="1" customWidth="1"/>
    <col min="14108" max="14108" width="19" style="8" bestFit="1" customWidth="1"/>
    <col min="14109" max="14109" width="19.28515625" style="8" bestFit="1" customWidth="1"/>
    <col min="14110" max="14110" width="15.5703125" style="8" bestFit="1" customWidth="1"/>
    <col min="14111" max="14111" width="29.7109375" style="8" bestFit="1" customWidth="1"/>
    <col min="14112" max="14112" width="14.85546875" style="8" customWidth="1"/>
    <col min="14113" max="14117" width="0" style="8" hidden="1" customWidth="1"/>
    <col min="14118" max="14119" width="21.5703125" style="8" bestFit="1" customWidth="1"/>
    <col min="14120" max="14120" width="5.42578125" style="8" bestFit="1" customWidth="1"/>
    <col min="14121" max="14336" width="11.42578125" style="8"/>
    <col min="14337" max="14337" width="4.42578125" style="8" bestFit="1" customWidth="1"/>
    <col min="14338" max="14338" width="5.85546875" style="8" bestFit="1" customWidth="1"/>
    <col min="14339" max="14339" width="49" style="8" bestFit="1" customWidth="1"/>
    <col min="14340" max="14340" width="13.42578125" style="8" bestFit="1" customWidth="1"/>
    <col min="14341" max="14342" width="5.5703125" style="8" bestFit="1" customWidth="1"/>
    <col min="14343" max="14343" width="11" style="8" customWidth="1"/>
    <col min="14344" max="14344" width="36.7109375" style="8" bestFit="1" customWidth="1"/>
    <col min="14345" max="14345" width="34.5703125" style="8" bestFit="1" customWidth="1"/>
    <col min="14346" max="14346" width="19.7109375" style="8" bestFit="1" customWidth="1"/>
    <col min="14347" max="14347" width="6" style="8" bestFit="1" customWidth="1"/>
    <col min="14348" max="14348" width="7.28515625" style="8" customWidth="1"/>
    <col min="14349" max="14355" width="0" style="8" hidden="1" customWidth="1"/>
    <col min="14356" max="14356" width="20.42578125" style="8" bestFit="1" customWidth="1"/>
    <col min="14357" max="14357" width="17.85546875" style="8" bestFit="1" customWidth="1"/>
    <col min="14358" max="14358" width="19.5703125" style="8" bestFit="1" customWidth="1"/>
    <col min="14359" max="14359" width="16.85546875" style="8" customWidth="1"/>
    <col min="14360" max="14360" width="21.5703125" style="8" bestFit="1" customWidth="1"/>
    <col min="14361" max="14361" width="20.42578125" style="8" bestFit="1" customWidth="1"/>
    <col min="14362" max="14362" width="29.140625" style="8" customWidth="1"/>
    <col min="14363" max="14363" width="0" style="8" hidden="1" customWidth="1"/>
    <col min="14364" max="14364" width="19" style="8" bestFit="1" customWidth="1"/>
    <col min="14365" max="14365" width="19.28515625" style="8" bestFit="1" customWidth="1"/>
    <col min="14366" max="14366" width="15.5703125" style="8" bestFit="1" customWidth="1"/>
    <col min="14367" max="14367" width="29.7109375" style="8" bestFit="1" customWidth="1"/>
    <col min="14368" max="14368" width="14.85546875" style="8" customWidth="1"/>
    <col min="14369" max="14373" width="0" style="8" hidden="1" customWidth="1"/>
    <col min="14374" max="14375" width="21.5703125" style="8" bestFit="1" customWidth="1"/>
    <col min="14376" max="14376" width="5.42578125" style="8" bestFit="1" customWidth="1"/>
    <col min="14377" max="14592" width="11.42578125" style="8"/>
    <col min="14593" max="14593" width="4.42578125" style="8" bestFit="1" customWidth="1"/>
    <col min="14594" max="14594" width="5.85546875" style="8" bestFit="1" customWidth="1"/>
    <col min="14595" max="14595" width="49" style="8" bestFit="1" customWidth="1"/>
    <col min="14596" max="14596" width="13.42578125" style="8" bestFit="1" customWidth="1"/>
    <col min="14597" max="14598" width="5.5703125" style="8" bestFit="1" customWidth="1"/>
    <col min="14599" max="14599" width="11" style="8" customWidth="1"/>
    <col min="14600" max="14600" width="36.7109375" style="8" bestFit="1" customWidth="1"/>
    <col min="14601" max="14601" width="34.5703125" style="8" bestFit="1" customWidth="1"/>
    <col min="14602" max="14602" width="19.7109375" style="8" bestFit="1" customWidth="1"/>
    <col min="14603" max="14603" width="6" style="8" bestFit="1" customWidth="1"/>
    <col min="14604" max="14604" width="7.28515625" style="8" customWidth="1"/>
    <col min="14605" max="14611" width="0" style="8" hidden="1" customWidth="1"/>
    <col min="14612" max="14612" width="20.42578125" style="8" bestFit="1" customWidth="1"/>
    <col min="14613" max="14613" width="17.85546875" style="8" bestFit="1" customWidth="1"/>
    <col min="14614" max="14614" width="19.5703125" style="8" bestFit="1" customWidth="1"/>
    <col min="14615" max="14615" width="16.85546875" style="8" customWidth="1"/>
    <col min="14616" max="14616" width="21.5703125" style="8" bestFit="1" customWidth="1"/>
    <col min="14617" max="14617" width="20.42578125" style="8" bestFit="1" customWidth="1"/>
    <col min="14618" max="14618" width="29.140625" style="8" customWidth="1"/>
    <col min="14619" max="14619" width="0" style="8" hidden="1" customWidth="1"/>
    <col min="14620" max="14620" width="19" style="8" bestFit="1" customWidth="1"/>
    <col min="14621" max="14621" width="19.28515625" style="8" bestFit="1" customWidth="1"/>
    <col min="14622" max="14622" width="15.5703125" style="8" bestFit="1" customWidth="1"/>
    <col min="14623" max="14623" width="29.7109375" style="8" bestFit="1" customWidth="1"/>
    <col min="14624" max="14624" width="14.85546875" style="8" customWidth="1"/>
    <col min="14625" max="14629" width="0" style="8" hidden="1" customWidth="1"/>
    <col min="14630" max="14631" width="21.5703125" style="8" bestFit="1" customWidth="1"/>
    <col min="14632" max="14632" width="5.42578125" style="8" bestFit="1" customWidth="1"/>
    <col min="14633" max="14848" width="11.42578125" style="8"/>
    <col min="14849" max="14849" width="4.42578125" style="8" bestFit="1" customWidth="1"/>
    <col min="14850" max="14850" width="5.85546875" style="8" bestFit="1" customWidth="1"/>
    <col min="14851" max="14851" width="49" style="8" bestFit="1" customWidth="1"/>
    <col min="14852" max="14852" width="13.42578125" style="8" bestFit="1" customWidth="1"/>
    <col min="14853" max="14854" width="5.5703125" style="8" bestFit="1" customWidth="1"/>
    <col min="14855" max="14855" width="11" style="8" customWidth="1"/>
    <col min="14856" max="14856" width="36.7109375" style="8" bestFit="1" customWidth="1"/>
    <col min="14857" max="14857" width="34.5703125" style="8" bestFit="1" customWidth="1"/>
    <col min="14858" max="14858" width="19.7109375" style="8" bestFit="1" customWidth="1"/>
    <col min="14859" max="14859" width="6" style="8" bestFit="1" customWidth="1"/>
    <col min="14860" max="14860" width="7.28515625" style="8" customWidth="1"/>
    <col min="14861" max="14867" width="0" style="8" hidden="1" customWidth="1"/>
    <col min="14868" max="14868" width="20.42578125" style="8" bestFit="1" customWidth="1"/>
    <col min="14869" max="14869" width="17.85546875" style="8" bestFit="1" customWidth="1"/>
    <col min="14870" max="14870" width="19.5703125" style="8" bestFit="1" customWidth="1"/>
    <col min="14871" max="14871" width="16.85546875" style="8" customWidth="1"/>
    <col min="14872" max="14872" width="21.5703125" style="8" bestFit="1" customWidth="1"/>
    <col min="14873" max="14873" width="20.42578125" style="8" bestFit="1" customWidth="1"/>
    <col min="14874" max="14874" width="29.140625" style="8" customWidth="1"/>
    <col min="14875" max="14875" width="0" style="8" hidden="1" customWidth="1"/>
    <col min="14876" max="14876" width="19" style="8" bestFit="1" customWidth="1"/>
    <col min="14877" max="14877" width="19.28515625" style="8" bestFit="1" customWidth="1"/>
    <col min="14878" max="14878" width="15.5703125" style="8" bestFit="1" customWidth="1"/>
    <col min="14879" max="14879" width="29.7109375" style="8" bestFit="1" customWidth="1"/>
    <col min="14880" max="14880" width="14.85546875" style="8" customWidth="1"/>
    <col min="14881" max="14885" width="0" style="8" hidden="1" customWidth="1"/>
    <col min="14886" max="14887" width="21.5703125" style="8" bestFit="1" customWidth="1"/>
    <col min="14888" max="14888" width="5.42578125" style="8" bestFit="1" customWidth="1"/>
    <col min="14889" max="15104" width="11.42578125" style="8"/>
    <col min="15105" max="15105" width="4.42578125" style="8" bestFit="1" customWidth="1"/>
    <col min="15106" max="15106" width="5.85546875" style="8" bestFit="1" customWidth="1"/>
    <col min="15107" max="15107" width="49" style="8" bestFit="1" customWidth="1"/>
    <col min="15108" max="15108" width="13.42578125" style="8" bestFit="1" customWidth="1"/>
    <col min="15109" max="15110" width="5.5703125" style="8" bestFit="1" customWidth="1"/>
    <col min="15111" max="15111" width="11" style="8" customWidth="1"/>
    <col min="15112" max="15112" width="36.7109375" style="8" bestFit="1" customWidth="1"/>
    <col min="15113" max="15113" width="34.5703125" style="8" bestFit="1" customWidth="1"/>
    <col min="15114" max="15114" width="19.7109375" style="8" bestFit="1" customWidth="1"/>
    <col min="15115" max="15115" width="6" style="8" bestFit="1" customWidth="1"/>
    <col min="15116" max="15116" width="7.28515625" style="8" customWidth="1"/>
    <col min="15117" max="15123" width="0" style="8" hidden="1" customWidth="1"/>
    <col min="15124" max="15124" width="20.42578125" style="8" bestFit="1" customWidth="1"/>
    <col min="15125" max="15125" width="17.85546875" style="8" bestFit="1" customWidth="1"/>
    <col min="15126" max="15126" width="19.5703125" style="8" bestFit="1" customWidth="1"/>
    <col min="15127" max="15127" width="16.85546875" style="8" customWidth="1"/>
    <col min="15128" max="15128" width="21.5703125" style="8" bestFit="1" customWidth="1"/>
    <col min="15129" max="15129" width="20.42578125" style="8" bestFit="1" customWidth="1"/>
    <col min="15130" max="15130" width="29.140625" style="8" customWidth="1"/>
    <col min="15131" max="15131" width="0" style="8" hidden="1" customWidth="1"/>
    <col min="15132" max="15132" width="19" style="8" bestFit="1" customWidth="1"/>
    <col min="15133" max="15133" width="19.28515625" style="8" bestFit="1" customWidth="1"/>
    <col min="15134" max="15134" width="15.5703125" style="8" bestFit="1" customWidth="1"/>
    <col min="15135" max="15135" width="29.7109375" style="8" bestFit="1" customWidth="1"/>
    <col min="15136" max="15136" width="14.85546875" style="8" customWidth="1"/>
    <col min="15137" max="15141" width="0" style="8" hidden="1" customWidth="1"/>
    <col min="15142" max="15143" width="21.5703125" style="8" bestFit="1" customWidth="1"/>
    <col min="15144" max="15144" width="5.42578125" style="8" bestFit="1" customWidth="1"/>
    <col min="15145" max="15360" width="11.42578125" style="8"/>
    <col min="15361" max="15361" width="4.42578125" style="8" bestFit="1" customWidth="1"/>
    <col min="15362" max="15362" width="5.85546875" style="8" bestFit="1" customWidth="1"/>
    <col min="15363" max="15363" width="49" style="8" bestFit="1" customWidth="1"/>
    <col min="15364" max="15364" width="13.42578125" style="8" bestFit="1" customWidth="1"/>
    <col min="15365" max="15366" width="5.5703125" style="8" bestFit="1" customWidth="1"/>
    <col min="15367" max="15367" width="11" style="8" customWidth="1"/>
    <col min="15368" max="15368" width="36.7109375" style="8" bestFit="1" customWidth="1"/>
    <col min="15369" max="15369" width="34.5703125" style="8" bestFit="1" customWidth="1"/>
    <col min="15370" max="15370" width="19.7109375" style="8" bestFit="1" customWidth="1"/>
    <col min="15371" max="15371" width="6" style="8" bestFit="1" customWidth="1"/>
    <col min="15372" max="15372" width="7.28515625" style="8" customWidth="1"/>
    <col min="15373" max="15379" width="0" style="8" hidden="1" customWidth="1"/>
    <col min="15380" max="15380" width="20.42578125" style="8" bestFit="1" customWidth="1"/>
    <col min="15381" max="15381" width="17.85546875" style="8" bestFit="1" customWidth="1"/>
    <col min="15382" max="15382" width="19.5703125" style="8" bestFit="1" customWidth="1"/>
    <col min="15383" max="15383" width="16.85546875" style="8" customWidth="1"/>
    <col min="15384" max="15384" width="21.5703125" style="8" bestFit="1" customWidth="1"/>
    <col min="15385" max="15385" width="20.42578125" style="8" bestFit="1" customWidth="1"/>
    <col min="15386" max="15386" width="29.140625" style="8" customWidth="1"/>
    <col min="15387" max="15387" width="0" style="8" hidden="1" customWidth="1"/>
    <col min="15388" max="15388" width="19" style="8" bestFit="1" customWidth="1"/>
    <col min="15389" max="15389" width="19.28515625" style="8" bestFit="1" customWidth="1"/>
    <col min="15390" max="15390" width="15.5703125" style="8" bestFit="1" customWidth="1"/>
    <col min="15391" max="15391" width="29.7109375" style="8" bestFit="1" customWidth="1"/>
    <col min="15392" max="15392" width="14.85546875" style="8" customWidth="1"/>
    <col min="15393" max="15397" width="0" style="8" hidden="1" customWidth="1"/>
    <col min="15398" max="15399" width="21.5703125" style="8" bestFit="1" customWidth="1"/>
    <col min="15400" max="15400" width="5.42578125" style="8" bestFit="1" customWidth="1"/>
    <col min="15401" max="15616" width="11.42578125" style="8"/>
    <col min="15617" max="15617" width="4.42578125" style="8" bestFit="1" customWidth="1"/>
    <col min="15618" max="15618" width="5.85546875" style="8" bestFit="1" customWidth="1"/>
    <col min="15619" max="15619" width="49" style="8" bestFit="1" customWidth="1"/>
    <col min="15620" max="15620" width="13.42578125" style="8" bestFit="1" customWidth="1"/>
    <col min="15621" max="15622" width="5.5703125" style="8" bestFit="1" customWidth="1"/>
    <col min="15623" max="15623" width="11" style="8" customWidth="1"/>
    <col min="15624" max="15624" width="36.7109375" style="8" bestFit="1" customWidth="1"/>
    <col min="15625" max="15625" width="34.5703125" style="8" bestFit="1" customWidth="1"/>
    <col min="15626" max="15626" width="19.7109375" style="8" bestFit="1" customWidth="1"/>
    <col min="15627" max="15627" width="6" style="8" bestFit="1" customWidth="1"/>
    <col min="15628" max="15628" width="7.28515625" style="8" customWidth="1"/>
    <col min="15629" max="15635" width="0" style="8" hidden="1" customWidth="1"/>
    <col min="15636" max="15636" width="20.42578125" style="8" bestFit="1" customWidth="1"/>
    <col min="15637" max="15637" width="17.85546875" style="8" bestFit="1" customWidth="1"/>
    <col min="15638" max="15638" width="19.5703125" style="8" bestFit="1" customWidth="1"/>
    <col min="15639" max="15639" width="16.85546875" style="8" customWidth="1"/>
    <col min="15640" max="15640" width="21.5703125" style="8" bestFit="1" customWidth="1"/>
    <col min="15641" max="15641" width="20.42578125" style="8" bestFit="1" customWidth="1"/>
    <col min="15642" max="15642" width="29.140625" style="8" customWidth="1"/>
    <col min="15643" max="15643" width="0" style="8" hidden="1" customWidth="1"/>
    <col min="15644" max="15644" width="19" style="8" bestFit="1" customWidth="1"/>
    <col min="15645" max="15645" width="19.28515625" style="8" bestFit="1" customWidth="1"/>
    <col min="15646" max="15646" width="15.5703125" style="8" bestFit="1" customWidth="1"/>
    <col min="15647" max="15647" width="29.7109375" style="8" bestFit="1" customWidth="1"/>
    <col min="15648" max="15648" width="14.85546875" style="8" customWidth="1"/>
    <col min="15649" max="15653" width="0" style="8" hidden="1" customWidth="1"/>
    <col min="15654" max="15655" width="21.5703125" style="8" bestFit="1" customWidth="1"/>
    <col min="15656" max="15656" width="5.42578125" style="8" bestFit="1" customWidth="1"/>
    <col min="15657" max="15872" width="11.42578125" style="8"/>
    <col min="15873" max="15873" width="4.42578125" style="8" bestFit="1" customWidth="1"/>
    <col min="15874" max="15874" width="5.85546875" style="8" bestFit="1" customWidth="1"/>
    <col min="15875" max="15875" width="49" style="8" bestFit="1" customWidth="1"/>
    <col min="15876" max="15876" width="13.42578125" style="8" bestFit="1" customWidth="1"/>
    <col min="15877" max="15878" width="5.5703125" style="8" bestFit="1" customWidth="1"/>
    <col min="15879" max="15879" width="11" style="8" customWidth="1"/>
    <col min="15880" max="15880" width="36.7109375" style="8" bestFit="1" customWidth="1"/>
    <col min="15881" max="15881" width="34.5703125" style="8" bestFit="1" customWidth="1"/>
    <col min="15882" max="15882" width="19.7109375" style="8" bestFit="1" customWidth="1"/>
    <col min="15883" max="15883" width="6" style="8" bestFit="1" customWidth="1"/>
    <col min="15884" max="15884" width="7.28515625" style="8" customWidth="1"/>
    <col min="15885" max="15891" width="0" style="8" hidden="1" customWidth="1"/>
    <col min="15892" max="15892" width="20.42578125" style="8" bestFit="1" customWidth="1"/>
    <col min="15893" max="15893" width="17.85546875" style="8" bestFit="1" customWidth="1"/>
    <col min="15894" max="15894" width="19.5703125" style="8" bestFit="1" customWidth="1"/>
    <col min="15895" max="15895" width="16.85546875" style="8" customWidth="1"/>
    <col min="15896" max="15896" width="21.5703125" style="8" bestFit="1" customWidth="1"/>
    <col min="15897" max="15897" width="20.42578125" style="8" bestFit="1" customWidth="1"/>
    <col min="15898" max="15898" width="29.140625" style="8" customWidth="1"/>
    <col min="15899" max="15899" width="0" style="8" hidden="1" customWidth="1"/>
    <col min="15900" max="15900" width="19" style="8" bestFit="1" customWidth="1"/>
    <col min="15901" max="15901" width="19.28515625" style="8" bestFit="1" customWidth="1"/>
    <col min="15902" max="15902" width="15.5703125" style="8" bestFit="1" customWidth="1"/>
    <col min="15903" max="15903" width="29.7109375" style="8" bestFit="1" customWidth="1"/>
    <col min="15904" max="15904" width="14.85546875" style="8" customWidth="1"/>
    <col min="15905" max="15909" width="0" style="8" hidden="1" customWidth="1"/>
    <col min="15910" max="15911" width="21.5703125" style="8" bestFit="1" customWidth="1"/>
    <col min="15912" max="15912" width="5.42578125" style="8" bestFit="1" customWidth="1"/>
    <col min="15913" max="16128" width="11.42578125" style="8"/>
    <col min="16129" max="16129" width="4.42578125" style="8" bestFit="1" customWidth="1"/>
    <col min="16130" max="16130" width="5.85546875" style="8" bestFit="1" customWidth="1"/>
    <col min="16131" max="16131" width="49" style="8" bestFit="1" customWidth="1"/>
    <col min="16132" max="16132" width="13.42578125" style="8" bestFit="1" customWidth="1"/>
    <col min="16133" max="16134" width="5.5703125" style="8" bestFit="1" customWidth="1"/>
    <col min="16135" max="16135" width="11" style="8" customWidth="1"/>
    <col min="16136" max="16136" width="36.7109375" style="8" bestFit="1" customWidth="1"/>
    <col min="16137" max="16137" width="34.5703125" style="8" bestFit="1" customWidth="1"/>
    <col min="16138" max="16138" width="19.7109375" style="8" bestFit="1" customWidth="1"/>
    <col min="16139" max="16139" width="6" style="8" bestFit="1" customWidth="1"/>
    <col min="16140" max="16140" width="7.28515625" style="8" customWidth="1"/>
    <col min="16141" max="16147" width="0" style="8" hidden="1" customWidth="1"/>
    <col min="16148" max="16148" width="20.42578125" style="8" bestFit="1" customWidth="1"/>
    <col min="16149" max="16149" width="17.85546875" style="8" bestFit="1" customWidth="1"/>
    <col min="16150" max="16150" width="19.5703125" style="8" bestFit="1" customWidth="1"/>
    <col min="16151" max="16151" width="16.85546875" style="8" customWidth="1"/>
    <col min="16152" max="16152" width="21.5703125" style="8" bestFit="1" customWidth="1"/>
    <col min="16153" max="16153" width="20.42578125" style="8" bestFit="1" customWidth="1"/>
    <col min="16154" max="16154" width="29.140625" style="8" customWidth="1"/>
    <col min="16155" max="16155" width="0" style="8" hidden="1" customWidth="1"/>
    <col min="16156" max="16156" width="19" style="8" bestFit="1" customWidth="1"/>
    <col min="16157" max="16157" width="19.28515625" style="8" bestFit="1" customWidth="1"/>
    <col min="16158" max="16158" width="15.5703125" style="8" bestFit="1" customWidth="1"/>
    <col min="16159" max="16159" width="29.7109375" style="8" bestFit="1" customWidth="1"/>
    <col min="16160" max="16160" width="14.85546875" style="8" customWidth="1"/>
    <col min="16161" max="16165" width="0" style="8" hidden="1" customWidth="1"/>
    <col min="16166" max="16167" width="21.5703125" style="8" bestFit="1" customWidth="1"/>
    <col min="16168" max="16168" width="5.42578125" style="8" bestFit="1" customWidth="1"/>
    <col min="16169" max="16384" width="11.42578125" style="8"/>
  </cols>
  <sheetData>
    <row r="1" spans="1:42" ht="15" x14ac:dyDescent="0.2">
      <c r="B1" s="78" t="s">
        <v>1308</v>
      </c>
      <c r="C1" s="78"/>
    </row>
    <row r="2" spans="1:42" ht="15.75" thickBot="1" x14ac:dyDescent="0.25">
      <c r="B2" s="78" t="s">
        <v>1309</v>
      </c>
      <c r="C2" s="78"/>
    </row>
    <row r="3" spans="1:42" s="4" customFormat="1" ht="53.25" customHeight="1" thickBot="1" x14ac:dyDescent="0.25">
      <c r="A3" s="1"/>
      <c r="B3" s="73" t="s">
        <v>0</v>
      </c>
      <c r="C3" s="74" t="s">
        <v>1</v>
      </c>
      <c r="D3" s="74" t="s">
        <v>2</v>
      </c>
      <c r="E3" s="74"/>
      <c r="F3" s="74"/>
      <c r="G3" s="74" t="s">
        <v>1115</v>
      </c>
      <c r="H3" s="74" t="s">
        <v>3</v>
      </c>
      <c r="I3" s="74" t="s">
        <v>4</v>
      </c>
      <c r="J3" s="74" t="s">
        <v>5</v>
      </c>
      <c r="K3" s="75" t="s">
        <v>7</v>
      </c>
      <c r="L3" s="75" t="s">
        <v>1116</v>
      </c>
      <c r="M3" s="74" t="s">
        <v>6</v>
      </c>
      <c r="N3" s="74" t="s">
        <v>1117</v>
      </c>
      <c r="O3" s="74" t="s">
        <v>1118</v>
      </c>
      <c r="P3" s="77" t="s">
        <v>1119</v>
      </c>
      <c r="Q3" s="77" t="s">
        <v>1120</v>
      </c>
      <c r="R3" s="74" t="s">
        <v>1121</v>
      </c>
      <c r="S3" s="74" t="s">
        <v>1122</v>
      </c>
      <c r="T3" s="74" t="s">
        <v>1123</v>
      </c>
      <c r="U3" s="74" t="s">
        <v>1124</v>
      </c>
      <c r="V3" s="74" t="s">
        <v>1125</v>
      </c>
      <c r="W3" s="74" t="s">
        <v>1126</v>
      </c>
      <c r="X3" s="76" t="s">
        <v>1127</v>
      </c>
      <c r="Y3" s="76" t="s">
        <v>1128</v>
      </c>
      <c r="Z3" s="76" t="s">
        <v>1129</v>
      </c>
      <c r="AA3" s="76"/>
      <c r="AB3" s="76" t="s">
        <v>1130</v>
      </c>
      <c r="AC3" s="74" t="s">
        <v>1131</v>
      </c>
      <c r="AD3" s="76" t="s">
        <v>1114</v>
      </c>
      <c r="AE3" s="76" t="s">
        <v>1132</v>
      </c>
      <c r="AF3" s="76" t="s">
        <v>9</v>
      </c>
      <c r="AG3" s="2" t="s">
        <v>1133</v>
      </c>
      <c r="AH3" s="2" t="s">
        <v>1134</v>
      </c>
      <c r="AI3" s="2" t="s">
        <v>1135</v>
      </c>
      <c r="AJ3" s="2" t="s">
        <v>1136</v>
      </c>
      <c r="AK3" s="3" t="s">
        <v>8</v>
      </c>
      <c r="AM3" s="5">
        <v>1.0376000000000001</v>
      </c>
      <c r="AN3" s="6">
        <f>60.57*AM3</f>
        <v>62.847432000000005</v>
      </c>
    </row>
    <row r="5" spans="1:42" s="25" customFormat="1" ht="15" x14ac:dyDescent="0.25">
      <c r="A5" s="13">
        <v>1</v>
      </c>
      <c r="B5" s="14" t="s">
        <v>10</v>
      </c>
      <c r="C5" s="15" t="s">
        <v>11</v>
      </c>
      <c r="D5" s="14" t="s">
        <v>12</v>
      </c>
      <c r="E5" s="14">
        <v>2006</v>
      </c>
      <c r="F5" s="14">
        <v>2013</v>
      </c>
      <c r="G5" s="16">
        <f t="shared" ref="G5:G68" si="0">SUM(F5-E5)</f>
        <v>7</v>
      </c>
      <c r="H5" s="15" t="s">
        <v>13</v>
      </c>
      <c r="I5" s="15" t="s">
        <v>14</v>
      </c>
      <c r="J5" s="15" t="s">
        <v>15</v>
      </c>
      <c r="K5" s="17">
        <v>1</v>
      </c>
      <c r="L5" s="18">
        <v>8</v>
      </c>
      <c r="M5" s="15">
        <v>15</v>
      </c>
      <c r="N5" s="19">
        <v>2842.8</v>
      </c>
      <c r="O5" s="19">
        <f t="shared" ref="O5:O68" si="1">SUM(N5/M5)</f>
        <v>189.52</v>
      </c>
      <c r="P5" s="20">
        <v>732</v>
      </c>
      <c r="Q5" s="20">
        <v>284.27999999999997</v>
      </c>
      <c r="R5" s="21">
        <f t="shared" ref="R5:R68" si="2">SUM(P5/M5)</f>
        <v>48.8</v>
      </c>
      <c r="S5" s="21">
        <f t="shared" ref="S5:S68" si="3">SUM(Q5/M5)</f>
        <v>18.951999999999998</v>
      </c>
      <c r="T5" s="20">
        <f t="shared" ref="T5:T68" si="4">SUM(O5*30)</f>
        <v>5685.6</v>
      </c>
      <c r="U5" s="20">
        <f t="shared" ref="U5:U68" si="5">SUM(R5*30)</f>
        <v>1464</v>
      </c>
      <c r="V5" s="20">
        <f t="shared" ref="V5:V68" si="6">SUM(S5*30)</f>
        <v>568.55999999999995</v>
      </c>
      <c r="W5" s="19">
        <f t="shared" ref="W5:W68" si="7">+O5*$AM$3</f>
        <v>196.64595200000002</v>
      </c>
      <c r="X5" s="19">
        <f t="shared" ref="X5:X68" si="8">+W5*30.4</f>
        <v>5978.0369408000006</v>
      </c>
      <c r="Y5" s="19">
        <f t="shared" ref="Y5:Y68" si="9">+U5*$AM$3</f>
        <v>1519.0464000000002</v>
      </c>
      <c r="Z5" s="19">
        <f t="shared" ref="Z5:Z68" si="10">+(Q5*$AM$3)*2</f>
        <v>589.93785600000001</v>
      </c>
      <c r="AA5" s="22">
        <f t="shared" ref="AA5:AA68" si="11">+TRUNC(G5/5)</f>
        <v>1</v>
      </c>
      <c r="AB5" s="19">
        <f t="shared" ref="AB5:AB68" si="12">+AA5*$AN$3</f>
        <v>62.847432000000005</v>
      </c>
      <c r="AC5" s="23"/>
      <c r="AD5" s="19">
        <f t="shared" ref="AD5:AD68" si="13">+W5*5</f>
        <v>983.22976000000017</v>
      </c>
      <c r="AE5" s="19">
        <f t="shared" ref="AE5:AE68" si="14">+W5*15</f>
        <v>2949.6892800000005</v>
      </c>
      <c r="AF5" s="19">
        <f t="shared" ref="AF5:AF68" si="15">+W5*50</f>
        <v>9832.2976000000017</v>
      </c>
      <c r="AG5" s="19">
        <f t="shared" ref="AG5:AG68" si="16">+X5*0.03</f>
        <v>179.34110822400001</v>
      </c>
      <c r="AH5" s="19">
        <f t="shared" ref="AH5:AH68" si="17">+X5*0.105</f>
        <v>627.69387878400005</v>
      </c>
      <c r="AI5" s="19">
        <f>+'[1]Base SDI para IMSS'!N2</f>
        <v>859.02369260288026</v>
      </c>
      <c r="AJ5" s="19">
        <f>+'[1]Base SDI para IMSS'!O2</f>
        <v>170.20270324997122</v>
      </c>
      <c r="AK5" s="19">
        <f>+'[1]Base SDI para IMSS'!P2</f>
        <v>268.06925761870468</v>
      </c>
      <c r="AL5" s="24">
        <f>+AI5+AJ5+AK5-'[1]Base SDI para IMSS'!Q2</f>
        <v>0</v>
      </c>
    </row>
    <row r="6" spans="1:42" s="25" customFormat="1" ht="15" x14ac:dyDescent="0.25">
      <c r="A6" s="13">
        <v>2</v>
      </c>
      <c r="B6" s="14" t="s">
        <v>20</v>
      </c>
      <c r="C6" s="15" t="s">
        <v>21</v>
      </c>
      <c r="D6" s="14" t="s">
        <v>22</v>
      </c>
      <c r="E6" s="14">
        <v>2005</v>
      </c>
      <c r="F6" s="14">
        <v>2013</v>
      </c>
      <c r="G6" s="16">
        <f t="shared" si="0"/>
        <v>8</v>
      </c>
      <c r="H6" s="15" t="s">
        <v>13</v>
      </c>
      <c r="I6" s="15" t="s">
        <v>23</v>
      </c>
      <c r="J6" s="15" t="s">
        <v>15</v>
      </c>
      <c r="K6" s="17">
        <v>1</v>
      </c>
      <c r="L6" s="18">
        <v>8</v>
      </c>
      <c r="M6" s="15">
        <v>15</v>
      </c>
      <c r="N6" s="19">
        <v>2842.8</v>
      </c>
      <c r="O6" s="19">
        <f t="shared" si="1"/>
        <v>189.52</v>
      </c>
      <c r="P6" s="20">
        <v>732</v>
      </c>
      <c r="Q6" s="20">
        <v>284.27999999999997</v>
      </c>
      <c r="R6" s="21">
        <f t="shared" si="2"/>
        <v>48.8</v>
      </c>
      <c r="S6" s="21">
        <f t="shared" si="3"/>
        <v>18.951999999999998</v>
      </c>
      <c r="T6" s="20">
        <f t="shared" si="4"/>
        <v>5685.6</v>
      </c>
      <c r="U6" s="20">
        <f t="shared" si="5"/>
        <v>1464</v>
      </c>
      <c r="V6" s="20">
        <f t="shared" si="6"/>
        <v>568.55999999999995</v>
      </c>
      <c r="W6" s="19">
        <f t="shared" si="7"/>
        <v>196.64595200000002</v>
      </c>
      <c r="X6" s="19">
        <f t="shared" si="8"/>
        <v>5978.0369408000006</v>
      </c>
      <c r="Y6" s="19">
        <f t="shared" si="9"/>
        <v>1519.0464000000002</v>
      </c>
      <c r="Z6" s="19">
        <f t="shared" si="10"/>
        <v>589.93785600000001</v>
      </c>
      <c r="AA6" s="22">
        <f t="shared" si="11"/>
        <v>1</v>
      </c>
      <c r="AB6" s="19">
        <f t="shared" si="12"/>
        <v>62.847432000000005</v>
      </c>
      <c r="AC6" s="23"/>
      <c r="AD6" s="19">
        <f t="shared" si="13"/>
        <v>983.22976000000017</v>
      </c>
      <c r="AE6" s="19">
        <f t="shared" si="14"/>
        <v>2949.6892800000005</v>
      </c>
      <c r="AF6" s="19">
        <f t="shared" si="15"/>
        <v>9832.2976000000017</v>
      </c>
      <c r="AG6" s="19">
        <f t="shared" si="16"/>
        <v>179.34110822400001</v>
      </c>
      <c r="AH6" s="19">
        <f t="shared" si="17"/>
        <v>627.69387878400005</v>
      </c>
      <c r="AI6" s="19">
        <f>+'[1]Base SDI para IMSS'!N3</f>
        <v>859.02369260288026</v>
      </c>
      <c r="AJ6" s="19">
        <f>+'[1]Base SDI para IMSS'!O3</f>
        <v>170.20270324997122</v>
      </c>
      <c r="AK6" s="19">
        <f>+'[1]Base SDI para IMSS'!P3</f>
        <v>268.06925761870468</v>
      </c>
      <c r="AL6" s="24">
        <f>+AI6+AJ6+AK6-'[1]Base SDI para IMSS'!Q3</f>
        <v>0</v>
      </c>
    </row>
    <row r="7" spans="1:42" s="25" customFormat="1" ht="15" x14ac:dyDescent="0.25">
      <c r="A7" s="13">
        <v>3</v>
      </c>
      <c r="B7" s="14" t="s">
        <v>24</v>
      </c>
      <c r="C7" s="15" t="s">
        <v>25</v>
      </c>
      <c r="D7" s="14" t="s">
        <v>26</v>
      </c>
      <c r="E7" s="14">
        <v>1991</v>
      </c>
      <c r="F7" s="14">
        <v>2013</v>
      </c>
      <c r="G7" s="16">
        <f t="shared" si="0"/>
        <v>22</v>
      </c>
      <c r="H7" s="15" t="s">
        <v>13</v>
      </c>
      <c r="I7" s="15" t="s">
        <v>27</v>
      </c>
      <c r="J7" s="15" t="s">
        <v>15</v>
      </c>
      <c r="K7" s="17">
        <v>1</v>
      </c>
      <c r="L7" s="18">
        <v>8</v>
      </c>
      <c r="M7" s="15">
        <v>15</v>
      </c>
      <c r="N7" s="19">
        <v>3475.8</v>
      </c>
      <c r="O7" s="19">
        <f t="shared" si="1"/>
        <v>231.72</v>
      </c>
      <c r="P7" s="20">
        <v>792</v>
      </c>
      <c r="Q7" s="20">
        <v>347.58</v>
      </c>
      <c r="R7" s="21">
        <f t="shared" si="2"/>
        <v>52.8</v>
      </c>
      <c r="S7" s="21">
        <f t="shared" si="3"/>
        <v>23.172000000000001</v>
      </c>
      <c r="T7" s="20">
        <f t="shared" si="4"/>
        <v>6951.6</v>
      </c>
      <c r="U7" s="20">
        <f t="shared" si="5"/>
        <v>1584</v>
      </c>
      <c r="V7" s="20">
        <f t="shared" si="6"/>
        <v>695.16</v>
      </c>
      <c r="W7" s="19">
        <f t="shared" si="7"/>
        <v>240.43267200000003</v>
      </c>
      <c r="X7" s="19">
        <f t="shared" si="8"/>
        <v>7309.1532288000008</v>
      </c>
      <c r="Y7" s="19">
        <f t="shared" si="9"/>
        <v>1643.5584000000001</v>
      </c>
      <c r="Z7" s="19">
        <f t="shared" si="10"/>
        <v>721.29801600000008</v>
      </c>
      <c r="AA7" s="22">
        <f t="shared" si="11"/>
        <v>4</v>
      </c>
      <c r="AB7" s="19">
        <f t="shared" si="12"/>
        <v>251.38972800000002</v>
      </c>
      <c r="AC7" s="23"/>
      <c r="AD7" s="19">
        <f t="shared" si="13"/>
        <v>1202.16336</v>
      </c>
      <c r="AE7" s="19">
        <f t="shared" si="14"/>
        <v>3606.4900800000005</v>
      </c>
      <c r="AF7" s="19">
        <f t="shared" si="15"/>
        <v>12021.633600000001</v>
      </c>
      <c r="AG7" s="19">
        <f t="shared" si="16"/>
        <v>219.27459686400002</v>
      </c>
      <c r="AH7" s="19">
        <f t="shared" si="17"/>
        <v>767.4610890240001</v>
      </c>
      <c r="AI7" s="19">
        <f>+'[1]Base SDI para IMSS'!N4</f>
        <v>983.79079908460403</v>
      </c>
      <c r="AJ7" s="19">
        <f>+'[1]Base SDI para IMSS'!O4</f>
        <v>210.81997062200324</v>
      </c>
      <c r="AK7" s="19">
        <f>+'[1]Base SDI para IMSS'!P4</f>
        <v>332.04145372965507</v>
      </c>
      <c r="AL7" s="24">
        <f>+AI7+AJ7+AK7-'[1]Base SDI para IMSS'!Q4</f>
        <v>0</v>
      </c>
    </row>
    <row r="8" spans="1:42" s="26" customFormat="1" ht="15" x14ac:dyDescent="0.25">
      <c r="A8" s="13">
        <v>4</v>
      </c>
      <c r="B8" s="14" t="s">
        <v>28</v>
      </c>
      <c r="C8" s="15" t="s">
        <v>29</v>
      </c>
      <c r="D8" s="14" t="s">
        <v>30</v>
      </c>
      <c r="E8" s="14">
        <v>2000</v>
      </c>
      <c r="F8" s="14">
        <v>2013</v>
      </c>
      <c r="G8" s="16">
        <f t="shared" si="0"/>
        <v>13</v>
      </c>
      <c r="H8" s="15" t="s">
        <v>13</v>
      </c>
      <c r="I8" s="15" t="s">
        <v>27</v>
      </c>
      <c r="J8" s="15" t="s">
        <v>15</v>
      </c>
      <c r="K8" s="17">
        <v>1</v>
      </c>
      <c r="L8" s="18">
        <v>8</v>
      </c>
      <c r="M8" s="15">
        <v>15</v>
      </c>
      <c r="N8" s="19">
        <v>3475.8</v>
      </c>
      <c r="O8" s="19">
        <f t="shared" si="1"/>
        <v>231.72</v>
      </c>
      <c r="P8" s="20">
        <v>792</v>
      </c>
      <c r="Q8" s="20">
        <v>347.58</v>
      </c>
      <c r="R8" s="21">
        <f t="shared" si="2"/>
        <v>52.8</v>
      </c>
      <c r="S8" s="21">
        <f t="shared" si="3"/>
        <v>23.172000000000001</v>
      </c>
      <c r="T8" s="20">
        <f t="shared" si="4"/>
        <v>6951.6</v>
      </c>
      <c r="U8" s="20">
        <f t="shared" si="5"/>
        <v>1584</v>
      </c>
      <c r="V8" s="20">
        <f t="shared" si="6"/>
        <v>695.16</v>
      </c>
      <c r="W8" s="19">
        <f t="shared" si="7"/>
        <v>240.43267200000003</v>
      </c>
      <c r="X8" s="19">
        <f t="shared" si="8"/>
        <v>7309.1532288000008</v>
      </c>
      <c r="Y8" s="19">
        <f t="shared" si="9"/>
        <v>1643.5584000000001</v>
      </c>
      <c r="Z8" s="19">
        <f t="shared" si="10"/>
        <v>721.29801600000008</v>
      </c>
      <c r="AA8" s="22">
        <f t="shared" si="11"/>
        <v>2</v>
      </c>
      <c r="AB8" s="19">
        <f t="shared" si="12"/>
        <v>125.69486400000001</v>
      </c>
      <c r="AC8" s="23"/>
      <c r="AD8" s="19">
        <f t="shared" si="13"/>
        <v>1202.16336</v>
      </c>
      <c r="AE8" s="19">
        <f t="shared" si="14"/>
        <v>3606.4900800000005</v>
      </c>
      <c r="AF8" s="19">
        <f t="shared" si="15"/>
        <v>12021.633600000001</v>
      </c>
      <c r="AG8" s="19">
        <f t="shared" si="16"/>
        <v>219.27459686400002</v>
      </c>
      <c r="AH8" s="19">
        <f t="shared" si="17"/>
        <v>767.4610890240001</v>
      </c>
      <c r="AI8" s="19">
        <f>+'[1]Base SDI para IMSS'!N5</f>
        <v>976.06867226733198</v>
      </c>
      <c r="AJ8" s="19">
        <f>+'[1]Base SDI para IMSS'!O5</f>
        <v>208.30607334200323</v>
      </c>
      <c r="AK8" s="19">
        <f>+'[1]Base SDI para IMSS'!P5</f>
        <v>328.0820655136551</v>
      </c>
      <c r="AL8" s="24">
        <f>+AI8+AJ8+AK8-'[1]Base SDI para IMSS'!Q5</f>
        <v>0</v>
      </c>
      <c r="AM8" s="25"/>
      <c r="AN8" s="25"/>
      <c r="AO8" s="25"/>
      <c r="AP8" s="25"/>
    </row>
    <row r="9" spans="1:42" s="25" customFormat="1" ht="15" x14ac:dyDescent="0.25">
      <c r="A9" s="13">
        <v>5</v>
      </c>
      <c r="B9" s="14" t="s">
        <v>31</v>
      </c>
      <c r="C9" s="15" t="s">
        <v>32</v>
      </c>
      <c r="D9" s="14" t="s">
        <v>33</v>
      </c>
      <c r="E9" s="14">
        <v>1993</v>
      </c>
      <c r="F9" s="14">
        <v>2013</v>
      </c>
      <c r="G9" s="16">
        <f t="shared" si="0"/>
        <v>20</v>
      </c>
      <c r="H9" s="15" t="s">
        <v>13</v>
      </c>
      <c r="I9" s="15" t="s">
        <v>27</v>
      </c>
      <c r="J9" s="15" t="s">
        <v>15</v>
      </c>
      <c r="K9" s="17">
        <v>1</v>
      </c>
      <c r="L9" s="18">
        <v>8</v>
      </c>
      <c r="M9" s="15">
        <v>15</v>
      </c>
      <c r="N9" s="19">
        <v>3475.8</v>
      </c>
      <c r="O9" s="19">
        <f t="shared" si="1"/>
        <v>231.72</v>
      </c>
      <c r="P9" s="20">
        <v>792</v>
      </c>
      <c r="Q9" s="20">
        <v>347.58</v>
      </c>
      <c r="R9" s="21">
        <f t="shared" si="2"/>
        <v>52.8</v>
      </c>
      <c r="S9" s="21">
        <f t="shared" si="3"/>
        <v>23.172000000000001</v>
      </c>
      <c r="T9" s="20">
        <f t="shared" si="4"/>
        <v>6951.6</v>
      </c>
      <c r="U9" s="20">
        <f t="shared" si="5"/>
        <v>1584</v>
      </c>
      <c r="V9" s="20">
        <f t="shared" si="6"/>
        <v>695.16</v>
      </c>
      <c r="W9" s="19">
        <f t="shared" si="7"/>
        <v>240.43267200000003</v>
      </c>
      <c r="X9" s="19">
        <f t="shared" si="8"/>
        <v>7309.1532288000008</v>
      </c>
      <c r="Y9" s="19">
        <f t="shared" si="9"/>
        <v>1643.5584000000001</v>
      </c>
      <c r="Z9" s="19">
        <f t="shared" si="10"/>
        <v>721.29801600000008</v>
      </c>
      <c r="AA9" s="22">
        <f t="shared" si="11"/>
        <v>4</v>
      </c>
      <c r="AB9" s="19">
        <f t="shared" si="12"/>
        <v>251.38972800000002</v>
      </c>
      <c r="AC9" s="23">
        <v>5000</v>
      </c>
      <c r="AD9" s="19">
        <f t="shared" si="13"/>
        <v>1202.16336</v>
      </c>
      <c r="AE9" s="19">
        <f t="shared" si="14"/>
        <v>3606.4900800000005</v>
      </c>
      <c r="AF9" s="19">
        <f t="shared" si="15"/>
        <v>12021.633600000001</v>
      </c>
      <c r="AG9" s="19">
        <f t="shared" si="16"/>
        <v>219.27459686400002</v>
      </c>
      <c r="AH9" s="19">
        <f t="shared" si="17"/>
        <v>767.4610890240001</v>
      </c>
      <c r="AI9" s="19">
        <f>+'[1]Base SDI para IMSS'!N6</f>
        <v>983.79079908460403</v>
      </c>
      <c r="AJ9" s="19">
        <f>+'[1]Base SDI para IMSS'!O6</f>
        <v>210.81997062200324</v>
      </c>
      <c r="AK9" s="19">
        <f>+'[1]Base SDI para IMSS'!P6</f>
        <v>332.04145372965507</v>
      </c>
      <c r="AL9" s="24">
        <f>+AI9+AJ9+AK9-'[1]Base SDI para IMSS'!Q6</f>
        <v>0</v>
      </c>
    </row>
    <row r="10" spans="1:42" s="25" customFormat="1" ht="15" x14ac:dyDescent="0.25">
      <c r="A10" s="13">
        <v>6</v>
      </c>
      <c r="B10" s="14" t="s">
        <v>34</v>
      </c>
      <c r="C10" s="15" t="s">
        <v>35</v>
      </c>
      <c r="D10" s="14" t="s">
        <v>36</v>
      </c>
      <c r="E10" s="14">
        <v>1983</v>
      </c>
      <c r="F10" s="14">
        <v>2013</v>
      </c>
      <c r="G10" s="16">
        <f t="shared" si="0"/>
        <v>30</v>
      </c>
      <c r="H10" s="15" t="s">
        <v>13</v>
      </c>
      <c r="I10" s="15" t="s">
        <v>37</v>
      </c>
      <c r="J10" s="15" t="s">
        <v>15</v>
      </c>
      <c r="K10" s="17">
        <v>1</v>
      </c>
      <c r="L10" s="18">
        <v>8</v>
      </c>
      <c r="M10" s="15">
        <v>15</v>
      </c>
      <c r="N10" s="19">
        <v>3271.2</v>
      </c>
      <c r="O10" s="19">
        <f t="shared" si="1"/>
        <v>218.07999999999998</v>
      </c>
      <c r="P10" s="20">
        <v>778</v>
      </c>
      <c r="Q10" s="20">
        <v>327.12</v>
      </c>
      <c r="R10" s="21">
        <f t="shared" si="2"/>
        <v>51.866666666666667</v>
      </c>
      <c r="S10" s="21">
        <f t="shared" si="3"/>
        <v>21.808</v>
      </c>
      <c r="T10" s="20">
        <f t="shared" si="4"/>
        <v>6542.4</v>
      </c>
      <c r="U10" s="20">
        <f t="shared" si="5"/>
        <v>1556</v>
      </c>
      <c r="V10" s="20">
        <f t="shared" si="6"/>
        <v>654.24</v>
      </c>
      <c r="W10" s="19">
        <f t="shared" si="7"/>
        <v>226.279808</v>
      </c>
      <c r="X10" s="19">
        <f t="shared" si="8"/>
        <v>6878.9061631999994</v>
      </c>
      <c r="Y10" s="19">
        <f t="shared" si="9"/>
        <v>1614.5056000000002</v>
      </c>
      <c r="Z10" s="19">
        <f t="shared" si="10"/>
        <v>678.83942400000001</v>
      </c>
      <c r="AA10" s="22">
        <f t="shared" si="11"/>
        <v>6</v>
      </c>
      <c r="AB10" s="19">
        <f t="shared" si="12"/>
        <v>377.08459200000004</v>
      </c>
      <c r="AC10" s="23">
        <v>5000</v>
      </c>
      <c r="AD10" s="19">
        <f t="shared" si="13"/>
        <v>1131.39904</v>
      </c>
      <c r="AE10" s="19">
        <f t="shared" si="14"/>
        <v>3394.1971199999998</v>
      </c>
      <c r="AF10" s="19">
        <f t="shared" si="15"/>
        <v>11313.990400000001</v>
      </c>
      <c r="AG10" s="19">
        <f t="shared" si="16"/>
        <v>206.36718489599997</v>
      </c>
      <c r="AH10" s="19">
        <f t="shared" si="17"/>
        <v>722.28514713599986</v>
      </c>
      <c r="AI10" s="19">
        <f>+'[1]Base SDI para IMSS'!N7</f>
        <v>955.61691458433177</v>
      </c>
      <c r="AJ10" s="19">
        <f>+'[1]Base SDI para IMSS'!O7</f>
        <v>201.64811249428485</v>
      </c>
      <c r="AK10" s="19">
        <f>+'[1]Base SDI para IMSS'!P7</f>
        <v>317.59577717849862</v>
      </c>
      <c r="AL10" s="24">
        <f>+AI10+AJ10+AK10-'[1]Base SDI para IMSS'!Q7</f>
        <v>0</v>
      </c>
    </row>
    <row r="11" spans="1:42" s="25" customFormat="1" ht="15" x14ac:dyDescent="0.25">
      <c r="A11" s="13">
        <v>7</v>
      </c>
      <c r="B11" s="14" t="s">
        <v>38</v>
      </c>
      <c r="C11" s="15" t="s">
        <v>39</v>
      </c>
      <c r="D11" s="14" t="s">
        <v>1137</v>
      </c>
      <c r="E11" s="14">
        <v>2012</v>
      </c>
      <c r="F11" s="14">
        <v>2013</v>
      </c>
      <c r="G11" s="16">
        <f t="shared" si="0"/>
        <v>1</v>
      </c>
      <c r="H11" s="15" t="s">
        <v>13</v>
      </c>
      <c r="I11" s="15" t="s">
        <v>40</v>
      </c>
      <c r="J11" s="15" t="s">
        <v>41</v>
      </c>
      <c r="K11" s="17">
        <v>1</v>
      </c>
      <c r="L11" s="18">
        <v>8</v>
      </c>
      <c r="M11" s="15">
        <v>6</v>
      </c>
      <c r="N11" s="19">
        <v>1137.1199999999999</v>
      </c>
      <c r="O11" s="19">
        <f t="shared" si="1"/>
        <v>189.51999999999998</v>
      </c>
      <c r="P11" s="20">
        <v>292.8</v>
      </c>
      <c r="Q11" s="20">
        <v>113.71</v>
      </c>
      <c r="R11" s="21">
        <f t="shared" si="2"/>
        <v>48.800000000000004</v>
      </c>
      <c r="S11" s="21">
        <f t="shared" si="3"/>
        <v>18.951666666666664</v>
      </c>
      <c r="T11" s="20">
        <f t="shared" si="4"/>
        <v>5685.5999999999995</v>
      </c>
      <c r="U11" s="20">
        <f t="shared" si="5"/>
        <v>1464.0000000000002</v>
      </c>
      <c r="V11" s="20">
        <f t="shared" si="6"/>
        <v>568.54999999999995</v>
      </c>
      <c r="W11" s="19">
        <f t="shared" si="7"/>
        <v>196.64595199999999</v>
      </c>
      <c r="X11" s="19">
        <f t="shared" si="8"/>
        <v>5978.0369407999997</v>
      </c>
      <c r="Y11" s="19">
        <f t="shared" si="9"/>
        <v>1519.0464000000004</v>
      </c>
      <c r="Z11" s="19">
        <f t="shared" si="10"/>
        <v>235.970992</v>
      </c>
      <c r="AA11" s="22">
        <f t="shared" si="11"/>
        <v>0</v>
      </c>
      <c r="AB11" s="19">
        <f t="shared" si="12"/>
        <v>0</v>
      </c>
      <c r="AC11" s="23"/>
      <c r="AD11" s="19">
        <f t="shared" si="13"/>
        <v>983.22975999999994</v>
      </c>
      <c r="AE11" s="19">
        <f t="shared" si="14"/>
        <v>2949.6892800000001</v>
      </c>
      <c r="AF11" s="19">
        <f t="shared" si="15"/>
        <v>9832.2975999999999</v>
      </c>
      <c r="AG11" s="19">
        <f t="shared" si="16"/>
        <v>179.34110822399998</v>
      </c>
      <c r="AH11" s="19">
        <f t="shared" si="17"/>
        <v>627.69387878399993</v>
      </c>
      <c r="AI11" s="19">
        <f>+'[1]Base SDI para IMSS'!N8</f>
        <v>833.41649792097235</v>
      </c>
      <c r="AJ11" s="19">
        <f>+'[1]Base SDI para IMSS'!O8</f>
        <v>161.8664173299712</v>
      </c>
      <c r="AK11" s="19">
        <f>+'[1]Base SDI para IMSS'!P8</f>
        <v>254.93960729470459</v>
      </c>
      <c r="AL11" s="24">
        <f>+AI11+AJ11+AK11-'[1]Base SDI para IMSS'!Q8</f>
        <v>0</v>
      </c>
    </row>
    <row r="12" spans="1:42" s="25" customFormat="1" ht="15" x14ac:dyDescent="0.25">
      <c r="A12" s="13">
        <v>8</v>
      </c>
      <c r="B12" s="14" t="s">
        <v>42</v>
      </c>
      <c r="C12" s="15" t="s">
        <v>43</v>
      </c>
      <c r="D12" s="14" t="s">
        <v>44</v>
      </c>
      <c r="E12" s="14">
        <v>2003</v>
      </c>
      <c r="F12" s="14">
        <v>2013</v>
      </c>
      <c r="G12" s="16">
        <f t="shared" si="0"/>
        <v>10</v>
      </c>
      <c r="H12" s="15" t="s">
        <v>13</v>
      </c>
      <c r="I12" s="15" t="s">
        <v>45</v>
      </c>
      <c r="J12" s="15" t="s">
        <v>15</v>
      </c>
      <c r="K12" s="17">
        <v>1</v>
      </c>
      <c r="L12" s="18">
        <v>8</v>
      </c>
      <c r="M12" s="15">
        <v>15</v>
      </c>
      <c r="N12" s="19">
        <v>2842.8</v>
      </c>
      <c r="O12" s="19">
        <f t="shared" si="1"/>
        <v>189.52</v>
      </c>
      <c r="P12" s="20">
        <v>732</v>
      </c>
      <c r="Q12" s="20">
        <v>284.27999999999997</v>
      </c>
      <c r="R12" s="21">
        <f t="shared" si="2"/>
        <v>48.8</v>
      </c>
      <c r="S12" s="21">
        <f t="shared" si="3"/>
        <v>18.951999999999998</v>
      </c>
      <c r="T12" s="20">
        <f t="shared" si="4"/>
        <v>5685.6</v>
      </c>
      <c r="U12" s="20">
        <f t="shared" si="5"/>
        <v>1464</v>
      </c>
      <c r="V12" s="20">
        <f t="shared" si="6"/>
        <v>568.55999999999995</v>
      </c>
      <c r="W12" s="19">
        <f t="shared" si="7"/>
        <v>196.64595200000002</v>
      </c>
      <c r="X12" s="19">
        <f t="shared" si="8"/>
        <v>5978.0369408000006</v>
      </c>
      <c r="Y12" s="19">
        <f t="shared" si="9"/>
        <v>1519.0464000000002</v>
      </c>
      <c r="Z12" s="19">
        <f t="shared" si="10"/>
        <v>589.93785600000001</v>
      </c>
      <c r="AA12" s="22">
        <f t="shared" si="11"/>
        <v>2</v>
      </c>
      <c r="AB12" s="19">
        <f t="shared" si="12"/>
        <v>125.69486400000001</v>
      </c>
      <c r="AC12" s="23"/>
      <c r="AD12" s="19">
        <f t="shared" si="13"/>
        <v>983.22976000000017</v>
      </c>
      <c r="AE12" s="19">
        <f t="shared" si="14"/>
        <v>2949.6892800000005</v>
      </c>
      <c r="AF12" s="19">
        <f t="shared" si="15"/>
        <v>9832.2976000000017</v>
      </c>
      <c r="AG12" s="19">
        <f t="shared" si="16"/>
        <v>179.34110822400001</v>
      </c>
      <c r="AH12" s="19">
        <f t="shared" si="17"/>
        <v>627.69387878400005</v>
      </c>
      <c r="AI12" s="19">
        <f>+'[1]Base SDI para IMSS'!N9</f>
        <v>862.8847560115164</v>
      </c>
      <c r="AJ12" s="19">
        <f>+'[1]Base SDI para IMSS'!O9</f>
        <v>171.45965188997127</v>
      </c>
      <c r="AK12" s="19">
        <f>+'[1]Base SDI para IMSS'!P9</f>
        <v>270.04895172670473</v>
      </c>
      <c r="AL12" s="24">
        <f>+AI12+AJ12+AK12-'[1]Base SDI para IMSS'!Q9</f>
        <v>0</v>
      </c>
    </row>
    <row r="13" spans="1:42" s="25" customFormat="1" ht="15" x14ac:dyDescent="0.25">
      <c r="A13" s="13">
        <v>9</v>
      </c>
      <c r="B13" s="14" t="s">
        <v>46</v>
      </c>
      <c r="C13" s="15" t="s">
        <v>47</v>
      </c>
      <c r="D13" s="14" t="s">
        <v>48</v>
      </c>
      <c r="E13" s="14">
        <v>1989</v>
      </c>
      <c r="F13" s="14">
        <v>2013</v>
      </c>
      <c r="G13" s="16">
        <f t="shared" si="0"/>
        <v>24</v>
      </c>
      <c r="H13" s="15" t="s">
        <v>13</v>
      </c>
      <c r="I13" s="15" t="s">
        <v>27</v>
      </c>
      <c r="J13" s="15" t="s">
        <v>15</v>
      </c>
      <c r="K13" s="17">
        <v>1</v>
      </c>
      <c r="L13" s="18">
        <v>8</v>
      </c>
      <c r="M13" s="15">
        <v>15</v>
      </c>
      <c r="N13" s="19">
        <v>3475.8</v>
      </c>
      <c r="O13" s="19">
        <f t="shared" si="1"/>
        <v>231.72</v>
      </c>
      <c r="P13" s="20">
        <v>792</v>
      </c>
      <c r="Q13" s="20">
        <v>347.58</v>
      </c>
      <c r="R13" s="21">
        <f t="shared" si="2"/>
        <v>52.8</v>
      </c>
      <c r="S13" s="21">
        <f t="shared" si="3"/>
        <v>23.172000000000001</v>
      </c>
      <c r="T13" s="20">
        <f t="shared" si="4"/>
        <v>6951.6</v>
      </c>
      <c r="U13" s="20">
        <f t="shared" si="5"/>
        <v>1584</v>
      </c>
      <c r="V13" s="20">
        <f t="shared" si="6"/>
        <v>695.16</v>
      </c>
      <c r="W13" s="19">
        <f t="shared" si="7"/>
        <v>240.43267200000003</v>
      </c>
      <c r="X13" s="19">
        <f t="shared" si="8"/>
        <v>7309.1532288000008</v>
      </c>
      <c r="Y13" s="19">
        <f t="shared" si="9"/>
        <v>1643.5584000000001</v>
      </c>
      <c r="Z13" s="19">
        <f t="shared" si="10"/>
        <v>721.29801600000008</v>
      </c>
      <c r="AA13" s="22">
        <f t="shared" si="11"/>
        <v>4</v>
      </c>
      <c r="AB13" s="19">
        <f t="shared" si="12"/>
        <v>251.38972800000002</v>
      </c>
      <c r="AC13" s="23"/>
      <c r="AD13" s="19">
        <f t="shared" si="13"/>
        <v>1202.16336</v>
      </c>
      <c r="AE13" s="19">
        <f t="shared" si="14"/>
        <v>3606.4900800000005</v>
      </c>
      <c r="AF13" s="19">
        <f t="shared" si="15"/>
        <v>12021.633600000001</v>
      </c>
      <c r="AG13" s="19">
        <f t="shared" si="16"/>
        <v>219.27459686400002</v>
      </c>
      <c r="AH13" s="19">
        <f t="shared" si="17"/>
        <v>767.4610890240001</v>
      </c>
      <c r="AI13" s="19">
        <f>+'[1]Base SDI para IMSS'!N10</f>
        <v>983.79079908460403</v>
      </c>
      <c r="AJ13" s="19">
        <f>+'[1]Base SDI para IMSS'!O10</f>
        <v>210.81997062200324</v>
      </c>
      <c r="AK13" s="19">
        <f>+'[1]Base SDI para IMSS'!P10</f>
        <v>332.04145372965507</v>
      </c>
      <c r="AL13" s="24">
        <f>+AI13+AJ13+AK13-'[1]Base SDI para IMSS'!Q10</f>
        <v>0</v>
      </c>
    </row>
    <row r="14" spans="1:42" s="25" customFormat="1" ht="15" x14ac:dyDescent="0.25">
      <c r="A14" s="13">
        <v>10</v>
      </c>
      <c r="B14" s="14" t="s">
        <v>53</v>
      </c>
      <c r="C14" s="15" t="s">
        <v>54</v>
      </c>
      <c r="D14" s="14" t="s">
        <v>55</v>
      </c>
      <c r="E14" s="14">
        <v>1994</v>
      </c>
      <c r="F14" s="14">
        <v>2013</v>
      </c>
      <c r="G14" s="16">
        <f t="shared" si="0"/>
        <v>19</v>
      </c>
      <c r="H14" s="15" t="s">
        <v>13</v>
      </c>
      <c r="I14" s="15" t="s">
        <v>56</v>
      </c>
      <c r="J14" s="15" t="s">
        <v>15</v>
      </c>
      <c r="K14" s="17">
        <v>10</v>
      </c>
      <c r="L14" s="18">
        <v>6</v>
      </c>
      <c r="M14" s="15">
        <v>15</v>
      </c>
      <c r="N14" s="19">
        <v>4408.95</v>
      </c>
      <c r="O14" s="19">
        <f t="shared" si="1"/>
        <v>293.93</v>
      </c>
      <c r="P14" s="20">
        <v>871</v>
      </c>
      <c r="Q14" s="20">
        <v>440.9</v>
      </c>
      <c r="R14" s="21">
        <f t="shared" si="2"/>
        <v>58.06666666666667</v>
      </c>
      <c r="S14" s="21">
        <f t="shared" si="3"/>
        <v>29.393333333333331</v>
      </c>
      <c r="T14" s="20">
        <f t="shared" si="4"/>
        <v>8817.9</v>
      </c>
      <c r="U14" s="20">
        <f t="shared" si="5"/>
        <v>1742</v>
      </c>
      <c r="V14" s="20">
        <f t="shared" si="6"/>
        <v>881.8</v>
      </c>
      <c r="W14" s="19">
        <f t="shared" si="7"/>
        <v>304.98176800000005</v>
      </c>
      <c r="X14" s="19">
        <f t="shared" si="8"/>
        <v>9271.4457472000013</v>
      </c>
      <c r="Y14" s="19">
        <f t="shared" si="9"/>
        <v>1807.4992000000002</v>
      </c>
      <c r="Z14" s="19">
        <f t="shared" si="10"/>
        <v>914.95568000000003</v>
      </c>
      <c r="AA14" s="22">
        <f t="shared" si="11"/>
        <v>3</v>
      </c>
      <c r="AB14" s="19">
        <f t="shared" si="12"/>
        <v>188.54229600000002</v>
      </c>
      <c r="AC14" s="23"/>
      <c r="AD14" s="19">
        <f t="shared" si="13"/>
        <v>1524.9088400000003</v>
      </c>
      <c r="AE14" s="19">
        <f t="shared" si="14"/>
        <v>4574.7265200000011</v>
      </c>
      <c r="AF14" s="19">
        <f t="shared" si="15"/>
        <v>15249.088400000002</v>
      </c>
      <c r="AG14" s="19">
        <f t="shared" si="16"/>
        <v>278.14337241600003</v>
      </c>
      <c r="AH14" s="19">
        <f t="shared" si="17"/>
        <v>973.50180345600006</v>
      </c>
      <c r="AI14" s="19">
        <f>+'[1]Base SDI para IMSS'!N11</f>
        <v>1145.5779570068726</v>
      </c>
      <c r="AJ14" s="19">
        <f>+'[1]Base SDI para IMSS'!O11</f>
        <v>263.48891868046081</v>
      </c>
      <c r="AK14" s="19">
        <f>+'[1]Base SDI para IMSS'!P11</f>
        <v>414.99504692172582</v>
      </c>
      <c r="AL14" s="24">
        <f>+AI14+AJ14+AK14-'[1]Base SDI para IMSS'!Q11</f>
        <v>0</v>
      </c>
    </row>
    <row r="15" spans="1:42" s="25" customFormat="1" ht="15" x14ac:dyDescent="0.25">
      <c r="A15" s="13">
        <v>11</v>
      </c>
      <c r="B15" s="14" t="s">
        <v>57</v>
      </c>
      <c r="C15" s="15" t="s">
        <v>58</v>
      </c>
      <c r="D15" s="14" t="s">
        <v>59</v>
      </c>
      <c r="E15" s="14">
        <v>2000</v>
      </c>
      <c r="F15" s="14">
        <v>2013</v>
      </c>
      <c r="G15" s="16">
        <f t="shared" si="0"/>
        <v>13</v>
      </c>
      <c r="H15" s="15" t="s">
        <v>13</v>
      </c>
      <c r="I15" s="15" t="s">
        <v>23</v>
      </c>
      <c r="J15" s="15" t="s">
        <v>15</v>
      </c>
      <c r="K15" s="17">
        <v>1</v>
      </c>
      <c r="L15" s="18">
        <v>8</v>
      </c>
      <c r="M15" s="15">
        <v>15</v>
      </c>
      <c r="N15" s="19">
        <v>2842.8</v>
      </c>
      <c r="O15" s="19">
        <f t="shared" si="1"/>
        <v>189.52</v>
      </c>
      <c r="P15" s="20">
        <v>732</v>
      </c>
      <c r="Q15" s="20">
        <v>284.27999999999997</v>
      </c>
      <c r="R15" s="21">
        <f t="shared" si="2"/>
        <v>48.8</v>
      </c>
      <c r="S15" s="21">
        <f t="shared" si="3"/>
        <v>18.951999999999998</v>
      </c>
      <c r="T15" s="20">
        <f t="shared" si="4"/>
        <v>5685.6</v>
      </c>
      <c r="U15" s="20">
        <f t="shared" si="5"/>
        <v>1464</v>
      </c>
      <c r="V15" s="20">
        <f t="shared" si="6"/>
        <v>568.55999999999995</v>
      </c>
      <c r="W15" s="19">
        <f t="shared" si="7"/>
        <v>196.64595200000002</v>
      </c>
      <c r="X15" s="19">
        <f t="shared" si="8"/>
        <v>5978.0369408000006</v>
      </c>
      <c r="Y15" s="19">
        <f t="shared" si="9"/>
        <v>1519.0464000000002</v>
      </c>
      <c r="Z15" s="19">
        <f t="shared" si="10"/>
        <v>589.93785600000001</v>
      </c>
      <c r="AA15" s="22">
        <f t="shared" si="11"/>
        <v>2</v>
      </c>
      <c r="AB15" s="19">
        <f t="shared" si="12"/>
        <v>125.69486400000001</v>
      </c>
      <c r="AC15" s="23"/>
      <c r="AD15" s="19">
        <f t="shared" si="13"/>
        <v>983.22976000000017</v>
      </c>
      <c r="AE15" s="19">
        <f t="shared" si="14"/>
        <v>2949.6892800000005</v>
      </c>
      <c r="AF15" s="19">
        <f t="shared" si="15"/>
        <v>9832.2976000000017</v>
      </c>
      <c r="AG15" s="19">
        <f t="shared" si="16"/>
        <v>179.34110822400001</v>
      </c>
      <c r="AH15" s="19">
        <f t="shared" si="17"/>
        <v>627.69387878400005</v>
      </c>
      <c r="AI15" s="19">
        <f>+'[1]Base SDI para IMSS'!N12</f>
        <v>862.8847560115164</v>
      </c>
      <c r="AJ15" s="19">
        <f>+'[1]Base SDI para IMSS'!O12</f>
        <v>171.45965188997127</v>
      </c>
      <c r="AK15" s="19">
        <f>+'[1]Base SDI para IMSS'!P12</f>
        <v>270.04895172670473</v>
      </c>
      <c r="AL15" s="24">
        <f>+AI15+AJ15+AK15-'[1]Base SDI para IMSS'!Q12</f>
        <v>0</v>
      </c>
    </row>
    <row r="16" spans="1:42" s="25" customFormat="1" ht="15" x14ac:dyDescent="0.25">
      <c r="A16" s="13">
        <v>12</v>
      </c>
      <c r="B16" s="14" t="s">
        <v>60</v>
      </c>
      <c r="C16" s="15" t="s">
        <v>61</v>
      </c>
      <c r="D16" s="14" t="s">
        <v>62</v>
      </c>
      <c r="E16" s="14">
        <v>2001</v>
      </c>
      <c r="F16" s="14">
        <v>2013</v>
      </c>
      <c r="G16" s="16">
        <f t="shared" si="0"/>
        <v>12</v>
      </c>
      <c r="H16" s="15" t="s">
        <v>13</v>
      </c>
      <c r="I16" s="15" t="s">
        <v>27</v>
      </c>
      <c r="J16" s="15" t="s">
        <v>15</v>
      </c>
      <c r="K16" s="17">
        <v>1</v>
      </c>
      <c r="L16" s="18">
        <v>8</v>
      </c>
      <c r="M16" s="15">
        <v>15</v>
      </c>
      <c r="N16" s="19">
        <v>3475.8</v>
      </c>
      <c r="O16" s="19">
        <f t="shared" si="1"/>
        <v>231.72</v>
      </c>
      <c r="P16" s="20">
        <v>792</v>
      </c>
      <c r="Q16" s="20">
        <v>347.58</v>
      </c>
      <c r="R16" s="21">
        <f t="shared" si="2"/>
        <v>52.8</v>
      </c>
      <c r="S16" s="21">
        <f t="shared" si="3"/>
        <v>23.172000000000001</v>
      </c>
      <c r="T16" s="20">
        <f t="shared" si="4"/>
        <v>6951.6</v>
      </c>
      <c r="U16" s="20">
        <f t="shared" si="5"/>
        <v>1584</v>
      </c>
      <c r="V16" s="20">
        <f t="shared" si="6"/>
        <v>695.16</v>
      </c>
      <c r="W16" s="19">
        <f t="shared" si="7"/>
        <v>240.43267200000003</v>
      </c>
      <c r="X16" s="19">
        <f t="shared" si="8"/>
        <v>7309.1532288000008</v>
      </c>
      <c r="Y16" s="19">
        <f t="shared" si="9"/>
        <v>1643.5584000000001</v>
      </c>
      <c r="Z16" s="19">
        <f t="shared" si="10"/>
        <v>721.29801600000008</v>
      </c>
      <c r="AA16" s="22">
        <f t="shared" si="11"/>
        <v>2</v>
      </c>
      <c r="AB16" s="19">
        <f t="shared" si="12"/>
        <v>125.69486400000001</v>
      </c>
      <c r="AC16" s="23"/>
      <c r="AD16" s="19">
        <f t="shared" si="13"/>
        <v>1202.16336</v>
      </c>
      <c r="AE16" s="19">
        <f t="shared" si="14"/>
        <v>3606.4900800000005</v>
      </c>
      <c r="AF16" s="19">
        <f t="shared" si="15"/>
        <v>12021.633600000001</v>
      </c>
      <c r="AG16" s="19">
        <f t="shared" si="16"/>
        <v>219.27459686400002</v>
      </c>
      <c r="AH16" s="19">
        <f t="shared" si="17"/>
        <v>767.4610890240001</v>
      </c>
      <c r="AI16" s="19">
        <f>+'[1]Base SDI para IMSS'!N13</f>
        <v>976.06867226733198</v>
      </c>
      <c r="AJ16" s="19">
        <f>+'[1]Base SDI para IMSS'!O13</f>
        <v>208.30607334200323</v>
      </c>
      <c r="AK16" s="19">
        <f>+'[1]Base SDI para IMSS'!P13</f>
        <v>328.0820655136551</v>
      </c>
      <c r="AL16" s="24">
        <f>+AI16+AJ16+AK16-'[1]Base SDI para IMSS'!Q13</f>
        <v>0</v>
      </c>
    </row>
    <row r="17" spans="1:42" s="25" customFormat="1" ht="15" x14ac:dyDescent="0.25">
      <c r="A17" s="13">
        <v>13</v>
      </c>
      <c r="B17" s="14" t="s">
        <v>67</v>
      </c>
      <c r="C17" s="15" t="s">
        <v>68</v>
      </c>
      <c r="D17" s="14" t="s">
        <v>1138</v>
      </c>
      <c r="E17" s="14">
        <v>2012</v>
      </c>
      <c r="F17" s="14">
        <v>2013</v>
      </c>
      <c r="G17" s="16">
        <f t="shared" si="0"/>
        <v>1</v>
      </c>
      <c r="H17" s="15" t="s">
        <v>13</v>
      </c>
      <c r="I17" s="15" t="s">
        <v>69</v>
      </c>
      <c r="J17" s="15" t="s">
        <v>41</v>
      </c>
      <c r="K17" s="17">
        <v>1</v>
      </c>
      <c r="L17" s="18">
        <v>8</v>
      </c>
      <c r="M17" s="15">
        <v>15</v>
      </c>
      <c r="N17" s="19">
        <v>3475.8</v>
      </c>
      <c r="O17" s="19">
        <f t="shared" si="1"/>
        <v>231.72</v>
      </c>
      <c r="P17" s="20">
        <v>792</v>
      </c>
      <c r="Q17" s="20">
        <v>347.58</v>
      </c>
      <c r="R17" s="21">
        <f t="shared" si="2"/>
        <v>52.8</v>
      </c>
      <c r="S17" s="21">
        <f t="shared" si="3"/>
        <v>23.172000000000001</v>
      </c>
      <c r="T17" s="20">
        <f t="shared" si="4"/>
        <v>6951.6</v>
      </c>
      <c r="U17" s="20">
        <f t="shared" si="5"/>
        <v>1584</v>
      </c>
      <c r="V17" s="20">
        <f t="shared" si="6"/>
        <v>695.16</v>
      </c>
      <c r="W17" s="19">
        <f t="shared" si="7"/>
        <v>240.43267200000003</v>
      </c>
      <c r="X17" s="19">
        <f t="shared" si="8"/>
        <v>7309.1532288000008</v>
      </c>
      <c r="Y17" s="19">
        <f t="shared" si="9"/>
        <v>1643.5584000000001</v>
      </c>
      <c r="Z17" s="19">
        <f t="shared" si="10"/>
        <v>721.29801600000008</v>
      </c>
      <c r="AA17" s="22">
        <f t="shared" si="11"/>
        <v>0</v>
      </c>
      <c r="AB17" s="19">
        <f t="shared" si="12"/>
        <v>0</v>
      </c>
      <c r="AC17" s="23"/>
      <c r="AD17" s="19">
        <f t="shared" si="13"/>
        <v>1202.16336</v>
      </c>
      <c r="AE17" s="19">
        <f t="shared" si="14"/>
        <v>3606.4900800000005</v>
      </c>
      <c r="AF17" s="19">
        <f t="shared" si="15"/>
        <v>12021.633600000001</v>
      </c>
      <c r="AG17" s="19">
        <f t="shared" si="16"/>
        <v>219.27459686400002</v>
      </c>
      <c r="AH17" s="19">
        <f t="shared" si="17"/>
        <v>767.4610890240001</v>
      </c>
      <c r="AI17" s="19">
        <f>+'[1]Base SDI para IMSS'!N14</f>
        <v>968.34654545006015</v>
      </c>
      <c r="AJ17" s="19">
        <f>+'[1]Base SDI para IMSS'!O14</f>
        <v>205.79217606200325</v>
      </c>
      <c r="AK17" s="19">
        <f>+'[1]Base SDI para IMSS'!P14</f>
        <v>324.12267729765506</v>
      </c>
      <c r="AL17" s="24">
        <f>+AI17+AJ17+AK17-'[1]Base SDI para IMSS'!Q14</f>
        <v>0</v>
      </c>
    </row>
    <row r="18" spans="1:42" s="25" customFormat="1" ht="15" x14ac:dyDescent="0.25">
      <c r="A18" s="13">
        <v>14</v>
      </c>
      <c r="B18" s="14" t="s">
        <v>70</v>
      </c>
      <c r="C18" s="15" t="s">
        <v>71</v>
      </c>
      <c r="D18" s="14" t="s">
        <v>72</v>
      </c>
      <c r="E18" s="14">
        <v>1991</v>
      </c>
      <c r="F18" s="14">
        <v>2013</v>
      </c>
      <c r="G18" s="16">
        <f t="shared" si="0"/>
        <v>22</v>
      </c>
      <c r="H18" s="15" t="s">
        <v>13</v>
      </c>
      <c r="I18" s="15" t="s">
        <v>52</v>
      </c>
      <c r="J18" s="15" t="s">
        <v>15</v>
      </c>
      <c r="K18" s="17">
        <v>10</v>
      </c>
      <c r="L18" s="18">
        <v>6</v>
      </c>
      <c r="M18" s="15">
        <v>15</v>
      </c>
      <c r="N18" s="19">
        <v>4408.95</v>
      </c>
      <c r="O18" s="19">
        <f t="shared" si="1"/>
        <v>293.93</v>
      </c>
      <c r="P18" s="20">
        <v>871</v>
      </c>
      <c r="Q18" s="20">
        <v>440.9</v>
      </c>
      <c r="R18" s="21">
        <f t="shared" si="2"/>
        <v>58.06666666666667</v>
      </c>
      <c r="S18" s="21">
        <f t="shared" si="3"/>
        <v>29.393333333333331</v>
      </c>
      <c r="T18" s="20">
        <f t="shared" si="4"/>
        <v>8817.9</v>
      </c>
      <c r="U18" s="20">
        <f t="shared" si="5"/>
        <v>1742</v>
      </c>
      <c r="V18" s="20">
        <f t="shared" si="6"/>
        <v>881.8</v>
      </c>
      <c r="W18" s="19">
        <f t="shared" si="7"/>
        <v>304.98176800000005</v>
      </c>
      <c r="X18" s="19">
        <f t="shared" si="8"/>
        <v>9271.4457472000013</v>
      </c>
      <c r="Y18" s="19">
        <f t="shared" si="9"/>
        <v>1807.4992000000002</v>
      </c>
      <c r="Z18" s="19">
        <f t="shared" si="10"/>
        <v>914.95568000000003</v>
      </c>
      <c r="AA18" s="22">
        <f t="shared" si="11"/>
        <v>4</v>
      </c>
      <c r="AB18" s="19">
        <f t="shared" si="12"/>
        <v>251.38972800000002</v>
      </c>
      <c r="AC18" s="23"/>
      <c r="AD18" s="19">
        <f t="shared" si="13"/>
        <v>1524.9088400000003</v>
      </c>
      <c r="AE18" s="19">
        <f t="shared" si="14"/>
        <v>4574.7265200000011</v>
      </c>
      <c r="AF18" s="19">
        <f t="shared" si="15"/>
        <v>15249.088400000002</v>
      </c>
      <c r="AG18" s="19">
        <f t="shared" si="16"/>
        <v>278.14337241600003</v>
      </c>
      <c r="AH18" s="19">
        <f t="shared" si="17"/>
        <v>973.50180345600006</v>
      </c>
      <c r="AI18" s="19">
        <f>+'[1]Base SDI para IMSS'!N15</f>
        <v>1149.4390204155086</v>
      </c>
      <c r="AJ18" s="19">
        <f>+'[1]Base SDI para IMSS'!O15</f>
        <v>264.74586732046083</v>
      </c>
      <c r="AK18" s="19">
        <f>+'[1]Base SDI para IMSS'!P15</f>
        <v>416.97474102972586</v>
      </c>
      <c r="AL18" s="24">
        <f>+AI18+AJ18+AK18-'[1]Base SDI para IMSS'!Q15</f>
        <v>0</v>
      </c>
    </row>
    <row r="19" spans="1:42" s="25" customFormat="1" ht="15" x14ac:dyDescent="0.25">
      <c r="A19" s="13">
        <v>15</v>
      </c>
      <c r="B19" s="14" t="s">
        <v>1139</v>
      </c>
      <c r="C19" s="15" t="s">
        <v>73</v>
      </c>
      <c r="D19" s="14" t="s">
        <v>74</v>
      </c>
      <c r="E19" s="14">
        <v>1989</v>
      </c>
      <c r="F19" s="14">
        <v>2013</v>
      </c>
      <c r="G19" s="16">
        <f t="shared" si="0"/>
        <v>24</v>
      </c>
      <c r="H19" s="15" t="s">
        <v>13</v>
      </c>
      <c r="I19" s="15" t="s">
        <v>23</v>
      </c>
      <c r="J19" s="15" t="s">
        <v>15</v>
      </c>
      <c r="K19" s="17">
        <v>1</v>
      </c>
      <c r="L19" s="18">
        <v>8</v>
      </c>
      <c r="M19" s="15">
        <v>15</v>
      </c>
      <c r="N19" s="19">
        <v>2842.8</v>
      </c>
      <c r="O19" s="19">
        <f t="shared" si="1"/>
        <v>189.52</v>
      </c>
      <c r="P19" s="20">
        <v>732</v>
      </c>
      <c r="Q19" s="20">
        <v>284.27999999999997</v>
      </c>
      <c r="R19" s="21">
        <f t="shared" si="2"/>
        <v>48.8</v>
      </c>
      <c r="S19" s="21">
        <f t="shared" si="3"/>
        <v>18.951999999999998</v>
      </c>
      <c r="T19" s="20">
        <f t="shared" si="4"/>
        <v>5685.6</v>
      </c>
      <c r="U19" s="20">
        <f t="shared" si="5"/>
        <v>1464</v>
      </c>
      <c r="V19" s="20">
        <f t="shared" si="6"/>
        <v>568.55999999999995</v>
      </c>
      <c r="W19" s="19">
        <f t="shared" si="7"/>
        <v>196.64595200000002</v>
      </c>
      <c r="X19" s="19">
        <f t="shared" si="8"/>
        <v>5978.0369408000006</v>
      </c>
      <c r="Y19" s="19">
        <f t="shared" si="9"/>
        <v>1519.0464000000002</v>
      </c>
      <c r="Z19" s="19">
        <f t="shared" si="10"/>
        <v>589.93785600000001</v>
      </c>
      <c r="AA19" s="22">
        <f t="shared" si="11"/>
        <v>4</v>
      </c>
      <c r="AB19" s="19">
        <f t="shared" si="12"/>
        <v>251.38972800000002</v>
      </c>
      <c r="AC19" s="23"/>
      <c r="AD19" s="19">
        <f t="shared" si="13"/>
        <v>983.22976000000017</v>
      </c>
      <c r="AE19" s="19">
        <f t="shared" si="14"/>
        <v>2949.6892800000005</v>
      </c>
      <c r="AF19" s="19">
        <f t="shared" si="15"/>
        <v>9832.2976000000017</v>
      </c>
      <c r="AG19" s="19">
        <f t="shared" si="16"/>
        <v>179.34110822400001</v>
      </c>
      <c r="AH19" s="19">
        <f t="shared" si="17"/>
        <v>627.69387878400005</v>
      </c>
      <c r="AI19" s="19">
        <f>+'[1]Base SDI para IMSS'!N16</f>
        <v>870.60688282878823</v>
      </c>
      <c r="AJ19" s="19">
        <f>+'[1]Base SDI para IMSS'!O16</f>
        <v>173.97354916997122</v>
      </c>
      <c r="AK19" s="19">
        <f>+'[1]Base SDI para IMSS'!P16</f>
        <v>274.00833994270471</v>
      </c>
      <c r="AL19" s="24">
        <f>+AI19+AJ19+AK19-'[1]Base SDI para IMSS'!Q16</f>
        <v>0</v>
      </c>
    </row>
    <row r="20" spans="1:42" s="25" customFormat="1" ht="15" x14ac:dyDescent="0.25">
      <c r="A20" s="13">
        <v>16</v>
      </c>
      <c r="B20" s="14" t="s">
        <v>75</v>
      </c>
      <c r="C20" s="15" t="s">
        <v>76</v>
      </c>
      <c r="D20" s="14" t="s">
        <v>77</v>
      </c>
      <c r="E20" s="14">
        <v>1988</v>
      </c>
      <c r="F20" s="14">
        <v>2013</v>
      </c>
      <c r="G20" s="16">
        <f t="shared" si="0"/>
        <v>25</v>
      </c>
      <c r="H20" s="15" t="s">
        <v>13</v>
      </c>
      <c r="I20" s="15" t="s">
        <v>78</v>
      </c>
      <c r="J20" s="15" t="s">
        <v>15</v>
      </c>
      <c r="K20" s="17">
        <v>8</v>
      </c>
      <c r="L20" s="18">
        <v>6</v>
      </c>
      <c r="M20" s="15">
        <v>15</v>
      </c>
      <c r="N20" s="19">
        <v>3925.05</v>
      </c>
      <c r="O20" s="19">
        <f t="shared" si="1"/>
        <v>261.67</v>
      </c>
      <c r="P20" s="20">
        <v>833</v>
      </c>
      <c r="Q20" s="20">
        <v>0</v>
      </c>
      <c r="R20" s="21">
        <f t="shared" si="2"/>
        <v>55.533333333333331</v>
      </c>
      <c r="S20" s="21">
        <f t="shared" si="3"/>
        <v>0</v>
      </c>
      <c r="T20" s="20">
        <f t="shared" si="4"/>
        <v>7850.1</v>
      </c>
      <c r="U20" s="20">
        <f t="shared" si="5"/>
        <v>1666</v>
      </c>
      <c r="V20" s="20">
        <f t="shared" si="6"/>
        <v>0</v>
      </c>
      <c r="W20" s="19">
        <f t="shared" si="7"/>
        <v>271.50879200000003</v>
      </c>
      <c r="X20" s="19">
        <f t="shared" si="8"/>
        <v>8253.8672767999997</v>
      </c>
      <c r="Y20" s="19">
        <f t="shared" si="9"/>
        <v>1728.6416000000002</v>
      </c>
      <c r="Z20" s="19">
        <f t="shared" si="10"/>
        <v>0</v>
      </c>
      <c r="AA20" s="22">
        <f t="shared" si="11"/>
        <v>5</v>
      </c>
      <c r="AB20" s="19">
        <f t="shared" si="12"/>
        <v>314.23716000000002</v>
      </c>
      <c r="AC20" s="23">
        <v>5000</v>
      </c>
      <c r="AD20" s="19">
        <f t="shared" si="13"/>
        <v>1357.5439600000002</v>
      </c>
      <c r="AE20" s="19">
        <f t="shared" si="14"/>
        <v>4072.6318800000004</v>
      </c>
      <c r="AF20" s="19">
        <f t="shared" si="15"/>
        <v>13575.439600000002</v>
      </c>
      <c r="AG20" s="19">
        <f t="shared" si="16"/>
        <v>247.61601830399999</v>
      </c>
      <c r="AH20" s="19">
        <f t="shared" si="17"/>
        <v>866.65606406399991</v>
      </c>
      <c r="AI20" s="19">
        <f>+'[1]Base SDI para IMSS'!N17</f>
        <v>1017.7376125439138</v>
      </c>
      <c r="AJ20" s="19">
        <f>+'[1]Base SDI para IMSS'!O17</f>
        <v>221.87117504267522</v>
      </c>
      <c r="AK20" s="19">
        <f>+'[1]Base SDI para IMSS'!P17</f>
        <v>349.44710069221344</v>
      </c>
      <c r="AL20" s="24">
        <f>+AI20+AJ20+AK20-'[1]Base SDI para IMSS'!Q17</f>
        <v>0</v>
      </c>
    </row>
    <row r="21" spans="1:42" s="25" customFormat="1" ht="15" x14ac:dyDescent="0.25">
      <c r="A21" s="13">
        <v>17</v>
      </c>
      <c r="B21" s="14" t="s">
        <v>1062</v>
      </c>
      <c r="C21" s="15" t="s">
        <v>1063</v>
      </c>
      <c r="D21" s="14" t="s">
        <v>1064</v>
      </c>
      <c r="E21" s="14">
        <v>1997</v>
      </c>
      <c r="F21" s="14">
        <v>2013</v>
      </c>
      <c r="G21" s="16">
        <f t="shared" si="0"/>
        <v>16</v>
      </c>
      <c r="H21" s="15" t="s">
        <v>13</v>
      </c>
      <c r="I21" s="15" t="s">
        <v>66</v>
      </c>
      <c r="J21" s="15" t="s">
        <v>15</v>
      </c>
      <c r="K21" s="17">
        <v>13</v>
      </c>
      <c r="L21" s="18">
        <v>6</v>
      </c>
      <c r="M21" s="15">
        <v>15</v>
      </c>
      <c r="N21" s="19">
        <v>4796.3999999999996</v>
      </c>
      <c r="O21" s="19">
        <f t="shared" si="1"/>
        <v>319.76</v>
      </c>
      <c r="P21" s="20">
        <v>887</v>
      </c>
      <c r="Q21" s="20">
        <v>479.64</v>
      </c>
      <c r="R21" s="21">
        <f t="shared" si="2"/>
        <v>59.133333333333333</v>
      </c>
      <c r="S21" s="21">
        <f t="shared" si="3"/>
        <v>31.975999999999999</v>
      </c>
      <c r="T21" s="20">
        <f t="shared" si="4"/>
        <v>9592.7999999999993</v>
      </c>
      <c r="U21" s="20">
        <f t="shared" si="5"/>
        <v>1774</v>
      </c>
      <c r="V21" s="20">
        <f t="shared" si="6"/>
        <v>959.28</v>
      </c>
      <c r="W21" s="19">
        <f t="shared" si="7"/>
        <v>331.78297600000002</v>
      </c>
      <c r="X21" s="19">
        <f t="shared" si="8"/>
        <v>10086.2024704</v>
      </c>
      <c r="Y21" s="19">
        <f t="shared" si="9"/>
        <v>1840.7024000000001</v>
      </c>
      <c r="Z21" s="19">
        <f t="shared" si="10"/>
        <v>995.348928</v>
      </c>
      <c r="AA21" s="22">
        <f t="shared" si="11"/>
        <v>3</v>
      </c>
      <c r="AB21" s="19">
        <f t="shared" si="12"/>
        <v>188.54229600000002</v>
      </c>
      <c r="AC21" s="23"/>
      <c r="AD21" s="19">
        <f t="shared" si="13"/>
        <v>1658.91488</v>
      </c>
      <c r="AE21" s="19">
        <f t="shared" si="14"/>
        <v>4976.7446399999999</v>
      </c>
      <c r="AF21" s="19">
        <f t="shared" si="15"/>
        <v>16589.148800000003</v>
      </c>
      <c r="AG21" s="19">
        <f t="shared" si="16"/>
        <v>302.58607411199995</v>
      </c>
      <c r="AH21" s="19">
        <f t="shared" si="17"/>
        <v>1059.051259392</v>
      </c>
      <c r="AI21" s="19">
        <f>+'[1]Base SDI para IMSS'!N18</f>
        <v>1212.213266764626</v>
      </c>
      <c r="AJ21" s="19">
        <f>+'[1]Base SDI para IMSS'!O18</f>
        <v>285.18168906818562</v>
      </c>
      <c r="AK21" s="19">
        <f>+'[1]Base SDI para IMSS'!P18</f>
        <v>449.16116028239236</v>
      </c>
      <c r="AL21" s="24">
        <f>+AI21+AJ21+AK21-'[1]Base SDI para IMSS'!Q18</f>
        <v>0</v>
      </c>
    </row>
    <row r="22" spans="1:42" s="25" customFormat="1" ht="15" x14ac:dyDescent="0.25">
      <c r="A22" s="13">
        <v>18</v>
      </c>
      <c r="B22" s="14" t="s">
        <v>79</v>
      </c>
      <c r="C22" s="15" t="s">
        <v>80</v>
      </c>
      <c r="D22" s="14" t="s">
        <v>81</v>
      </c>
      <c r="E22" s="14">
        <v>2003</v>
      </c>
      <c r="F22" s="14">
        <v>2013</v>
      </c>
      <c r="G22" s="16">
        <f t="shared" si="0"/>
        <v>10</v>
      </c>
      <c r="H22" s="15" t="s">
        <v>13</v>
      </c>
      <c r="I22" s="15" t="s">
        <v>82</v>
      </c>
      <c r="J22" s="15" t="s">
        <v>15</v>
      </c>
      <c r="K22" s="17">
        <v>5</v>
      </c>
      <c r="L22" s="18">
        <v>8</v>
      </c>
      <c r="M22" s="15">
        <v>15</v>
      </c>
      <c r="N22" s="19">
        <v>4463.8500000000004</v>
      </c>
      <c r="O22" s="19">
        <f t="shared" si="1"/>
        <v>297.59000000000003</v>
      </c>
      <c r="P22" s="20">
        <v>943</v>
      </c>
      <c r="Q22" s="20">
        <v>0</v>
      </c>
      <c r="R22" s="21">
        <f t="shared" si="2"/>
        <v>62.866666666666667</v>
      </c>
      <c r="S22" s="21">
        <f t="shared" si="3"/>
        <v>0</v>
      </c>
      <c r="T22" s="20">
        <f t="shared" si="4"/>
        <v>8927.7000000000007</v>
      </c>
      <c r="U22" s="20">
        <f t="shared" si="5"/>
        <v>1886</v>
      </c>
      <c r="V22" s="20">
        <f t="shared" si="6"/>
        <v>0</v>
      </c>
      <c r="W22" s="19">
        <f t="shared" si="7"/>
        <v>308.77938400000005</v>
      </c>
      <c r="X22" s="19">
        <f t="shared" si="8"/>
        <v>9386.8932736000006</v>
      </c>
      <c r="Y22" s="19">
        <f t="shared" si="9"/>
        <v>1956.9136000000001</v>
      </c>
      <c r="Z22" s="19">
        <f t="shared" si="10"/>
        <v>0</v>
      </c>
      <c r="AA22" s="22">
        <f t="shared" si="11"/>
        <v>2</v>
      </c>
      <c r="AB22" s="19">
        <f t="shared" si="12"/>
        <v>125.69486400000001</v>
      </c>
      <c r="AC22" s="23"/>
      <c r="AD22" s="19">
        <f t="shared" si="13"/>
        <v>1543.8969200000001</v>
      </c>
      <c r="AE22" s="19">
        <f t="shared" si="14"/>
        <v>4631.6907600000004</v>
      </c>
      <c r="AF22" s="19">
        <f t="shared" si="15"/>
        <v>15438.969200000003</v>
      </c>
      <c r="AG22" s="19">
        <f t="shared" si="16"/>
        <v>281.60679820799999</v>
      </c>
      <c r="AH22" s="19">
        <f t="shared" si="17"/>
        <v>985.62379372800001</v>
      </c>
      <c r="AI22" s="19">
        <f>+'[1]Base SDI para IMSS'!N19</f>
        <v>1103.1385456259316</v>
      </c>
      <c r="AJ22" s="19">
        <f>+'[1]Base SDI para IMSS'!O19</f>
        <v>249.67299421303048</v>
      </c>
      <c r="AK22" s="19">
        <f>+'[1]Base SDI para IMSS'!P19</f>
        <v>393.23496588552297</v>
      </c>
      <c r="AL22" s="24">
        <f>+AI22+AJ22+AK22-'[1]Base SDI para IMSS'!Q19</f>
        <v>0</v>
      </c>
    </row>
    <row r="23" spans="1:42" s="25" customFormat="1" ht="15" x14ac:dyDescent="0.25">
      <c r="A23" s="13">
        <v>19</v>
      </c>
      <c r="B23" s="14" t="s">
        <v>83</v>
      </c>
      <c r="C23" s="15" t="s">
        <v>84</v>
      </c>
      <c r="D23" s="14" t="s">
        <v>85</v>
      </c>
      <c r="E23" s="14">
        <v>1990</v>
      </c>
      <c r="F23" s="14">
        <v>2013</v>
      </c>
      <c r="G23" s="16">
        <f t="shared" si="0"/>
        <v>23</v>
      </c>
      <c r="H23" s="15" t="s">
        <v>13</v>
      </c>
      <c r="I23" s="15" t="s">
        <v>66</v>
      </c>
      <c r="J23" s="15" t="s">
        <v>15</v>
      </c>
      <c r="K23" s="17">
        <v>13</v>
      </c>
      <c r="L23" s="18">
        <v>6</v>
      </c>
      <c r="M23" s="15">
        <v>15</v>
      </c>
      <c r="N23" s="19">
        <v>4796.3999999999996</v>
      </c>
      <c r="O23" s="19">
        <f t="shared" si="1"/>
        <v>319.76</v>
      </c>
      <c r="P23" s="20">
        <v>887</v>
      </c>
      <c r="Q23" s="20">
        <v>479.64</v>
      </c>
      <c r="R23" s="21">
        <f t="shared" si="2"/>
        <v>59.133333333333333</v>
      </c>
      <c r="S23" s="21">
        <f t="shared" si="3"/>
        <v>31.975999999999999</v>
      </c>
      <c r="T23" s="20">
        <f t="shared" si="4"/>
        <v>9592.7999999999993</v>
      </c>
      <c r="U23" s="20">
        <f t="shared" si="5"/>
        <v>1774</v>
      </c>
      <c r="V23" s="20">
        <f t="shared" si="6"/>
        <v>959.28</v>
      </c>
      <c r="W23" s="19">
        <f t="shared" si="7"/>
        <v>331.78297600000002</v>
      </c>
      <c r="X23" s="19">
        <f t="shared" si="8"/>
        <v>10086.2024704</v>
      </c>
      <c r="Y23" s="19">
        <f t="shared" si="9"/>
        <v>1840.7024000000001</v>
      </c>
      <c r="Z23" s="19">
        <f t="shared" si="10"/>
        <v>995.348928</v>
      </c>
      <c r="AA23" s="22">
        <f t="shared" si="11"/>
        <v>4</v>
      </c>
      <c r="AB23" s="19">
        <f t="shared" si="12"/>
        <v>251.38972800000002</v>
      </c>
      <c r="AC23" s="23"/>
      <c r="AD23" s="19">
        <f t="shared" si="13"/>
        <v>1658.91488</v>
      </c>
      <c r="AE23" s="19">
        <f t="shared" si="14"/>
        <v>4976.7446399999999</v>
      </c>
      <c r="AF23" s="19">
        <f t="shared" si="15"/>
        <v>16589.148800000003</v>
      </c>
      <c r="AG23" s="19">
        <f t="shared" si="16"/>
        <v>302.58607411199995</v>
      </c>
      <c r="AH23" s="19">
        <f t="shared" si="17"/>
        <v>1059.051259392</v>
      </c>
      <c r="AI23" s="19">
        <f>+'[1]Base SDI para IMSS'!N20</f>
        <v>1216.0743301732618</v>
      </c>
      <c r="AJ23" s="19">
        <f>+'[1]Base SDI para IMSS'!O20</f>
        <v>286.43863770818564</v>
      </c>
      <c r="AK23" s="19">
        <f>+'[1]Base SDI para IMSS'!P20</f>
        <v>451.14085439039235</v>
      </c>
      <c r="AL23" s="24">
        <f>+AI23+AJ23+AK23-'[1]Base SDI para IMSS'!Q20</f>
        <v>0</v>
      </c>
    </row>
    <row r="24" spans="1:42" s="25" customFormat="1" ht="15" x14ac:dyDescent="0.25">
      <c r="A24" s="13">
        <v>20</v>
      </c>
      <c r="B24" s="14" t="s">
        <v>86</v>
      </c>
      <c r="C24" s="15" t="s">
        <v>87</v>
      </c>
      <c r="D24" s="14" t="s">
        <v>88</v>
      </c>
      <c r="E24" s="14">
        <v>1983</v>
      </c>
      <c r="F24" s="14">
        <v>2013</v>
      </c>
      <c r="G24" s="16">
        <f t="shared" si="0"/>
        <v>30</v>
      </c>
      <c r="H24" s="15" t="s">
        <v>13</v>
      </c>
      <c r="I24" s="15" t="s">
        <v>89</v>
      </c>
      <c r="J24" s="15" t="s">
        <v>208</v>
      </c>
      <c r="K24" s="17">
        <v>16</v>
      </c>
      <c r="L24" s="18">
        <v>6</v>
      </c>
      <c r="M24" s="15">
        <v>15</v>
      </c>
      <c r="N24" s="19">
        <v>10071.450000000001</v>
      </c>
      <c r="O24" s="19">
        <f t="shared" si="1"/>
        <v>671.43000000000006</v>
      </c>
      <c r="P24" s="20">
        <v>1162</v>
      </c>
      <c r="Q24" s="20">
        <v>0</v>
      </c>
      <c r="R24" s="21">
        <f t="shared" si="2"/>
        <v>77.466666666666669</v>
      </c>
      <c r="S24" s="21">
        <f t="shared" si="3"/>
        <v>0</v>
      </c>
      <c r="T24" s="20">
        <f t="shared" si="4"/>
        <v>20142.900000000001</v>
      </c>
      <c r="U24" s="20">
        <f t="shared" si="5"/>
        <v>2324</v>
      </c>
      <c r="V24" s="20">
        <f t="shared" si="6"/>
        <v>0</v>
      </c>
      <c r="W24" s="19">
        <f t="shared" si="7"/>
        <v>696.67576800000006</v>
      </c>
      <c r="X24" s="19">
        <f t="shared" si="8"/>
        <v>21178.943347200002</v>
      </c>
      <c r="Y24" s="19">
        <f t="shared" si="9"/>
        <v>2411.3824</v>
      </c>
      <c r="Z24" s="19">
        <f t="shared" si="10"/>
        <v>0</v>
      </c>
      <c r="AA24" s="22">
        <f t="shared" si="11"/>
        <v>6</v>
      </c>
      <c r="AB24" s="19">
        <f t="shared" si="12"/>
        <v>377.08459200000004</v>
      </c>
      <c r="AC24" s="23">
        <v>5000</v>
      </c>
      <c r="AD24" s="19">
        <f t="shared" si="13"/>
        <v>3483.3788400000003</v>
      </c>
      <c r="AE24" s="19">
        <f t="shared" si="14"/>
        <v>10450.13652</v>
      </c>
      <c r="AF24" s="19">
        <f t="shared" si="15"/>
        <v>34833.788400000005</v>
      </c>
      <c r="AG24" s="19">
        <f t="shared" si="16"/>
        <v>635.36830041600001</v>
      </c>
      <c r="AH24" s="19">
        <f t="shared" si="17"/>
        <v>2223.7890514559999</v>
      </c>
      <c r="AI24" s="19">
        <f>+'[1]Base SDI para IMSS'!N21</f>
        <v>2009.9167590826744</v>
      </c>
      <c r="AJ24" s="19">
        <f>+'[1]Base SDI para IMSS'!O21</f>
        <v>544.86981476686094</v>
      </c>
      <c r="AK24" s="19">
        <f>+'[1]Base SDI para IMSS'!P21</f>
        <v>858.16995825780589</v>
      </c>
      <c r="AL24" s="24">
        <f>+AI24+AJ24+AK24-'[1]Base SDI para IMSS'!Q21</f>
        <v>0</v>
      </c>
    </row>
    <row r="25" spans="1:42" s="25" customFormat="1" ht="15" x14ac:dyDescent="0.25">
      <c r="A25" s="13">
        <v>21</v>
      </c>
      <c r="B25" s="14" t="s">
        <v>91</v>
      </c>
      <c r="C25" s="15" t="s">
        <v>92</v>
      </c>
      <c r="D25" s="14" t="s">
        <v>93</v>
      </c>
      <c r="E25" s="14">
        <v>1994</v>
      </c>
      <c r="F25" s="14">
        <v>2013</v>
      </c>
      <c r="G25" s="16">
        <f t="shared" si="0"/>
        <v>19</v>
      </c>
      <c r="H25" s="15" t="s">
        <v>13</v>
      </c>
      <c r="I25" s="15" t="s">
        <v>14</v>
      </c>
      <c r="J25" s="15" t="s">
        <v>15</v>
      </c>
      <c r="K25" s="17">
        <v>1</v>
      </c>
      <c r="L25" s="18">
        <v>8</v>
      </c>
      <c r="M25" s="15">
        <v>15</v>
      </c>
      <c r="N25" s="19">
        <v>2842.8</v>
      </c>
      <c r="O25" s="19">
        <f t="shared" si="1"/>
        <v>189.52</v>
      </c>
      <c r="P25" s="20">
        <v>732</v>
      </c>
      <c r="Q25" s="20">
        <v>284.27999999999997</v>
      </c>
      <c r="R25" s="21">
        <f t="shared" si="2"/>
        <v>48.8</v>
      </c>
      <c r="S25" s="21">
        <f t="shared" si="3"/>
        <v>18.951999999999998</v>
      </c>
      <c r="T25" s="20">
        <f t="shared" si="4"/>
        <v>5685.6</v>
      </c>
      <c r="U25" s="20">
        <f t="shared" si="5"/>
        <v>1464</v>
      </c>
      <c r="V25" s="20">
        <f t="shared" si="6"/>
        <v>568.55999999999995</v>
      </c>
      <c r="W25" s="19">
        <f t="shared" si="7"/>
        <v>196.64595200000002</v>
      </c>
      <c r="X25" s="19">
        <f t="shared" si="8"/>
        <v>5978.0369408000006</v>
      </c>
      <c r="Y25" s="19">
        <f t="shared" si="9"/>
        <v>1519.0464000000002</v>
      </c>
      <c r="Z25" s="19">
        <f t="shared" si="10"/>
        <v>589.93785600000001</v>
      </c>
      <c r="AA25" s="22">
        <f t="shared" si="11"/>
        <v>3</v>
      </c>
      <c r="AB25" s="19">
        <f t="shared" si="12"/>
        <v>188.54229600000002</v>
      </c>
      <c r="AC25" s="23"/>
      <c r="AD25" s="19">
        <f t="shared" si="13"/>
        <v>983.22976000000017</v>
      </c>
      <c r="AE25" s="19">
        <f t="shared" si="14"/>
        <v>2949.6892800000005</v>
      </c>
      <c r="AF25" s="19">
        <f t="shared" si="15"/>
        <v>9832.2976000000017</v>
      </c>
      <c r="AG25" s="19">
        <f t="shared" si="16"/>
        <v>179.34110822400001</v>
      </c>
      <c r="AH25" s="19">
        <f t="shared" si="17"/>
        <v>627.69387878400005</v>
      </c>
      <c r="AI25" s="19">
        <f>+'[1]Base SDI para IMSS'!N22</f>
        <v>866.74581942015209</v>
      </c>
      <c r="AJ25" s="19">
        <f>+'[1]Base SDI para IMSS'!O22</f>
        <v>172.71660052997123</v>
      </c>
      <c r="AK25" s="19">
        <f>+'[1]Base SDI para IMSS'!P22</f>
        <v>272.02864583470466</v>
      </c>
      <c r="AL25" s="24">
        <f>+AI25+AJ25+AK25-'[1]Base SDI para IMSS'!Q22</f>
        <v>0</v>
      </c>
    </row>
    <row r="26" spans="1:42" s="25" customFormat="1" ht="15" x14ac:dyDescent="0.25">
      <c r="A26" s="13">
        <v>22</v>
      </c>
      <c r="B26" s="14" t="s">
        <v>94</v>
      </c>
      <c r="C26" s="15" t="s">
        <v>95</v>
      </c>
      <c r="D26" s="14" t="s">
        <v>96</v>
      </c>
      <c r="E26" s="14">
        <v>2003</v>
      </c>
      <c r="F26" s="14">
        <v>2013</v>
      </c>
      <c r="G26" s="16">
        <f t="shared" si="0"/>
        <v>10</v>
      </c>
      <c r="H26" s="15" t="s">
        <v>13</v>
      </c>
      <c r="I26" s="15" t="s">
        <v>27</v>
      </c>
      <c r="J26" s="15" t="s">
        <v>15</v>
      </c>
      <c r="K26" s="17">
        <v>1</v>
      </c>
      <c r="L26" s="18">
        <v>8</v>
      </c>
      <c r="M26" s="15">
        <v>15</v>
      </c>
      <c r="N26" s="19">
        <v>3475.5</v>
      </c>
      <c r="O26" s="19">
        <f t="shared" si="1"/>
        <v>231.7</v>
      </c>
      <c r="P26" s="20">
        <v>792</v>
      </c>
      <c r="Q26" s="20">
        <v>347.55</v>
      </c>
      <c r="R26" s="21">
        <f t="shared" si="2"/>
        <v>52.8</v>
      </c>
      <c r="S26" s="21">
        <f t="shared" si="3"/>
        <v>23.17</v>
      </c>
      <c r="T26" s="20">
        <f t="shared" si="4"/>
        <v>6951</v>
      </c>
      <c r="U26" s="20">
        <f t="shared" si="5"/>
        <v>1584</v>
      </c>
      <c r="V26" s="20">
        <f t="shared" si="6"/>
        <v>695.1</v>
      </c>
      <c r="W26" s="19">
        <f t="shared" si="7"/>
        <v>240.41192000000001</v>
      </c>
      <c r="X26" s="19">
        <f t="shared" si="8"/>
        <v>7308.5223679999999</v>
      </c>
      <c r="Y26" s="19">
        <f t="shared" si="9"/>
        <v>1643.5584000000001</v>
      </c>
      <c r="Z26" s="19">
        <f t="shared" si="10"/>
        <v>721.23576000000003</v>
      </c>
      <c r="AA26" s="22">
        <f t="shared" si="11"/>
        <v>2</v>
      </c>
      <c r="AB26" s="19">
        <f t="shared" si="12"/>
        <v>125.69486400000001</v>
      </c>
      <c r="AC26" s="23"/>
      <c r="AD26" s="19">
        <f t="shared" si="13"/>
        <v>1202.0596</v>
      </c>
      <c r="AE26" s="19">
        <f t="shared" si="14"/>
        <v>3606.1788000000001</v>
      </c>
      <c r="AF26" s="19">
        <f t="shared" si="15"/>
        <v>12020.596000000001</v>
      </c>
      <c r="AG26" s="19">
        <f t="shared" si="16"/>
        <v>219.25567103999998</v>
      </c>
      <c r="AH26" s="19">
        <f t="shared" si="17"/>
        <v>767.39484863999996</v>
      </c>
      <c r="AI26" s="19">
        <f>+'[1]Base SDI para IMSS'!N23</f>
        <v>976.0186559359197</v>
      </c>
      <c r="AJ26" s="19">
        <f>+'[1]Base SDI para IMSS'!O23</f>
        <v>208.28979079155198</v>
      </c>
      <c r="AK26" s="19">
        <f>+'[1]Base SDI para IMSS'!P23</f>
        <v>328.05642049669439</v>
      </c>
      <c r="AL26" s="24">
        <f>+AI26+AJ26+AK26-'[1]Base SDI para IMSS'!Q23</f>
        <v>0</v>
      </c>
    </row>
    <row r="27" spans="1:42" s="25" customFormat="1" ht="15" x14ac:dyDescent="0.25">
      <c r="A27" s="13">
        <v>23</v>
      </c>
      <c r="B27" s="14" t="s">
        <v>97</v>
      </c>
      <c r="C27" s="15" t="s">
        <v>98</v>
      </c>
      <c r="D27" s="14" t="s">
        <v>99</v>
      </c>
      <c r="E27" s="14">
        <v>1987</v>
      </c>
      <c r="F27" s="14">
        <v>2013</v>
      </c>
      <c r="G27" s="16">
        <f t="shared" si="0"/>
        <v>26</v>
      </c>
      <c r="H27" s="15" t="s">
        <v>13</v>
      </c>
      <c r="I27" s="15" t="s">
        <v>100</v>
      </c>
      <c r="J27" s="15" t="s">
        <v>15</v>
      </c>
      <c r="K27" s="17">
        <v>1</v>
      </c>
      <c r="L27" s="18">
        <v>8</v>
      </c>
      <c r="M27" s="15">
        <v>15</v>
      </c>
      <c r="N27" s="19">
        <v>2842.8</v>
      </c>
      <c r="O27" s="19">
        <f t="shared" si="1"/>
        <v>189.52</v>
      </c>
      <c r="P27" s="20">
        <v>732</v>
      </c>
      <c r="Q27" s="20">
        <v>284.27999999999997</v>
      </c>
      <c r="R27" s="21">
        <f t="shared" si="2"/>
        <v>48.8</v>
      </c>
      <c r="S27" s="21">
        <f t="shared" si="3"/>
        <v>18.951999999999998</v>
      </c>
      <c r="T27" s="20">
        <f t="shared" si="4"/>
        <v>5685.6</v>
      </c>
      <c r="U27" s="20">
        <f t="shared" si="5"/>
        <v>1464</v>
      </c>
      <c r="V27" s="20">
        <f t="shared" si="6"/>
        <v>568.55999999999995</v>
      </c>
      <c r="W27" s="19">
        <f t="shared" si="7"/>
        <v>196.64595200000002</v>
      </c>
      <c r="X27" s="19">
        <f t="shared" si="8"/>
        <v>5978.0369408000006</v>
      </c>
      <c r="Y27" s="19">
        <f t="shared" si="9"/>
        <v>1519.0464000000002</v>
      </c>
      <c r="Z27" s="19">
        <f t="shared" si="10"/>
        <v>589.93785600000001</v>
      </c>
      <c r="AA27" s="22">
        <f t="shared" si="11"/>
        <v>5</v>
      </c>
      <c r="AB27" s="19">
        <f t="shared" si="12"/>
        <v>314.23716000000002</v>
      </c>
      <c r="AC27" s="23"/>
      <c r="AD27" s="19">
        <f t="shared" si="13"/>
        <v>983.22976000000017</v>
      </c>
      <c r="AE27" s="19">
        <f t="shared" si="14"/>
        <v>2949.6892800000005</v>
      </c>
      <c r="AF27" s="19">
        <f t="shared" si="15"/>
        <v>9832.2976000000017</v>
      </c>
      <c r="AG27" s="19">
        <f t="shared" si="16"/>
        <v>179.34110822400001</v>
      </c>
      <c r="AH27" s="19">
        <f t="shared" si="17"/>
        <v>627.69387878400005</v>
      </c>
      <c r="AI27" s="19">
        <f>+'[1]Base SDI para IMSS'!N24</f>
        <v>874.46794623742437</v>
      </c>
      <c r="AJ27" s="19">
        <f>+'[1]Base SDI para IMSS'!O24</f>
        <v>175.23049780997124</v>
      </c>
      <c r="AK27" s="19">
        <f>+'[1]Base SDI para IMSS'!P24</f>
        <v>275.9880340507047</v>
      </c>
      <c r="AL27" s="24">
        <f>+AI27+AJ27+AK27-'[1]Base SDI para IMSS'!Q24</f>
        <v>0</v>
      </c>
    </row>
    <row r="28" spans="1:42" s="25" customFormat="1" ht="15" x14ac:dyDescent="0.25">
      <c r="A28" s="13">
        <v>24</v>
      </c>
      <c r="B28" s="14" t="s">
        <v>101</v>
      </c>
      <c r="C28" s="15" t="s">
        <v>102</v>
      </c>
      <c r="D28" s="14" t="s">
        <v>103</v>
      </c>
      <c r="E28" s="14">
        <v>2006</v>
      </c>
      <c r="F28" s="14">
        <v>2013</v>
      </c>
      <c r="G28" s="16">
        <f t="shared" si="0"/>
        <v>7</v>
      </c>
      <c r="H28" s="15" t="s">
        <v>13</v>
      </c>
      <c r="I28" s="15" t="s">
        <v>14</v>
      </c>
      <c r="J28" s="15" t="s">
        <v>15</v>
      </c>
      <c r="K28" s="17">
        <v>1</v>
      </c>
      <c r="L28" s="18">
        <v>8</v>
      </c>
      <c r="M28" s="15">
        <v>15</v>
      </c>
      <c r="N28" s="19">
        <v>2842.8</v>
      </c>
      <c r="O28" s="19">
        <f t="shared" si="1"/>
        <v>189.52</v>
      </c>
      <c r="P28" s="20">
        <v>732</v>
      </c>
      <c r="Q28" s="20">
        <v>284.27999999999997</v>
      </c>
      <c r="R28" s="21">
        <f t="shared" si="2"/>
        <v>48.8</v>
      </c>
      <c r="S28" s="21">
        <f t="shared" si="3"/>
        <v>18.951999999999998</v>
      </c>
      <c r="T28" s="20">
        <f t="shared" si="4"/>
        <v>5685.6</v>
      </c>
      <c r="U28" s="20">
        <f t="shared" si="5"/>
        <v>1464</v>
      </c>
      <c r="V28" s="20">
        <f t="shared" si="6"/>
        <v>568.55999999999995</v>
      </c>
      <c r="W28" s="19">
        <f t="shared" si="7"/>
        <v>196.64595200000002</v>
      </c>
      <c r="X28" s="19">
        <f t="shared" si="8"/>
        <v>5978.0369408000006</v>
      </c>
      <c r="Y28" s="19">
        <f t="shared" si="9"/>
        <v>1519.0464000000002</v>
      </c>
      <c r="Z28" s="19">
        <f t="shared" si="10"/>
        <v>589.93785600000001</v>
      </c>
      <c r="AA28" s="22">
        <f t="shared" si="11"/>
        <v>1</v>
      </c>
      <c r="AB28" s="19">
        <f t="shared" si="12"/>
        <v>62.847432000000005</v>
      </c>
      <c r="AC28" s="23"/>
      <c r="AD28" s="19">
        <f t="shared" si="13"/>
        <v>983.22976000000017</v>
      </c>
      <c r="AE28" s="19">
        <f t="shared" si="14"/>
        <v>2949.6892800000005</v>
      </c>
      <c r="AF28" s="19">
        <f t="shared" si="15"/>
        <v>9832.2976000000017</v>
      </c>
      <c r="AG28" s="19">
        <f t="shared" si="16"/>
        <v>179.34110822400001</v>
      </c>
      <c r="AH28" s="19">
        <f t="shared" si="17"/>
        <v>627.69387878400005</v>
      </c>
      <c r="AI28" s="19">
        <f>+'[1]Base SDI para IMSS'!N25</f>
        <v>859.02369260288026</v>
      </c>
      <c r="AJ28" s="19">
        <f>+'[1]Base SDI para IMSS'!O25</f>
        <v>170.20270324997122</v>
      </c>
      <c r="AK28" s="19">
        <f>+'[1]Base SDI para IMSS'!P25</f>
        <v>268.06925761870468</v>
      </c>
      <c r="AL28" s="24">
        <f>+AI28+AJ28+AK28-'[1]Base SDI para IMSS'!Q25</f>
        <v>0</v>
      </c>
    </row>
    <row r="29" spans="1:42" s="25" customFormat="1" ht="15" x14ac:dyDescent="0.25">
      <c r="A29" s="13">
        <v>25</v>
      </c>
      <c r="B29" s="14" t="s">
        <v>104</v>
      </c>
      <c r="C29" s="15" t="s">
        <v>105</v>
      </c>
      <c r="D29" s="14" t="s">
        <v>106</v>
      </c>
      <c r="E29" s="14">
        <v>2008</v>
      </c>
      <c r="F29" s="14">
        <v>2013</v>
      </c>
      <c r="G29" s="16">
        <f t="shared" si="0"/>
        <v>5</v>
      </c>
      <c r="H29" s="15" t="s">
        <v>13</v>
      </c>
      <c r="I29" s="15" t="s">
        <v>27</v>
      </c>
      <c r="J29" s="15" t="s">
        <v>15</v>
      </c>
      <c r="K29" s="17">
        <v>1</v>
      </c>
      <c r="L29" s="18">
        <v>8</v>
      </c>
      <c r="M29" s="15">
        <v>15</v>
      </c>
      <c r="N29" s="19">
        <v>3475.5</v>
      </c>
      <c r="O29" s="19">
        <f t="shared" si="1"/>
        <v>231.7</v>
      </c>
      <c r="P29" s="20">
        <v>792</v>
      </c>
      <c r="Q29" s="20">
        <v>347.55</v>
      </c>
      <c r="R29" s="21">
        <f t="shared" si="2"/>
        <v>52.8</v>
      </c>
      <c r="S29" s="21">
        <f t="shared" si="3"/>
        <v>23.17</v>
      </c>
      <c r="T29" s="20">
        <f t="shared" si="4"/>
        <v>6951</v>
      </c>
      <c r="U29" s="20">
        <f t="shared" si="5"/>
        <v>1584</v>
      </c>
      <c r="V29" s="20">
        <f t="shared" si="6"/>
        <v>695.1</v>
      </c>
      <c r="W29" s="19">
        <f t="shared" si="7"/>
        <v>240.41192000000001</v>
      </c>
      <c r="X29" s="19">
        <f t="shared" si="8"/>
        <v>7308.5223679999999</v>
      </c>
      <c r="Y29" s="19">
        <f t="shared" si="9"/>
        <v>1643.5584000000001</v>
      </c>
      <c r="Z29" s="19">
        <f t="shared" si="10"/>
        <v>721.23576000000003</v>
      </c>
      <c r="AA29" s="22">
        <f t="shared" si="11"/>
        <v>1</v>
      </c>
      <c r="AB29" s="19">
        <f t="shared" si="12"/>
        <v>62.847432000000005</v>
      </c>
      <c r="AC29" s="23"/>
      <c r="AD29" s="19">
        <f t="shared" si="13"/>
        <v>1202.0596</v>
      </c>
      <c r="AE29" s="19">
        <f t="shared" si="14"/>
        <v>3606.1788000000001</v>
      </c>
      <c r="AF29" s="19">
        <f t="shared" si="15"/>
        <v>12020.596000000001</v>
      </c>
      <c r="AG29" s="19">
        <f t="shared" si="16"/>
        <v>219.25567103999998</v>
      </c>
      <c r="AH29" s="19">
        <f t="shared" si="17"/>
        <v>767.39484863999996</v>
      </c>
      <c r="AI29" s="19">
        <f>+'[1]Base SDI para IMSS'!N26</f>
        <v>972.15759252728367</v>
      </c>
      <c r="AJ29" s="19">
        <f>+'[1]Base SDI para IMSS'!O26</f>
        <v>207.03284215155202</v>
      </c>
      <c r="AK29" s="19">
        <f>+'[1]Base SDI para IMSS'!P26</f>
        <v>326.0767263886944</v>
      </c>
      <c r="AL29" s="24">
        <f>+AI29+AJ29+AK29-'[1]Base SDI para IMSS'!Q26</f>
        <v>0</v>
      </c>
      <c r="AO29" s="27"/>
      <c r="AP29" s="27"/>
    </row>
    <row r="30" spans="1:42" s="25" customFormat="1" ht="15" x14ac:dyDescent="0.25">
      <c r="A30" s="13">
        <v>26</v>
      </c>
      <c r="B30" s="14" t="s">
        <v>1140</v>
      </c>
      <c r="C30" s="15" t="s">
        <v>1141</v>
      </c>
      <c r="D30" s="14" t="s">
        <v>1142</v>
      </c>
      <c r="E30" s="14">
        <v>2012</v>
      </c>
      <c r="F30" s="14">
        <v>2013</v>
      </c>
      <c r="G30" s="16">
        <f t="shared" si="0"/>
        <v>1</v>
      </c>
      <c r="H30" s="15" t="s">
        <v>13</v>
      </c>
      <c r="I30" s="15" t="s">
        <v>27</v>
      </c>
      <c r="J30" s="15" t="s">
        <v>41</v>
      </c>
      <c r="K30" s="17">
        <v>1</v>
      </c>
      <c r="L30" s="18">
        <v>8</v>
      </c>
      <c r="M30" s="15">
        <v>15</v>
      </c>
      <c r="N30" s="19">
        <v>3475.8</v>
      </c>
      <c r="O30" s="19">
        <f t="shared" si="1"/>
        <v>231.72</v>
      </c>
      <c r="P30" s="20">
        <v>792</v>
      </c>
      <c r="Q30" s="20">
        <v>347.58</v>
      </c>
      <c r="R30" s="21">
        <f t="shared" si="2"/>
        <v>52.8</v>
      </c>
      <c r="S30" s="21">
        <f t="shared" si="3"/>
        <v>23.172000000000001</v>
      </c>
      <c r="T30" s="20">
        <f t="shared" si="4"/>
        <v>6951.6</v>
      </c>
      <c r="U30" s="20">
        <f t="shared" si="5"/>
        <v>1584</v>
      </c>
      <c r="V30" s="20">
        <f t="shared" si="6"/>
        <v>695.16</v>
      </c>
      <c r="W30" s="19">
        <f t="shared" si="7"/>
        <v>240.43267200000003</v>
      </c>
      <c r="X30" s="19">
        <f t="shared" si="8"/>
        <v>7309.1532288000008</v>
      </c>
      <c r="Y30" s="19">
        <f t="shared" si="9"/>
        <v>1643.5584000000001</v>
      </c>
      <c r="Z30" s="19">
        <f t="shared" si="10"/>
        <v>721.29801600000008</v>
      </c>
      <c r="AA30" s="22">
        <f t="shared" si="11"/>
        <v>0</v>
      </c>
      <c r="AB30" s="19">
        <f t="shared" si="12"/>
        <v>0</v>
      </c>
      <c r="AC30" s="23"/>
      <c r="AD30" s="19">
        <f t="shared" si="13"/>
        <v>1202.16336</v>
      </c>
      <c r="AE30" s="19">
        <f t="shared" si="14"/>
        <v>3606.4900800000005</v>
      </c>
      <c r="AF30" s="19">
        <f t="shared" si="15"/>
        <v>12021.633600000001</v>
      </c>
      <c r="AG30" s="19">
        <f t="shared" si="16"/>
        <v>219.27459686400002</v>
      </c>
      <c r="AH30" s="19">
        <f t="shared" si="17"/>
        <v>767.4610890240001</v>
      </c>
      <c r="AI30" s="19">
        <f>+'[1]Base SDI para IMSS'!N27</f>
        <v>968.34654545006015</v>
      </c>
      <c r="AJ30" s="19">
        <f>+'[1]Base SDI para IMSS'!O27</f>
        <v>205.79217606200325</v>
      </c>
      <c r="AK30" s="19">
        <f>+'[1]Base SDI para IMSS'!P27</f>
        <v>324.12267729765506</v>
      </c>
      <c r="AL30" s="24">
        <f>+AI30+AJ30+AK30-'[1]Base SDI para IMSS'!Q27</f>
        <v>0</v>
      </c>
    </row>
    <row r="31" spans="1:42" s="25" customFormat="1" ht="15" x14ac:dyDescent="0.25">
      <c r="A31" s="13">
        <v>27</v>
      </c>
      <c r="B31" s="14" t="s">
        <v>107</v>
      </c>
      <c r="C31" s="15" t="s">
        <v>108</v>
      </c>
      <c r="D31" s="14" t="s">
        <v>109</v>
      </c>
      <c r="E31" s="14">
        <v>2007</v>
      </c>
      <c r="F31" s="14">
        <v>2013</v>
      </c>
      <c r="G31" s="16">
        <f t="shared" si="0"/>
        <v>6</v>
      </c>
      <c r="H31" s="15" t="s">
        <v>13</v>
      </c>
      <c r="I31" s="15" t="s">
        <v>23</v>
      </c>
      <c r="J31" s="15" t="s">
        <v>15</v>
      </c>
      <c r="K31" s="17">
        <v>1</v>
      </c>
      <c r="L31" s="18">
        <v>8</v>
      </c>
      <c r="M31" s="15">
        <v>15</v>
      </c>
      <c r="N31" s="19">
        <v>2842.8</v>
      </c>
      <c r="O31" s="19">
        <f t="shared" si="1"/>
        <v>189.52</v>
      </c>
      <c r="P31" s="20">
        <v>732</v>
      </c>
      <c r="Q31" s="20">
        <v>284.27999999999997</v>
      </c>
      <c r="R31" s="21">
        <f t="shared" si="2"/>
        <v>48.8</v>
      </c>
      <c r="S31" s="21">
        <f t="shared" si="3"/>
        <v>18.951999999999998</v>
      </c>
      <c r="T31" s="20">
        <f t="shared" si="4"/>
        <v>5685.6</v>
      </c>
      <c r="U31" s="20">
        <f t="shared" si="5"/>
        <v>1464</v>
      </c>
      <c r="V31" s="20">
        <f t="shared" si="6"/>
        <v>568.55999999999995</v>
      </c>
      <c r="W31" s="19">
        <f t="shared" si="7"/>
        <v>196.64595200000002</v>
      </c>
      <c r="X31" s="19">
        <f t="shared" si="8"/>
        <v>5978.0369408000006</v>
      </c>
      <c r="Y31" s="19">
        <f t="shared" si="9"/>
        <v>1519.0464000000002</v>
      </c>
      <c r="Z31" s="19">
        <f t="shared" si="10"/>
        <v>589.93785600000001</v>
      </c>
      <c r="AA31" s="22">
        <f t="shared" si="11"/>
        <v>1</v>
      </c>
      <c r="AB31" s="19">
        <f t="shared" si="12"/>
        <v>62.847432000000005</v>
      </c>
      <c r="AC31" s="23"/>
      <c r="AD31" s="19">
        <f t="shared" si="13"/>
        <v>983.22976000000017</v>
      </c>
      <c r="AE31" s="19">
        <f t="shared" si="14"/>
        <v>2949.6892800000005</v>
      </c>
      <c r="AF31" s="19">
        <f t="shared" si="15"/>
        <v>9832.2976000000017</v>
      </c>
      <c r="AG31" s="19">
        <f t="shared" si="16"/>
        <v>179.34110822400001</v>
      </c>
      <c r="AH31" s="19">
        <f t="shared" si="17"/>
        <v>627.69387878400005</v>
      </c>
      <c r="AI31" s="19">
        <f>+'[1]Base SDI para IMSS'!N28</f>
        <v>859.02369260288026</v>
      </c>
      <c r="AJ31" s="19">
        <f>+'[1]Base SDI para IMSS'!O28</f>
        <v>170.20270324997122</v>
      </c>
      <c r="AK31" s="19">
        <f>+'[1]Base SDI para IMSS'!P28</f>
        <v>268.06925761870468</v>
      </c>
      <c r="AL31" s="24">
        <f>+AI31+AJ31+AK31-'[1]Base SDI para IMSS'!Q28</f>
        <v>0</v>
      </c>
    </row>
    <row r="32" spans="1:42" s="25" customFormat="1" ht="15" x14ac:dyDescent="0.25">
      <c r="A32" s="13">
        <v>28</v>
      </c>
      <c r="B32" s="14" t="s">
        <v>110</v>
      </c>
      <c r="C32" s="15" t="s">
        <v>111</v>
      </c>
      <c r="D32" s="14" t="s">
        <v>112</v>
      </c>
      <c r="E32" s="14">
        <v>2002</v>
      </c>
      <c r="F32" s="14">
        <v>2013</v>
      </c>
      <c r="G32" s="16">
        <f t="shared" si="0"/>
        <v>11</v>
      </c>
      <c r="H32" s="15" t="s">
        <v>13</v>
      </c>
      <c r="I32" s="15" t="s">
        <v>14</v>
      </c>
      <c r="J32" s="15" t="s">
        <v>15</v>
      </c>
      <c r="K32" s="17">
        <v>1</v>
      </c>
      <c r="L32" s="18">
        <v>8</v>
      </c>
      <c r="M32" s="15">
        <v>15</v>
      </c>
      <c r="N32" s="19">
        <v>2842.8</v>
      </c>
      <c r="O32" s="19">
        <f t="shared" si="1"/>
        <v>189.52</v>
      </c>
      <c r="P32" s="20">
        <v>732</v>
      </c>
      <c r="Q32" s="20">
        <v>284.27999999999997</v>
      </c>
      <c r="R32" s="21">
        <f t="shared" si="2"/>
        <v>48.8</v>
      </c>
      <c r="S32" s="21">
        <f t="shared" si="3"/>
        <v>18.951999999999998</v>
      </c>
      <c r="T32" s="20">
        <f t="shared" si="4"/>
        <v>5685.6</v>
      </c>
      <c r="U32" s="20">
        <f t="shared" si="5"/>
        <v>1464</v>
      </c>
      <c r="V32" s="20">
        <f t="shared" si="6"/>
        <v>568.55999999999995</v>
      </c>
      <c r="W32" s="19">
        <f t="shared" si="7"/>
        <v>196.64595200000002</v>
      </c>
      <c r="X32" s="19">
        <f t="shared" si="8"/>
        <v>5978.0369408000006</v>
      </c>
      <c r="Y32" s="19">
        <f t="shared" si="9"/>
        <v>1519.0464000000002</v>
      </c>
      <c r="Z32" s="19">
        <f t="shared" si="10"/>
        <v>589.93785600000001</v>
      </c>
      <c r="AA32" s="22">
        <f t="shared" si="11"/>
        <v>2</v>
      </c>
      <c r="AB32" s="19">
        <f t="shared" si="12"/>
        <v>125.69486400000001</v>
      </c>
      <c r="AC32" s="23"/>
      <c r="AD32" s="19">
        <f t="shared" si="13"/>
        <v>983.22976000000017</v>
      </c>
      <c r="AE32" s="19">
        <f t="shared" si="14"/>
        <v>2949.6892800000005</v>
      </c>
      <c r="AF32" s="19">
        <f t="shared" si="15"/>
        <v>9832.2976000000017</v>
      </c>
      <c r="AG32" s="19">
        <f t="shared" si="16"/>
        <v>179.34110822400001</v>
      </c>
      <c r="AH32" s="19">
        <f t="shared" si="17"/>
        <v>627.69387878400005</v>
      </c>
      <c r="AI32" s="19">
        <f>+'[1]Base SDI para IMSS'!N29</f>
        <v>862.8847560115164</v>
      </c>
      <c r="AJ32" s="19">
        <f>+'[1]Base SDI para IMSS'!O29</f>
        <v>171.45965188997127</v>
      </c>
      <c r="AK32" s="19">
        <f>+'[1]Base SDI para IMSS'!P29</f>
        <v>270.04895172670473</v>
      </c>
      <c r="AL32" s="24">
        <f>+AI32+AJ32+AK32-'[1]Base SDI para IMSS'!Q29</f>
        <v>0</v>
      </c>
      <c r="AM32" s="28" t="s">
        <v>1143</v>
      </c>
    </row>
    <row r="33" spans="1:38" s="25" customFormat="1" ht="15" x14ac:dyDescent="0.25">
      <c r="A33" s="13">
        <v>29</v>
      </c>
      <c r="B33" s="14" t="s">
        <v>113</v>
      </c>
      <c r="C33" s="15" t="s">
        <v>114</v>
      </c>
      <c r="D33" s="14" t="s">
        <v>115</v>
      </c>
      <c r="E33" s="14">
        <v>2003</v>
      </c>
      <c r="F33" s="14">
        <v>2013</v>
      </c>
      <c r="G33" s="16">
        <f t="shared" si="0"/>
        <v>10</v>
      </c>
      <c r="H33" s="15" t="s">
        <v>116</v>
      </c>
      <c r="I33" s="15" t="s">
        <v>117</v>
      </c>
      <c r="J33" s="15" t="s">
        <v>208</v>
      </c>
      <c r="K33" s="17">
        <v>11</v>
      </c>
      <c r="L33" s="18">
        <v>8</v>
      </c>
      <c r="M33" s="15">
        <v>15</v>
      </c>
      <c r="N33" s="19">
        <v>5930.1</v>
      </c>
      <c r="O33" s="19">
        <f t="shared" si="1"/>
        <v>395.34000000000003</v>
      </c>
      <c r="P33" s="20">
        <v>1115.5</v>
      </c>
      <c r="Q33" s="20">
        <v>0</v>
      </c>
      <c r="R33" s="21">
        <f t="shared" si="2"/>
        <v>74.36666666666666</v>
      </c>
      <c r="S33" s="21">
        <f t="shared" si="3"/>
        <v>0</v>
      </c>
      <c r="T33" s="20">
        <f t="shared" si="4"/>
        <v>11860.2</v>
      </c>
      <c r="U33" s="20">
        <f t="shared" si="5"/>
        <v>2231</v>
      </c>
      <c r="V33" s="20">
        <f t="shared" si="6"/>
        <v>0</v>
      </c>
      <c r="W33" s="19">
        <f t="shared" si="7"/>
        <v>410.20478400000007</v>
      </c>
      <c r="X33" s="19">
        <f t="shared" si="8"/>
        <v>12470.225433600002</v>
      </c>
      <c r="Y33" s="19">
        <f t="shared" si="9"/>
        <v>2314.8856000000001</v>
      </c>
      <c r="Z33" s="19">
        <f t="shared" si="10"/>
        <v>0</v>
      </c>
      <c r="AA33" s="22">
        <f t="shared" si="11"/>
        <v>2</v>
      </c>
      <c r="AB33" s="19">
        <f t="shared" si="12"/>
        <v>125.69486400000001</v>
      </c>
      <c r="AC33" s="23"/>
      <c r="AD33" s="19">
        <f t="shared" si="13"/>
        <v>2051.0239200000005</v>
      </c>
      <c r="AE33" s="19">
        <f t="shared" si="14"/>
        <v>6153.0717600000007</v>
      </c>
      <c r="AF33" s="19">
        <f t="shared" si="15"/>
        <v>20510.239200000004</v>
      </c>
      <c r="AG33" s="19">
        <f t="shared" si="16"/>
        <v>374.10676300800003</v>
      </c>
      <c r="AH33" s="19">
        <f t="shared" si="17"/>
        <v>1309.3736705280003</v>
      </c>
      <c r="AI33" s="19">
        <f>+'[1]Base SDI para IMSS'!N35</f>
        <v>1350.8921937241294</v>
      </c>
      <c r="AJ33" s="19">
        <f>+'[1]Base SDI para IMSS'!O35</f>
        <v>330.32787554327047</v>
      </c>
      <c r="AK33" s="19">
        <f>+'[1]Base SDI para IMSS'!P35</f>
        <v>520.26640398065092</v>
      </c>
      <c r="AL33" s="24">
        <f>+AI33+AJ33+AK33-'[1]Base SDI para IMSS'!Q35</f>
        <v>0</v>
      </c>
    </row>
    <row r="34" spans="1:38" s="25" customFormat="1" ht="15" x14ac:dyDescent="0.25">
      <c r="A34" s="13">
        <v>30</v>
      </c>
      <c r="B34" s="14" t="s">
        <v>175</v>
      </c>
      <c r="C34" s="15" t="s">
        <v>176</v>
      </c>
      <c r="D34" s="14" t="s">
        <v>177</v>
      </c>
      <c r="E34" s="14">
        <v>1995</v>
      </c>
      <c r="F34" s="14">
        <v>2013</v>
      </c>
      <c r="G34" s="16">
        <f t="shared" si="0"/>
        <v>18</v>
      </c>
      <c r="H34" s="15" t="s">
        <v>178</v>
      </c>
      <c r="I34" s="15" t="s">
        <v>134</v>
      </c>
      <c r="J34" s="15" t="s">
        <v>15</v>
      </c>
      <c r="K34" s="17">
        <v>6</v>
      </c>
      <c r="L34" s="18">
        <v>8</v>
      </c>
      <c r="M34" s="15">
        <v>15</v>
      </c>
      <c r="N34" s="19">
        <v>4858.5</v>
      </c>
      <c r="O34" s="19">
        <f t="shared" si="1"/>
        <v>323.89999999999998</v>
      </c>
      <c r="P34" s="20">
        <v>959</v>
      </c>
      <c r="Q34" s="20">
        <v>0</v>
      </c>
      <c r="R34" s="21">
        <f t="shared" si="2"/>
        <v>63.93333333333333</v>
      </c>
      <c r="S34" s="21">
        <f t="shared" si="3"/>
        <v>0</v>
      </c>
      <c r="T34" s="20">
        <f t="shared" si="4"/>
        <v>9717</v>
      </c>
      <c r="U34" s="20">
        <f t="shared" si="5"/>
        <v>1918</v>
      </c>
      <c r="V34" s="20">
        <f t="shared" si="6"/>
        <v>0</v>
      </c>
      <c r="W34" s="19">
        <f t="shared" si="7"/>
        <v>336.07864000000001</v>
      </c>
      <c r="X34" s="19">
        <f t="shared" si="8"/>
        <v>10216.790655999999</v>
      </c>
      <c r="Y34" s="19">
        <f t="shared" si="9"/>
        <v>1990.1168000000002</v>
      </c>
      <c r="Z34" s="19">
        <f t="shared" si="10"/>
        <v>0</v>
      </c>
      <c r="AA34" s="22">
        <f t="shared" si="11"/>
        <v>3</v>
      </c>
      <c r="AB34" s="19">
        <f t="shared" si="12"/>
        <v>188.54229600000002</v>
      </c>
      <c r="AC34" s="23"/>
      <c r="AD34" s="19">
        <f t="shared" si="13"/>
        <v>1680.3932</v>
      </c>
      <c r="AE34" s="19">
        <f t="shared" si="14"/>
        <v>5041.1796000000004</v>
      </c>
      <c r="AF34" s="19">
        <f t="shared" si="15"/>
        <v>16803.932000000001</v>
      </c>
      <c r="AG34" s="19">
        <f t="shared" si="16"/>
        <v>306.50371967999996</v>
      </c>
      <c r="AH34" s="19">
        <f t="shared" si="17"/>
        <v>1072.7630188799999</v>
      </c>
      <c r="AI34" s="19">
        <f>+'[1]Base SDI para IMSS'!N36</f>
        <v>1169.8045178749985</v>
      </c>
      <c r="AJ34" s="19">
        <f>+'[1]Base SDI para IMSS'!O36</f>
        <v>271.37574661158408</v>
      </c>
      <c r="AK34" s="19">
        <f>+'[1]Base SDI para IMSS'!P36</f>
        <v>427.41680091324486</v>
      </c>
      <c r="AL34" s="24">
        <f>+AI34+AJ34+AK34-'[1]Base SDI para IMSS'!Q36</f>
        <v>0</v>
      </c>
    </row>
    <row r="35" spans="1:38" s="25" customFormat="1" ht="15" x14ac:dyDescent="0.25">
      <c r="A35" s="13">
        <v>31</v>
      </c>
      <c r="B35" s="14" t="s">
        <v>150</v>
      </c>
      <c r="C35" s="15" t="s">
        <v>151</v>
      </c>
      <c r="D35" s="14" t="s">
        <v>152</v>
      </c>
      <c r="E35" s="14">
        <v>2003</v>
      </c>
      <c r="F35" s="14">
        <v>2013</v>
      </c>
      <c r="G35" s="16">
        <f t="shared" si="0"/>
        <v>10</v>
      </c>
      <c r="H35" s="15" t="s">
        <v>153</v>
      </c>
      <c r="I35" s="15" t="s">
        <v>154</v>
      </c>
      <c r="J35" s="15" t="s">
        <v>15</v>
      </c>
      <c r="K35" s="17">
        <v>6</v>
      </c>
      <c r="L35" s="18">
        <v>8</v>
      </c>
      <c r="M35" s="15">
        <v>15</v>
      </c>
      <c r="N35" s="19">
        <v>4695</v>
      </c>
      <c r="O35" s="19">
        <f t="shared" si="1"/>
        <v>313</v>
      </c>
      <c r="P35" s="20">
        <v>943</v>
      </c>
      <c r="Q35" s="20">
        <v>0</v>
      </c>
      <c r="R35" s="21">
        <f t="shared" si="2"/>
        <v>62.866666666666667</v>
      </c>
      <c r="S35" s="21">
        <f t="shared" si="3"/>
        <v>0</v>
      </c>
      <c r="T35" s="20">
        <f t="shared" si="4"/>
        <v>9390</v>
      </c>
      <c r="U35" s="20">
        <f t="shared" si="5"/>
        <v>1886</v>
      </c>
      <c r="V35" s="20">
        <f t="shared" si="6"/>
        <v>0</v>
      </c>
      <c r="W35" s="19">
        <f t="shared" si="7"/>
        <v>324.7688</v>
      </c>
      <c r="X35" s="19">
        <f t="shared" si="8"/>
        <v>9872.9715199999991</v>
      </c>
      <c r="Y35" s="19">
        <f t="shared" si="9"/>
        <v>1956.9136000000001</v>
      </c>
      <c r="Z35" s="19">
        <f t="shared" si="10"/>
        <v>0</v>
      </c>
      <c r="AA35" s="22">
        <f t="shared" si="11"/>
        <v>2</v>
      </c>
      <c r="AB35" s="19">
        <f t="shared" si="12"/>
        <v>125.69486400000001</v>
      </c>
      <c r="AC35" s="23"/>
      <c r="AD35" s="19">
        <f t="shared" si="13"/>
        <v>1623.8440000000001</v>
      </c>
      <c r="AE35" s="19">
        <f t="shared" si="14"/>
        <v>4871.5320000000002</v>
      </c>
      <c r="AF35" s="19">
        <f t="shared" si="15"/>
        <v>16238.44</v>
      </c>
      <c r="AG35" s="19">
        <f t="shared" si="16"/>
        <v>296.18914559999996</v>
      </c>
      <c r="AH35" s="19">
        <f t="shared" si="17"/>
        <v>1036.6620095999999</v>
      </c>
      <c r="AI35" s="19">
        <f>+'[1]Base SDI para IMSS'!N37</f>
        <v>1138.7291756790544</v>
      </c>
      <c r="AJ35" s="19">
        <f>+'[1]Base SDI para IMSS'!O37</f>
        <v>261.25933437568</v>
      </c>
      <c r="AK35" s="19">
        <f>+'[1]Base SDI para IMSS'!P37</f>
        <v>411.48345164169604</v>
      </c>
      <c r="AL35" s="24">
        <f>+AI35+AJ35+AK35-'[1]Base SDI para IMSS'!Q37</f>
        <v>0</v>
      </c>
    </row>
    <row r="36" spans="1:38" s="25" customFormat="1" ht="15" x14ac:dyDescent="0.25">
      <c r="A36" s="13">
        <v>32</v>
      </c>
      <c r="B36" s="14" t="s">
        <v>1144</v>
      </c>
      <c r="C36" s="15" t="s">
        <v>207</v>
      </c>
      <c r="D36" s="14" t="s">
        <v>1145</v>
      </c>
      <c r="E36" s="14">
        <v>2007</v>
      </c>
      <c r="F36" s="14">
        <v>2013</v>
      </c>
      <c r="G36" s="16">
        <f t="shared" si="0"/>
        <v>6</v>
      </c>
      <c r="H36" s="15" t="s">
        <v>153</v>
      </c>
      <c r="I36" s="15" t="s">
        <v>789</v>
      </c>
      <c r="J36" s="15" t="s">
        <v>41</v>
      </c>
      <c r="K36" s="17">
        <v>14</v>
      </c>
      <c r="L36" s="18">
        <v>6</v>
      </c>
      <c r="M36" s="15">
        <v>15</v>
      </c>
      <c r="N36" s="19">
        <v>7584.3</v>
      </c>
      <c r="O36" s="19">
        <f t="shared" si="1"/>
        <v>505.62</v>
      </c>
      <c r="P36" s="20">
        <v>1004</v>
      </c>
      <c r="Q36" s="20">
        <v>0</v>
      </c>
      <c r="R36" s="21">
        <f t="shared" si="2"/>
        <v>66.933333333333337</v>
      </c>
      <c r="S36" s="21">
        <f t="shared" si="3"/>
        <v>0</v>
      </c>
      <c r="T36" s="20">
        <f t="shared" si="4"/>
        <v>15168.6</v>
      </c>
      <c r="U36" s="20">
        <f t="shared" si="5"/>
        <v>2008</v>
      </c>
      <c r="V36" s="20">
        <f t="shared" si="6"/>
        <v>0</v>
      </c>
      <c r="W36" s="19">
        <f t="shared" si="7"/>
        <v>524.63131200000009</v>
      </c>
      <c r="X36" s="19">
        <f t="shared" si="8"/>
        <v>15948.791884800003</v>
      </c>
      <c r="Y36" s="19">
        <f t="shared" si="9"/>
        <v>2083.5008000000003</v>
      </c>
      <c r="Z36" s="19">
        <f t="shared" si="10"/>
        <v>0</v>
      </c>
      <c r="AA36" s="22">
        <f t="shared" si="11"/>
        <v>1</v>
      </c>
      <c r="AB36" s="19">
        <f t="shared" si="12"/>
        <v>62.847432000000005</v>
      </c>
      <c r="AC36" s="23"/>
      <c r="AD36" s="19">
        <f t="shared" si="13"/>
        <v>2623.1565600000004</v>
      </c>
      <c r="AE36" s="19">
        <f t="shared" si="14"/>
        <v>7869.4696800000011</v>
      </c>
      <c r="AF36" s="19">
        <f t="shared" si="15"/>
        <v>26231.565600000005</v>
      </c>
      <c r="AG36" s="19">
        <f t="shared" si="16"/>
        <v>478.46375654400003</v>
      </c>
      <c r="AH36" s="19">
        <f t="shared" si="17"/>
        <v>1674.6231479040002</v>
      </c>
      <c r="AI36" s="19">
        <f>+'[1]Base SDI para IMSS'!N38</f>
        <v>1587.5163879593244</v>
      </c>
      <c r="AJ36" s="19">
        <f>+'[1]Base SDI para IMSS'!O38</f>
        <v>407.35962241118722</v>
      </c>
      <c r="AK36" s="19">
        <f>+'[1]Base SDI para IMSS'!P38</f>
        <v>641.59140529761987</v>
      </c>
      <c r="AL36" s="24">
        <f>+AI36+AJ36+AK36-'[1]Base SDI para IMSS'!Q38</f>
        <v>0</v>
      </c>
    </row>
    <row r="37" spans="1:38" s="25" customFormat="1" ht="15" x14ac:dyDescent="0.25">
      <c r="A37" s="13">
        <v>33</v>
      </c>
      <c r="B37" s="14" t="s">
        <v>118</v>
      </c>
      <c r="C37" s="15" t="s">
        <v>119</v>
      </c>
      <c r="D37" s="14" t="s">
        <v>120</v>
      </c>
      <c r="E37" s="14">
        <v>2004</v>
      </c>
      <c r="F37" s="14">
        <v>2013</v>
      </c>
      <c r="G37" s="16">
        <f t="shared" si="0"/>
        <v>9</v>
      </c>
      <c r="H37" s="15" t="s">
        <v>116</v>
      </c>
      <c r="I37" s="15" t="s">
        <v>121</v>
      </c>
      <c r="J37" s="15" t="s">
        <v>15</v>
      </c>
      <c r="K37" s="17">
        <v>9</v>
      </c>
      <c r="L37" s="18">
        <v>8</v>
      </c>
      <c r="M37" s="15">
        <v>15</v>
      </c>
      <c r="N37" s="19">
        <v>5514</v>
      </c>
      <c r="O37" s="19">
        <f t="shared" si="1"/>
        <v>367.6</v>
      </c>
      <c r="P37" s="20">
        <v>1073.5</v>
      </c>
      <c r="Q37" s="20">
        <v>0</v>
      </c>
      <c r="R37" s="21">
        <f t="shared" si="2"/>
        <v>71.566666666666663</v>
      </c>
      <c r="S37" s="21">
        <f t="shared" si="3"/>
        <v>0</v>
      </c>
      <c r="T37" s="20">
        <f t="shared" si="4"/>
        <v>11028</v>
      </c>
      <c r="U37" s="20">
        <f t="shared" si="5"/>
        <v>2147</v>
      </c>
      <c r="V37" s="20">
        <f t="shared" si="6"/>
        <v>0</v>
      </c>
      <c r="W37" s="19">
        <f t="shared" si="7"/>
        <v>381.42176000000006</v>
      </c>
      <c r="X37" s="19">
        <f t="shared" si="8"/>
        <v>11595.221504000001</v>
      </c>
      <c r="Y37" s="19">
        <f t="shared" si="9"/>
        <v>2227.7272000000003</v>
      </c>
      <c r="Z37" s="19">
        <f t="shared" si="10"/>
        <v>0</v>
      </c>
      <c r="AA37" s="22">
        <f t="shared" si="11"/>
        <v>1</v>
      </c>
      <c r="AB37" s="19">
        <f t="shared" si="12"/>
        <v>62.847432000000005</v>
      </c>
      <c r="AC37" s="23"/>
      <c r="AD37" s="19">
        <f t="shared" si="13"/>
        <v>1907.1088000000004</v>
      </c>
      <c r="AE37" s="19">
        <f t="shared" si="14"/>
        <v>5721.3264000000008</v>
      </c>
      <c r="AF37" s="19">
        <f t="shared" si="15"/>
        <v>19071.088000000003</v>
      </c>
      <c r="AG37" s="19">
        <f t="shared" si="16"/>
        <v>347.85664512</v>
      </c>
      <c r="AH37" s="19">
        <f t="shared" si="17"/>
        <v>1217.49825792</v>
      </c>
      <c r="AI37" s="19">
        <f>+'[1]Base SDI para IMSS'!N39</f>
        <v>1277.6087571763799</v>
      </c>
      <c r="AJ37" s="19">
        <f>+'[1]Base SDI para IMSS'!O39</f>
        <v>306.47084286745604</v>
      </c>
      <c r="AK37" s="19">
        <f>+'[1]Base SDI para IMSS'!P39</f>
        <v>482.69157751624329</v>
      </c>
      <c r="AL37" s="24">
        <f>+AI37+AJ37+AK37-'[1]Base SDI para IMSS'!Q39</f>
        <v>0</v>
      </c>
    </row>
    <row r="38" spans="1:38" s="25" customFormat="1" ht="15" x14ac:dyDescent="0.25">
      <c r="A38" s="13">
        <v>34</v>
      </c>
      <c r="B38" s="14" t="s">
        <v>155</v>
      </c>
      <c r="C38" s="15" t="s">
        <v>156</v>
      </c>
      <c r="D38" s="14" t="s">
        <v>157</v>
      </c>
      <c r="E38" s="14">
        <v>2002</v>
      </c>
      <c r="F38" s="14">
        <v>2013</v>
      </c>
      <c r="G38" s="16">
        <f t="shared" si="0"/>
        <v>11</v>
      </c>
      <c r="H38" s="15" t="s">
        <v>153</v>
      </c>
      <c r="I38" s="15" t="s">
        <v>14</v>
      </c>
      <c r="J38" s="15" t="s">
        <v>15</v>
      </c>
      <c r="K38" s="17">
        <v>1</v>
      </c>
      <c r="L38" s="18">
        <v>8</v>
      </c>
      <c r="M38" s="15">
        <v>15</v>
      </c>
      <c r="N38" s="19">
        <v>2842.8</v>
      </c>
      <c r="O38" s="19">
        <f t="shared" si="1"/>
        <v>189.52</v>
      </c>
      <c r="P38" s="20">
        <v>732</v>
      </c>
      <c r="Q38" s="20">
        <v>0</v>
      </c>
      <c r="R38" s="21">
        <f t="shared" si="2"/>
        <v>48.8</v>
      </c>
      <c r="S38" s="21">
        <f t="shared" si="3"/>
        <v>0</v>
      </c>
      <c r="T38" s="20">
        <f t="shared" si="4"/>
        <v>5685.6</v>
      </c>
      <c r="U38" s="20">
        <f t="shared" si="5"/>
        <v>1464</v>
      </c>
      <c r="V38" s="20">
        <f t="shared" si="6"/>
        <v>0</v>
      </c>
      <c r="W38" s="19">
        <f t="shared" si="7"/>
        <v>196.64595200000002</v>
      </c>
      <c r="X38" s="19">
        <f t="shared" si="8"/>
        <v>5978.0369408000006</v>
      </c>
      <c r="Y38" s="19">
        <f t="shared" si="9"/>
        <v>1519.0464000000002</v>
      </c>
      <c r="Z38" s="19">
        <f t="shared" si="10"/>
        <v>0</v>
      </c>
      <c r="AA38" s="22">
        <f t="shared" si="11"/>
        <v>2</v>
      </c>
      <c r="AB38" s="19">
        <f t="shared" si="12"/>
        <v>125.69486400000001</v>
      </c>
      <c r="AC38" s="23"/>
      <c r="AD38" s="19">
        <f t="shared" si="13"/>
        <v>983.22976000000017</v>
      </c>
      <c r="AE38" s="19">
        <f t="shared" si="14"/>
        <v>2949.6892800000005</v>
      </c>
      <c r="AF38" s="19">
        <f t="shared" si="15"/>
        <v>9832.2976000000017</v>
      </c>
      <c r="AG38" s="19">
        <f t="shared" si="16"/>
        <v>179.34110822400001</v>
      </c>
      <c r="AH38" s="19">
        <f t="shared" si="17"/>
        <v>627.69387878400005</v>
      </c>
      <c r="AI38" s="19">
        <f>+'[1]Base SDI para IMSS'!N40</f>
        <v>826.64162885922838</v>
      </c>
      <c r="AJ38" s="19">
        <f>+'[1]Base SDI para IMSS'!O40</f>
        <v>159.66089476997124</v>
      </c>
      <c r="AK38" s="19">
        <f>+'[1]Base SDI para IMSS'!P40</f>
        <v>251.46590926270471</v>
      </c>
      <c r="AL38" s="24">
        <f>+AI38+AJ38+AK38-'[1]Base SDI para IMSS'!Q40</f>
        <v>0</v>
      </c>
    </row>
    <row r="39" spans="1:38" s="25" customFormat="1" ht="15" x14ac:dyDescent="0.25">
      <c r="A39" s="13">
        <v>35</v>
      </c>
      <c r="B39" s="14" t="s">
        <v>179</v>
      </c>
      <c r="C39" s="15" t="s">
        <v>180</v>
      </c>
      <c r="D39" s="14" t="s">
        <v>181</v>
      </c>
      <c r="E39" s="14">
        <v>1999</v>
      </c>
      <c r="F39" s="14">
        <v>2013</v>
      </c>
      <c r="G39" s="16">
        <f t="shared" si="0"/>
        <v>14</v>
      </c>
      <c r="H39" s="15" t="s">
        <v>178</v>
      </c>
      <c r="I39" s="15" t="s">
        <v>121</v>
      </c>
      <c r="J39" s="15" t="s">
        <v>15</v>
      </c>
      <c r="K39" s="17">
        <v>1</v>
      </c>
      <c r="L39" s="18">
        <v>8</v>
      </c>
      <c r="M39" s="15">
        <v>15</v>
      </c>
      <c r="N39" s="19">
        <v>2885.25</v>
      </c>
      <c r="O39" s="19">
        <f t="shared" si="1"/>
        <v>192.35</v>
      </c>
      <c r="P39" s="20">
        <v>732</v>
      </c>
      <c r="Q39" s="20">
        <v>0</v>
      </c>
      <c r="R39" s="21">
        <f t="shared" si="2"/>
        <v>48.8</v>
      </c>
      <c r="S39" s="21">
        <f t="shared" si="3"/>
        <v>0</v>
      </c>
      <c r="T39" s="20">
        <f t="shared" si="4"/>
        <v>5770.5</v>
      </c>
      <c r="U39" s="20">
        <f t="shared" si="5"/>
        <v>1464</v>
      </c>
      <c r="V39" s="20">
        <f t="shared" si="6"/>
        <v>0</v>
      </c>
      <c r="W39" s="19">
        <f t="shared" si="7"/>
        <v>199.58236000000002</v>
      </c>
      <c r="X39" s="19">
        <f t="shared" si="8"/>
        <v>6067.3037440000007</v>
      </c>
      <c r="Y39" s="19">
        <f t="shared" si="9"/>
        <v>1519.0464000000002</v>
      </c>
      <c r="Z39" s="19">
        <f t="shared" si="10"/>
        <v>0</v>
      </c>
      <c r="AA39" s="22">
        <f t="shared" si="11"/>
        <v>2</v>
      </c>
      <c r="AB39" s="19">
        <f t="shared" si="12"/>
        <v>125.69486400000001</v>
      </c>
      <c r="AC39" s="23"/>
      <c r="AD39" s="19">
        <f t="shared" si="13"/>
        <v>997.91180000000008</v>
      </c>
      <c r="AE39" s="19">
        <f t="shared" si="14"/>
        <v>2993.7354000000005</v>
      </c>
      <c r="AF39" s="19">
        <f t="shared" si="15"/>
        <v>9979.1180000000004</v>
      </c>
      <c r="AG39" s="19">
        <f t="shared" si="16"/>
        <v>182.01911232</v>
      </c>
      <c r="AH39" s="19">
        <f t="shared" si="17"/>
        <v>637.06689312000003</v>
      </c>
      <c r="AI39" s="19">
        <f>+'[1]Base SDI para IMSS'!N41</f>
        <v>833.17774067300752</v>
      </c>
      <c r="AJ39" s="19">
        <f>+'[1]Base SDI para IMSS'!O41</f>
        <v>161.78869117881604</v>
      </c>
      <c r="AK39" s="19">
        <f>+'[1]Base SDI para IMSS'!P41</f>
        <v>254.81718860663523</v>
      </c>
      <c r="AL39" s="24">
        <f>+AI39+AJ39+AK39-'[1]Base SDI para IMSS'!Q41</f>
        <v>0</v>
      </c>
    </row>
    <row r="40" spans="1:38" s="25" customFormat="1" ht="15" x14ac:dyDescent="0.25">
      <c r="A40" s="13">
        <v>36</v>
      </c>
      <c r="B40" s="14" t="s">
        <v>182</v>
      </c>
      <c r="C40" s="15" t="s">
        <v>183</v>
      </c>
      <c r="D40" s="14" t="s">
        <v>184</v>
      </c>
      <c r="E40" s="14">
        <v>2001</v>
      </c>
      <c r="F40" s="14">
        <v>2013</v>
      </c>
      <c r="G40" s="16">
        <f t="shared" si="0"/>
        <v>12</v>
      </c>
      <c r="H40" s="15" t="s">
        <v>178</v>
      </c>
      <c r="I40" s="15" t="s">
        <v>134</v>
      </c>
      <c r="J40" s="15" t="s">
        <v>15</v>
      </c>
      <c r="K40" s="17">
        <v>9</v>
      </c>
      <c r="L40" s="18">
        <v>8</v>
      </c>
      <c r="M40" s="15">
        <v>15</v>
      </c>
      <c r="N40" s="19">
        <v>5468.85</v>
      </c>
      <c r="O40" s="19">
        <f t="shared" si="1"/>
        <v>364.59000000000003</v>
      </c>
      <c r="P40" s="20">
        <v>1073.5</v>
      </c>
      <c r="Q40" s="20">
        <v>0</v>
      </c>
      <c r="R40" s="21">
        <f t="shared" si="2"/>
        <v>71.566666666666663</v>
      </c>
      <c r="S40" s="21">
        <f t="shared" si="3"/>
        <v>0</v>
      </c>
      <c r="T40" s="20">
        <f t="shared" si="4"/>
        <v>10937.7</v>
      </c>
      <c r="U40" s="20">
        <f t="shared" si="5"/>
        <v>2147</v>
      </c>
      <c r="V40" s="20">
        <f t="shared" si="6"/>
        <v>0</v>
      </c>
      <c r="W40" s="19">
        <f t="shared" si="7"/>
        <v>378.29858400000006</v>
      </c>
      <c r="X40" s="19">
        <f t="shared" si="8"/>
        <v>11500.276953600001</v>
      </c>
      <c r="Y40" s="19">
        <f t="shared" si="9"/>
        <v>2227.7272000000003</v>
      </c>
      <c r="Z40" s="19">
        <f t="shared" si="10"/>
        <v>0</v>
      </c>
      <c r="AA40" s="22">
        <f t="shared" si="11"/>
        <v>2</v>
      </c>
      <c r="AB40" s="19">
        <f t="shared" si="12"/>
        <v>125.69486400000001</v>
      </c>
      <c r="AC40" s="23"/>
      <c r="AD40" s="19">
        <f t="shared" si="13"/>
        <v>1891.4929200000004</v>
      </c>
      <c r="AE40" s="19">
        <f t="shared" si="14"/>
        <v>5674.4787600000009</v>
      </c>
      <c r="AF40" s="19">
        <f t="shared" si="15"/>
        <v>18914.929200000002</v>
      </c>
      <c r="AG40" s="19">
        <f t="shared" si="16"/>
        <v>345.00830860800005</v>
      </c>
      <c r="AH40" s="19">
        <f t="shared" si="17"/>
        <v>1207.529080128</v>
      </c>
      <c r="AI40" s="19">
        <f>+'[1]Base SDI para IMSS'!N42</f>
        <v>1274.5179843449184</v>
      </c>
      <c r="AJ40" s="19">
        <f>+'[1]Base SDI para IMSS'!O42</f>
        <v>305.46465822455048</v>
      </c>
      <c r="AK40" s="19">
        <f>+'[1]Base SDI para IMSS'!P42</f>
        <v>481.10683670366694</v>
      </c>
      <c r="AL40" s="24">
        <f>+AI40+AJ40+AK40-'[1]Base SDI para IMSS'!Q42</f>
        <v>0</v>
      </c>
    </row>
    <row r="41" spans="1:38" s="25" customFormat="1" ht="15" x14ac:dyDescent="0.25">
      <c r="A41" s="13">
        <v>37</v>
      </c>
      <c r="B41" s="14" t="s">
        <v>122</v>
      </c>
      <c r="C41" s="15" t="s">
        <v>123</v>
      </c>
      <c r="D41" s="14" t="s">
        <v>1146</v>
      </c>
      <c r="E41" s="14">
        <v>2012</v>
      </c>
      <c r="F41" s="14">
        <v>2013</v>
      </c>
      <c r="G41" s="16">
        <f t="shared" si="0"/>
        <v>1</v>
      </c>
      <c r="H41" s="15" t="s">
        <v>116</v>
      </c>
      <c r="I41" s="15" t="s">
        <v>124</v>
      </c>
      <c r="J41" s="15" t="s">
        <v>41</v>
      </c>
      <c r="K41" s="17">
        <v>1</v>
      </c>
      <c r="L41" s="18">
        <v>8</v>
      </c>
      <c r="M41" s="15">
        <v>15</v>
      </c>
      <c r="N41" s="19">
        <v>3382.2</v>
      </c>
      <c r="O41" s="19">
        <f t="shared" si="1"/>
        <v>225.48</v>
      </c>
      <c r="P41" s="20">
        <v>778</v>
      </c>
      <c r="Q41" s="20">
        <v>0</v>
      </c>
      <c r="R41" s="21">
        <f t="shared" si="2"/>
        <v>51.866666666666667</v>
      </c>
      <c r="S41" s="21">
        <f t="shared" si="3"/>
        <v>0</v>
      </c>
      <c r="T41" s="20">
        <f t="shared" si="4"/>
        <v>6764.4</v>
      </c>
      <c r="U41" s="20">
        <f t="shared" si="5"/>
        <v>1556</v>
      </c>
      <c r="V41" s="20">
        <f t="shared" si="6"/>
        <v>0</v>
      </c>
      <c r="W41" s="19">
        <f t="shared" si="7"/>
        <v>233.95804800000002</v>
      </c>
      <c r="X41" s="19">
        <f t="shared" si="8"/>
        <v>7112.3246592000005</v>
      </c>
      <c r="Y41" s="19">
        <f t="shared" si="9"/>
        <v>1614.5056000000002</v>
      </c>
      <c r="Z41" s="19">
        <f t="shared" si="10"/>
        <v>0</v>
      </c>
      <c r="AA41" s="22">
        <f t="shared" si="11"/>
        <v>0</v>
      </c>
      <c r="AB41" s="19">
        <f t="shared" si="12"/>
        <v>0</v>
      </c>
      <c r="AC41" s="23"/>
      <c r="AD41" s="19">
        <f t="shared" si="13"/>
        <v>1169.79024</v>
      </c>
      <c r="AE41" s="19">
        <f t="shared" si="14"/>
        <v>3509.3707200000003</v>
      </c>
      <c r="AF41" s="19">
        <f t="shared" si="15"/>
        <v>11697.902400000001</v>
      </c>
      <c r="AG41" s="19">
        <f t="shared" si="16"/>
        <v>213.36973977600002</v>
      </c>
      <c r="AH41" s="19">
        <f t="shared" si="17"/>
        <v>746.79408921599997</v>
      </c>
      <c r="AI41" s="19">
        <f>+'[1]Base SDI para IMSS'!N43</f>
        <v>907.83658778133065</v>
      </c>
      <c r="AJ41" s="19">
        <f>+'[1]Base SDI para IMSS'!O43</f>
        <v>186.09348144122882</v>
      </c>
      <c r="AK41" s="19">
        <f>+'[1]Base SDI para IMSS'!P43</f>
        <v>293.09723326993537</v>
      </c>
      <c r="AL41" s="24">
        <f>+AI41+AJ41+AK41-'[1]Base SDI para IMSS'!Q43</f>
        <v>0</v>
      </c>
    </row>
    <row r="42" spans="1:38" s="25" customFormat="1" ht="15" x14ac:dyDescent="0.25">
      <c r="A42" s="13">
        <v>38</v>
      </c>
      <c r="B42" s="14" t="s">
        <v>1147</v>
      </c>
      <c r="C42" s="15" t="s">
        <v>125</v>
      </c>
      <c r="D42" s="14" t="s">
        <v>126</v>
      </c>
      <c r="E42" s="14">
        <v>2003</v>
      </c>
      <c r="F42" s="14">
        <v>2013</v>
      </c>
      <c r="G42" s="16">
        <f t="shared" si="0"/>
        <v>10</v>
      </c>
      <c r="H42" s="15" t="s">
        <v>116</v>
      </c>
      <c r="I42" s="15" t="s">
        <v>127</v>
      </c>
      <c r="J42" s="15" t="s">
        <v>15</v>
      </c>
      <c r="K42" s="17">
        <v>1</v>
      </c>
      <c r="L42" s="18">
        <v>8</v>
      </c>
      <c r="M42" s="15">
        <v>15</v>
      </c>
      <c r="N42" s="19">
        <v>3379.35</v>
      </c>
      <c r="O42" s="19">
        <f t="shared" si="1"/>
        <v>225.29</v>
      </c>
      <c r="P42" s="20">
        <v>778</v>
      </c>
      <c r="Q42" s="20">
        <v>0</v>
      </c>
      <c r="R42" s="21">
        <f t="shared" si="2"/>
        <v>51.866666666666667</v>
      </c>
      <c r="S42" s="21">
        <f t="shared" si="3"/>
        <v>0</v>
      </c>
      <c r="T42" s="20">
        <f t="shared" si="4"/>
        <v>6758.7</v>
      </c>
      <c r="U42" s="20">
        <f t="shared" si="5"/>
        <v>1556</v>
      </c>
      <c r="V42" s="20">
        <f t="shared" si="6"/>
        <v>0</v>
      </c>
      <c r="W42" s="19">
        <f t="shared" si="7"/>
        <v>233.76090400000001</v>
      </c>
      <c r="X42" s="19">
        <f t="shared" si="8"/>
        <v>7106.3314816000002</v>
      </c>
      <c r="Y42" s="19">
        <f t="shared" si="9"/>
        <v>1614.5056000000002</v>
      </c>
      <c r="Z42" s="19">
        <f t="shared" si="10"/>
        <v>0</v>
      </c>
      <c r="AA42" s="22">
        <f t="shared" si="11"/>
        <v>2</v>
      </c>
      <c r="AB42" s="19">
        <f t="shared" si="12"/>
        <v>125.69486400000001</v>
      </c>
      <c r="AC42" s="23"/>
      <c r="AD42" s="19">
        <f t="shared" si="13"/>
        <v>1168.8045200000001</v>
      </c>
      <c r="AE42" s="19">
        <f t="shared" si="14"/>
        <v>3506.41356</v>
      </c>
      <c r="AF42" s="19">
        <f t="shared" si="15"/>
        <v>11688.0452</v>
      </c>
      <c r="AG42" s="19">
        <f t="shared" si="16"/>
        <v>213.18994444800001</v>
      </c>
      <c r="AH42" s="19">
        <f t="shared" si="17"/>
        <v>746.16480556800002</v>
      </c>
      <c r="AI42" s="19">
        <f>+'[1]Base SDI para IMSS'!N44</f>
        <v>915.11989437082229</v>
      </c>
      <c r="AJ42" s="19">
        <f>+'[1]Base SDI para IMSS'!O44</f>
        <v>188.4645231319424</v>
      </c>
      <c r="AK42" s="19">
        <f>+'[1]Base SDI para IMSS'!P44</f>
        <v>296.83162393280929</v>
      </c>
      <c r="AL42" s="24">
        <f>+AI42+AJ42+AK42-'[1]Base SDI para IMSS'!Q44</f>
        <v>0</v>
      </c>
    </row>
    <row r="43" spans="1:38" s="25" customFormat="1" ht="15" x14ac:dyDescent="0.25">
      <c r="A43" s="13">
        <v>39</v>
      </c>
      <c r="B43" s="14" t="s">
        <v>1148</v>
      </c>
      <c r="C43" s="15" t="s">
        <v>1149</v>
      </c>
      <c r="D43" s="14" t="s">
        <v>1150</v>
      </c>
      <c r="E43" s="14">
        <v>2007</v>
      </c>
      <c r="F43" s="14">
        <v>2013</v>
      </c>
      <c r="G43" s="16">
        <f t="shared" si="0"/>
        <v>6</v>
      </c>
      <c r="H43" s="15" t="s">
        <v>205</v>
      </c>
      <c r="I43" s="15" t="s">
        <v>1151</v>
      </c>
      <c r="J43" s="15" t="s">
        <v>208</v>
      </c>
      <c r="K43" s="17">
        <v>17</v>
      </c>
      <c r="L43" s="18">
        <v>6</v>
      </c>
      <c r="M43" s="15">
        <v>15</v>
      </c>
      <c r="N43" s="19">
        <v>11055.6</v>
      </c>
      <c r="O43" s="19">
        <f t="shared" si="1"/>
        <v>737.04000000000008</v>
      </c>
      <c r="P43" s="20">
        <v>1244</v>
      </c>
      <c r="Q43" s="20">
        <v>0</v>
      </c>
      <c r="R43" s="21">
        <f t="shared" si="2"/>
        <v>82.933333333333337</v>
      </c>
      <c r="S43" s="21">
        <f t="shared" si="3"/>
        <v>0</v>
      </c>
      <c r="T43" s="20">
        <f t="shared" si="4"/>
        <v>22111.200000000001</v>
      </c>
      <c r="U43" s="20">
        <f t="shared" si="5"/>
        <v>2488</v>
      </c>
      <c r="V43" s="20">
        <f t="shared" si="6"/>
        <v>0</v>
      </c>
      <c r="W43" s="19">
        <f t="shared" si="7"/>
        <v>764.75270400000011</v>
      </c>
      <c r="X43" s="19">
        <f t="shared" si="8"/>
        <v>23248.482201600003</v>
      </c>
      <c r="Y43" s="19">
        <f t="shared" si="9"/>
        <v>2581.5488</v>
      </c>
      <c r="Z43" s="19">
        <f t="shared" si="10"/>
        <v>0</v>
      </c>
      <c r="AA43" s="22">
        <f t="shared" si="11"/>
        <v>1</v>
      </c>
      <c r="AB43" s="19">
        <f t="shared" si="12"/>
        <v>62.847432000000005</v>
      </c>
      <c r="AC43" s="23"/>
      <c r="AD43" s="19">
        <f t="shared" si="13"/>
        <v>3823.7635200000004</v>
      </c>
      <c r="AE43" s="19">
        <f t="shared" si="14"/>
        <v>11471.290560000001</v>
      </c>
      <c r="AF43" s="19">
        <f t="shared" si="15"/>
        <v>38237.635200000004</v>
      </c>
      <c r="AG43" s="19">
        <f t="shared" si="16"/>
        <v>697.45446604800009</v>
      </c>
      <c r="AH43" s="19">
        <f t="shared" si="17"/>
        <v>2441.0906311680001</v>
      </c>
      <c r="AI43" s="19">
        <f>+'[1]Base SDI para IMSS'!N45</f>
        <v>2152.5972532996466</v>
      </c>
      <c r="AJ43" s="19">
        <f>+'[1]Base SDI para IMSS'!O45</f>
        <v>591.31869016202245</v>
      </c>
      <c r="AK43" s="19">
        <f>+'[1]Base SDI para IMSS'!P45</f>
        <v>931.32693700518541</v>
      </c>
      <c r="AL43" s="24">
        <f>+AI43+AJ43+AK43-'[1]Base SDI para IMSS'!Q45</f>
        <v>0</v>
      </c>
    </row>
    <row r="44" spans="1:38" s="25" customFormat="1" ht="15" x14ac:dyDescent="0.25">
      <c r="A44" s="13">
        <v>40</v>
      </c>
      <c r="B44" s="14" t="s">
        <v>185</v>
      </c>
      <c r="C44" s="15" t="s">
        <v>186</v>
      </c>
      <c r="D44" s="14" t="s">
        <v>187</v>
      </c>
      <c r="E44" s="14">
        <v>1997</v>
      </c>
      <c r="F44" s="14">
        <v>2013</v>
      </c>
      <c r="G44" s="16">
        <f t="shared" si="0"/>
        <v>16</v>
      </c>
      <c r="H44" s="15" t="s">
        <v>178</v>
      </c>
      <c r="I44" s="15" t="s">
        <v>124</v>
      </c>
      <c r="J44" s="15" t="s">
        <v>15</v>
      </c>
      <c r="K44" s="17">
        <v>6</v>
      </c>
      <c r="L44" s="18">
        <v>8</v>
      </c>
      <c r="M44" s="15">
        <v>15</v>
      </c>
      <c r="N44" s="19">
        <v>4695</v>
      </c>
      <c r="O44" s="19">
        <f t="shared" si="1"/>
        <v>313</v>
      </c>
      <c r="P44" s="20">
        <v>943</v>
      </c>
      <c r="Q44" s="20">
        <v>0</v>
      </c>
      <c r="R44" s="21">
        <f t="shared" si="2"/>
        <v>62.866666666666667</v>
      </c>
      <c r="S44" s="21">
        <f t="shared" si="3"/>
        <v>0</v>
      </c>
      <c r="T44" s="20">
        <f t="shared" si="4"/>
        <v>9390</v>
      </c>
      <c r="U44" s="20">
        <f t="shared" si="5"/>
        <v>1886</v>
      </c>
      <c r="V44" s="20">
        <f t="shared" si="6"/>
        <v>0</v>
      </c>
      <c r="W44" s="19">
        <f t="shared" si="7"/>
        <v>324.7688</v>
      </c>
      <c r="X44" s="19">
        <f t="shared" si="8"/>
        <v>9872.9715199999991</v>
      </c>
      <c r="Y44" s="19">
        <f t="shared" si="9"/>
        <v>1956.9136000000001</v>
      </c>
      <c r="Z44" s="19">
        <f t="shared" si="10"/>
        <v>0</v>
      </c>
      <c r="AA44" s="22">
        <f t="shared" si="11"/>
        <v>3</v>
      </c>
      <c r="AB44" s="19">
        <f t="shared" si="12"/>
        <v>188.54229600000002</v>
      </c>
      <c r="AC44" s="23"/>
      <c r="AD44" s="19">
        <f t="shared" si="13"/>
        <v>1623.8440000000001</v>
      </c>
      <c r="AE44" s="19">
        <f t="shared" si="14"/>
        <v>4871.5320000000002</v>
      </c>
      <c r="AF44" s="19">
        <f t="shared" si="15"/>
        <v>16238.44</v>
      </c>
      <c r="AG44" s="19">
        <f t="shared" si="16"/>
        <v>296.18914559999996</v>
      </c>
      <c r="AH44" s="19">
        <f t="shared" si="17"/>
        <v>1036.6620095999999</v>
      </c>
      <c r="AI44" s="19">
        <f>+'[1]Base SDI para IMSS'!N46</f>
        <v>1142.5902390876904</v>
      </c>
      <c r="AJ44" s="19">
        <f>+'[1]Base SDI para IMSS'!O46</f>
        <v>262.51628301568002</v>
      </c>
      <c r="AK44" s="19">
        <f>+'[1]Base SDI para IMSS'!P46</f>
        <v>413.46314574969603</v>
      </c>
      <c r="AL44" s="24">
        <f>+AI44+AJ44+AK44-'[1]Base SDI para IMSS'!Q46</f>
        <v>0</v>
      </c>
    </row>
    <row r="45" spans="1:38" s="25" customFormat="1" ht="15" x14ac:dyDescent="0.25">
      <c r="A45" s="13">
        <v>41</v>
      </c>
      <c r="B45" s="14" t="s">
        <v>158</v>
      </c>
      <c r="C45" s="15" t="s">
        <v>159</v>
      </c>
      <c r="D45" s="14" t="s">
        <v>160</v>
      </c>
      <c r="E45" s="14">
        <v>1994</v>
      </c>
      <c r="F45" s="14">
        <v>2013</v>
      </c>
      <c r="G45" s="16">
        <f t="shared" si="0"/>
        <v>19</v>
      </c>
      <c r="H45" s="15" t="s">
        <v>153</v>
      </c>
      <c r="I45" s="15" t="s">
        <v>127</v>
      </c>
      <c r="J45" s="15" t="s">
        <v>15</v>
      </c>
      <c r="K45" s="17">
        <v>9</v>
      </c>
      <c r="L45" s="18">
        <v>6</v>
      </c>
      <c r="M45" s="15">
        <v>15</v>
      </c>
      <c r="N45" s="19">
        <v>4330.8</v>
      </c>
      <c r="O45" s="19">
        <f t="shared" si="1"/>
        <v>288.72000000000003</v>
      </c>
      <c r="P45" s="20">
        <v>871</v>
      </c>
      <c r="Q45" s="20">
        <v>0</v>
      </c>
      <c r="R45" s="21">
        <f t="shared" si="2"/>
        <v>58.06666666666667</v>
      </c>
      <c r="S45" s="21">
        <f t="shared" si="3"/>
        <v>0</v>
      </c>
      <c r="T45" s="20">
        <f t="shared" si="4"/>
        <v>8661.6</v>
      </c>
      <c r="U45" s="20">
        <f t="shared" si="5"/>
        <v>1742</v>
      </c>
      <c r="V45" s="20">
        <f t="shared" si="6"/>
        <v>0</v>
      </c>
      <c r="W45" s="19">
        <f t="shared" si="7"/>
        <v>299.57587200000006</v>
      </c>
      <c r="X45" s="19">
        <f t="shared" si="8"/>
        <v>9107.1065088000014</v>
      </c>
      <c r="Y45" s="19">
        <f t="shared" si="9"/>
        <v>1807.4992000000002</v>
      </c>
      <c r="Z45" s="19">
        <f t="shared" si="10"/>
        <v>0</v>
      </c>
      <c r="AA45" s="22">
        <f t="shared" si="11"/>
        <v>3</v>
      </c>
      <c r="AB45" s="19">
        <f t="shared" si="12"/>
        <v>188.54229600000002</v>
      </c>
      <c r="AC45" s="23"/>
      <c r="AD45" s="19">
        <f t="shared" si="13"/>
        <v>1497.8793600000004</v>
      </c>
      <c r="AE45" s="19">
        <f t="shared" si="14"/>
        <v>4493.6380800000006</v>
      </c>
      <c r="AF45" s="19">
        <f t="shared" si="15"/>
        <v>14978.793600000003</v>
      </c>
      <c r="AG45" s="19">
        <f t="shared" si="16"/>
        <v>273.21319526400003</v>
      </c>
      <c r="AH45" s="19">
        <f t="shared" si="17"/>
        <v>956.24618342400015</v>
      </c>
      <c r="AI45" s="19">
        <f>+'[1]Base SDI para IMSS'!N47</f>
        <v>1077.3342847664694</v>
      </c>
      <c r="AJ45" s="19">
        <f>+'[1]Base SDI para IMSS'!O47</f>
        <v>241.27255444792328</v>
      </c>
      <c r="AK45" s="19">
        <f>+'[1]Base SDI para IMSS'!P47</f>
        <v>380.00427325547912</v>
      </c>
      <c r="AL45" s="24">
        <f>+AI45+AJ45+AK45-'[1]Base SDI para IMSS'!Q47</f>
        <v>0</v>
      </c>
    </row>
    <row r="46" spans="1:38" s="25" customFormat="1" ht="15" x14ac:dyDescent="0.25">
      <c r="A46" s="13">
        <v>42</v>
      </c>
      <c r="B46" s="14" t="s">
        <v>188</v>
      </c>
      <c r="C46" s="15" t="s">
        <v>189</v>
      </c>
      <c r="D46" s="14" t="s">
        <v>177</v>
      </c>
      <c r="E46" s="14">
        <v>1995</v>
      </c>
      <c r="F46" s="14">
        <v>2013</v>
      </c>
      <c r="G46" s="16">
        <f t="shared" si="0"/>
        <v>18</v>
      </c>
      <c r="H46" s="15" t="s">
        <v>178</v>
      </c>
      <c r="I46" s="15" t="s">
        <v>134</v>
      </c>
      <c r="J46" s="15" t="s">
        <v>15</v>
      </c>
      <c r="K46" s="17">
        <v>6</v>
      </c>
      <c r="L46" s="18">
        <v>8</v>
      </c>
      <c r="M46" s="15">
        <v>15</v>
      </c>
      <c r="N46" s="19">
        <v>4695</v>
      </c>
      <c r="O46" s="19">
        <f t="shared" si="1"/>
        <v>313</v>
      </c>
      <c r="P46" s="20">
        <v>943</v>
      </c>
      <c r="Q46" s="20">
        <v>0</v>
      </c>
      <c r="R46" s="21">
        <f t="shared" si="2"/>
        <v>62.866666666666667</v>
      </c>
      <c r="S46" s="21">
        <f t="shared" si="3"/>
        <v>0</v>
      </c>
      <c r="T46" s="20">
        <f t="shared" si="4"/>
        <v>9390</v>
      </c>
      <c r="U46" s="20">
        <f t="shared" si="5"/>
        <v>1886</v>
      </c>
      <c r="V46" s="20">
        <f t="shared" si="6"/>
        <v>0</v>
      </c>
      <c r="W46" s="19">
        <f t="shared" si="7"/>
        <v>324.7688</v>
      </c>
      <c r="X46" s="19">
        <f t="shared" si="8"/>
        <v>9872.9715199999991</v>
      </c>
      <c r="Y46" s="19">
        <f t="shared" si="9"/>
        <v>1956.9136000000001</v>
      </c>
      <c r="Z46" s="19">
        <f t="shared" si="10"/>
        <v>0</v>
      </c>
      <c r="AA46" s="22">
        <f t="shared" si="11"/>
        <v>3</v>
      </c>
      <c r="AB46" s="19">
        <f t="shared" si="12"/>
        <v>188.54229600000002</v>
      </c>
      <c r="AC46" s="23"/>
      <c r="AD46" s="19">
        <f t="shared" si="13"/>
        <v>1623.8440000000001</v>
      </c>
      <c r="AE46" s="19">
        <f t="shared" si="14"/>
        <v>4871.5320000000002</v>
      </c>
      <c r="AF46" s="19">
        <f t="shared" si="15"/>
        <v>16238.44</v>
      </c>
      <c r="AG46" s="19">
        <f t="shared" si="16"/>
        <v>296.18914559999996</v>
      </c>
      <c r="AH46" s="19">
        <f t="shared" si="17"/>
        <v>1036.6620095999999</v>
      </c>
      <c r="AI46" s="19">
        <f>+'[1]Base SDI para IMSS'!N48</f>
        <v>1142.5902390876904</v>
      </c>
      <c r="AJ46" s="19">
        <f>+'[1]Base SDI para IMSS'!O48</f>
        <v>262.51628301568002</v>
      </c>
      <c r="AK46" s="19">
        <f>+'[1]Base SDI para IMSS'!P48</f>
        <v>413.46314574969603</v>
      </c>
      <c r="AL46" s="24">
        <f>+AI46+AJ46+AK46-'[1]Base SDI para IMSS'!Q48</f>
        <v>0</v>
      </c>
    </row>
    <row r="47" spans="1:38" s="25" customFormat="1" ht="15" x14ac:dyDescent="0.25">
      <c r="A47" s="13">
        <v>43</v>
      </c>
      <c r="B47" s="14" t="s">
        <v>190</v>
      </c>
      <c r="C47" s="15" t="s">
        <v>191</v>
      </c>
      <c r="D47" s="14" t="s">
        <v>192</v>
      </c>
      <c r="E47" s="14">
        <v>1998</v>
      </c>
      <c r="F47" s="14">
        <v>2013</v>
      </c>
      <c r="G47" s="16">
        <f t="shared" si="0"/>
        <v>15</v>
      </c>
      <c r="H47" s="15" t="s">
        <v>178</v>
      </c>
      <c r="I47" s="15" t="s">
        <v>117</v>
      </c>
      <c r="J47" s="15" t="s">
        <v>90</v>
      </c>
      <c r="K47" s="17">
        <v>11</v>
      </c>
      <c r="L47" s="18">
        <v>8</v>
      </c>
      <c r="M47" s="15">
        <v>15</v>
      </c>
      <c r="N47" s="19">
        <v>5929.2</v>
      </c>
      <c r="O47" s="19">
        <f t="shared" si="1"/>
        <v>395.28</v>
      </c>
      <c r="P47" s="20">
        <v>1115.5</v>
      </c>
      <c r="Q47" s="20">
        <v>0</v>
      </c>
      <c r="R47" s="21">
        <f t="shared" si="2"/>
        <v>74.36666666666666</v>
      </c>
      <c r="S47" s="21">
        <f t="shared" si="3"/>
        <v>0</v>
      </c>
      <c r="T47" s="20">
        <f t="shared" si="4"/>
        <v>11858.4</v>
      </c>
      <c r="U47" s="20">
        <f t="shared" si="5"/>
        <v>2231</v>
      </c>
      <c r="V47" s="20">
        <f t="shared" si="6"/>
        <v>0</v>
      </c>
      <c r="W47" s="19">
        <f t="shared" si="7"/>
        <v>410.14252800000003</v>
      </c>
      <c r="X47" s="19">
        <f t="shared" si="8"/>
        <v>12468.332851200001</v>
      </c>
      <c r="Y47" s="19">
        <f t="shared" si="9"/>
        <v>2314.8856000000001</v>
      </c>
      <c r="Z47" s="19">
        <f t="shared" si="10"/>
        <v>0</v>
      </c>
      <c r="AA47" s="22">
        <f t="shared" si="11"/>
        <v>3</v>
      </c>
      <c r="AB47" s="19">
        <f t="shared" si="12"/>
        <v>188.54229600000002</v>
      </c>
      <c r="AC47" s="23"/>
      <c r="AD47" s="19">
        <f t="shared" si="13"/>
        <v>2050.7126400000002</v>
      </c>
      <c r="AE47" s="19">
        <f t="shared" si="14"/>
        <v>6152.1379200000001</v>
      </c>
      <c r="AF47" s="19">
        <f t="shared" si="15"/>
        <v>20507.126400000001</v>
      </c>
      <c r="AG47" s="19">
        <f t="shared" si="16"/>
        <v>374.04998553600001</v>
      </c>
      <c r="AH47" s="19">
        <f t="shared" si="17"/>
        <v>1309.1749493760001</v>
      </c>
      <c r="AI47" s="19">
        <f>+'[1]Base SDI para IMSS'!N49</f>
        <v>1354.6146823239928</v>
      </c>
      <c r="AJ47" s="19">
        <f>+'[1]Base SDI para IMSS'!O49</f>
        <v>331.53971189191685</v>
      </c>
      <c r="AK47" s="19">
        <f>+'[1]Base SDI para IMSS'!P49</f>
        <v>522.17504622976901</v>
      </c>
      <c r="AL47" s="24">
        <f>+AI47+AJ47+AK47-'[1]Base SDI para IMSS'!Q49</f>
        <v>0</v>
      </c>
    </row>
    <row r="48" spans="1:38" s="25" customFormat="1" ht="15" x14ac:dyDescent="0.25">
      <c r="A48" s="13">
        <v>44</v>
      </c>
      <c r="B48" s="14" t="s">
        <v>161</v>
      </c>
      <c r="C48" s="15" t="s">
        <v>162</v>
      </c>
      <c r="D48" s="14" t="s">
        <v>163</v>
      </c>
      <c r="E48" s="14">
        <v>1991</v>
      </c>
      <c r="F48" s="14">
        <v>2013</v>
      </c>
      <c r="G48" s="16">
        <f t="shared" si="0"/>
        <v>22</v>
      </c>
      <c r="H48" s="15" t="s">
        <v>153</v>
      </c>
      <c r="I48" s="15" t="s">
        <v>164</v>
      </c>
      <c r="J48" s="15" t="s">
        <v>15</v>
      </c>
      <c r="K48" s="17">
        <v>7</v>
      </c>
      <c r="L48" s="18">
        <v>6</v>
      </c>
      <c r="M48" s="15">
        <v>15</v>
      </c>
      <c r="N48" s="19">
        <v>3804.15</v>
      </c>
      <c r="O48" s="19">
        <f t="shared" si="1"/>
        <v>253.61</v>
      </c>
      <c r="P48" s="20">
        <v>770</v>
      </c>
      <c r="Q48" s="20">
        <v>0</v>
      </c>
      <c r="R48" s="21">
        <f t="shared" si="2"/>
        <v>51.333333333333336</v>
      </c>
      <c r="S48" s="21">
        <f t="shared" si="3"/>
        <v>0</v>
      </c>
      <c r="T48" s="20">
        <f t="shared" si="4"/>
        <v>7608.3</v>
      </c>
      <c r="U48" s="20">
        <f t="shared" si="5"/>
        <v>1540</v>
      </c>
      <c r="V48" s="20">
        <f t="shared" si="6"/>
        <v>0</v>
      </c>
      <c r="W48" s="19">
        <f t="shared" si="7"/>
        <v>263.14573600000006</v>
      </c>
      <c r="X48" s="19">
        <f t="shared" si="8"/>
        <v>7999.6303744000015</v>
      </c>
      <c r="Y48" s="19">
        <f t="shared" si="9"/>
        <v>1597.9040000000002</v>
      </c>
      <c r="Z48" s="19">
        <f t="shared" si="10"/>
        <v>0</v>
      </c>
      <c r="AA48" s="22">
        <f t="shared" si="11"/>
        <v>4</v>
      </c>
      <c r="AB48" s="19">
        <f t="shared" si="12"/>
        <v>251.38972800000002</v>
      </c>
      <c r="AC48" s="23"/>
      <c r="AD48" s="19">
        <f t="shared" si="13"/>
        <v>1315.7286800000002</v>
      </c>
      <c r="AE48" s="19">
        <f t="shared" si="14"/>
        <v>3947.186040000001</v>
      </c>
      <c r="AF48" s="19">
        <f t="shared" si="15"/>
        <v>13157.286800000003</v>
      </c>
      <c r="AG48" s="19">
        <f t="shared" si="16"/>
        <v>239.98891123200005</v>
      </c>
      <c r="AH48" s="19">
        <f t="shared" si="17"/>
        <v>839.9611893120001</v>
      </c>
      <c r="AI48" s="19">
        <f>+'[1]Base SDI para IMSS'!N50</f>
        <v>987.22940333201132</v>
      </c>
      <c r="AJ48" s="19">
        <f>+'[1]Base SDI para IMSS'!O50</f>
        <v>211.93938993084168</v>
      </c>
      <c r="AK48" s="19">
        <f>+'[1]Base SDI para IMSS'!P50</f>
        <v>333.80453914107562</v>
      </c>
      <c r="AL48" s="24">
        <f>+AI48+AJ48+AK48-'[1]Base SDI para IMSS'!Q50</f>
        <v>0</v>
      </c>
    </row>
    <row r="49" spans="1:38" s="25" customFormat="1" ht="15" x14ac:dyDescent="0.25">
      <c r="A49" s="13">
        <v>45</v>
      </c>
      <c r="B49" s="14" t="s">
        <v>128</v>
      </c>
      <c r="C49" s="15" t="s">
        <v>129</v>
      </c>
      <c r="D49" s="14" t="s">
        <v>130</v>
      </c>
      <c r="E49" s="14">
        <v>1998</v>
      </c>
      <c r="F49" s="14">
        <v>2013</v>
      </c>
      <c r="G49" s="16">
        <f t="shared" si="0"/>
        <v>15</v>
      </c>
      <c r="H49" s="15" t="s">
        <v>116</v>
      </c>
      <c r="I49" s="15" t="s">
        <v>121</v>
      </c>
      <c r="J49" s="15" t="s">
        <v>15</v>
      </c>
      <c r="K49" s="17">
        <v>11</v>
      </c>
      <c r="L49" s="18">
        <v>8</v>
      </c>
      <c r="M49" s="15">
        <v>15</v>
      </c>
      <c r="N49" s="19">
        <v>5923.35</v>
      </c>
      <c r="O49" s="19">
        <f t="shared" si="1"/>
        <v>394.89000000000004</v>
      </c>
      <c r="P49" s="20">
        <v>1115.5</v>
      </c>
      <c r="Q49" s="20">
        <v>0</v>
      </c>
      <c r="R49" s="21">
        <f t="shared" si="2"/>
        <v>74.36666666666666</v>
      </c>
      <c r="S49" s="21">
        <f t="shared" si="3"/>
        <v>0</v>
      </c>
      <c r="T49" s="20">
        <f t="shared" si="4"/>
        <v>11846.7</v>
      </c>
      <c r="U49" s="20">
        <f t="shared" si="5"/>
        <v>2231</v>
      </c>
      <c r="V49" s="20">
        <f t="shared" si="6"/>
        <v>0</v>
      </c>
      <c r="W49" s="19">
        <f t="shared" si="7"/>
        <v>409.73786400000006</v>
      </c>
      <c r="X49" s="19">
        <f t="shared" si="8"/>
        <v>12456.031065600002</v>
      </c>
      <c r="Y49" s="19">
        <f t="shared" si="9"/>
        <v>2314.8856000000001</v>
      </c>
      <c r="Z49" s="19">
        <f t="shared" si="10"/>
        <v>0</v>
      </c>
      <c r="AA49" s="22">
        <f t="shared" si="11"/>
        <v>3</v>
      </c>
      <c r="AB49" s="19">
        <f t="shared" si="12"/>
        <v>188.54229600000002</v>
      </c>
      <c r="AC49" s="23"/>
      <c r="AD49" s="19">
        <f t="shared" si="13"/>
        <v>2048.6893200000004</v>
      </c>
      <c r="AE49" s="19">
        <f t="shared" si="14"/>
        <v>6146.0679600000012</v>
      </c>
      <c r="AF49" s="19">
        <f t="shared" si="15"/>
        <v>20486.893200000002</v>
      </c>
      <c r="AG49" s="19">
        <f t="shared" si="16"/>
        <v>373.68093196800004</v>
      </c>
      <c r="AH49" s="19">
        <f t="shared" si="17"/>
        <v>1307.8832618880001</v>
      </c>
      <c r="AI49" s="19">
        <f>+'[1]Base SDI para IMSS'!N51</f>
        <v>1353.71394606697</v>
      </c>
      <c r="AJ49" s="19">
        <f>+'[1]Base SDI para IMSS'!O51</f>
        <v>331.24648199811844</v>
      </c>
      <c r="AK49" s="19">
        <f>+'[1]Base SDI para IMSS'!P51</f>
        <v>521.71320914703654</v>
      </c>
      <c r="AL49" s="24">
        <f>+AI49+AJ49+AK49-'[1]Base SDI para IMSS'!Q51</f>
        <v>0</v>
      </c>
    </row>
    <row r="50" spans="1:38" s="25" customFormat="1" ht="15" x14ac:dyDescent="0.25">
      <c r="A50" s="13">
        <v>46</v>
      </c>
      <c r="B50" s="14" t="s">
        <v>131</v>
      </c>
      <c r="C50" s="15" t="s">
        <v>132</v>
      </c>
      <c r="D50" s="14" t="s">
        <v>133</v>
      </c>
      <c r="E50" s="14">
        <v>2001</v>
      </c>
      <c r="F50" s="14">
        <v>2013</v>
      </c>
      <c r="G50" s="16">
        <f t="shared" si="0"/>
        <v>12</v>
      </c>
      <c r="H50" s="15" t="s">
        <v>116</v>
      </c>
      <c r="I50" s="15" t="s">
        <v>134</v>
      </c>
      <c r="J50" s="15" t="s">
        <v>15</v>
      </c>
      <c r="K50" s="17">
        <v>4</v>
      </c>
      <c r="L50" s="18">
        <v>8</v>
      </c>
      <c r="M50" s="15">
        <v>15</v>
      </c>
      <c r="N50" s="19">
        <v>4209.3</v>
      </c>
      <c r="O50" s="19">
        <f t="shared" si="1"/>
        <v>280.62</v>
      </c>
      <c r="P50" s="20">
        <v>928</v>
      </c>
      <c r="Q50" s="20">
        <v>0</v>
      </c>
      <c r="R50" s="21">
        <f t="shared" si="2"/>
        <v>61.866666666666667</v>
      </c>
      <c r="S50" s="21">
        <f t="shared" si="3"/>
        <v>0</v>
      </c>
      <c r="T50" s="20">
        <f t="shared" si="4"/>
        <v>8418.6</v>
      </c>
      <c r="U50" s="20">
        <f t="shared" si="5"/>
        <v>1856</v>
      </c>
      <c r="V50" s="20">
        <f t="shared" si="6"/>
        <v>0</v>
      </c>
      <c r="W50" s="19">
        <f t="shared" si="7"/>
        <v>291.171312</v>
      </c>
      <c r="X50" s="19">
        <f t="shared" si="8"/>
        <v>8851.6078847999997</v>
      </c>
      <c r="Y50" s="19">
        <f t="shared" si="9"/>
        <v>1925.7856000000002</v>
      </c>
      <c r="Z50" s="19">
        <f t="shared" si="10"/>
        <v>0</v>
      </c>
      <c r="AA50" s="22">
        <f t="shared" si="11"/>
        <v>2</v>
      </c>
      <c r="AB50" s="19">
        <f t="shared" si="12"/>
        <v>125.69486400000001</v>
      </c>
      <c r="AC50" s="23"/>
      <c r="AD50" s="19">
        <f t="shared" si="13"/>
        <v>1455.8565599999999</v>
      </c>
      <c r="AE50" s="19">
        <f t="shared" si="14"/>
        <v>4367.5696799999996</v>
      </c>
      <c r="AF50" s="19">
        <f t="shared" si="15"/>
        <v>14558.5656</v>
      </c>
      <c r="AG50" s="19">
        <f t="shared" si="16"/>
        <v>265.54823654399996</v>
      </c>
      <c r="AH50" s="19">
        <f t="shared" si="17"/>
        <v>929.41882790399995</v>
      </c>
      <c r="AI50" s="19">
        <f>+'[1]Base SDI para IMSS'!N52</f>
        <v>1062.0326063007183</v>
      </c>
      <c r="AJ50" s="19">
        <f>+'[1]Base SDI para IMSS'!O52</f>
        <v>236.29117447518723</v>
      </c>
      <c r="AK50" s="19">
        <f>+'[1]Base SDI para IMSS'!P52</f>
        <v>372.15859979841986</v>
      </c>
      <c r="AL50" s="24">
        <f>+AI50+AJ50+AK50-'[1]Base SDI para IMSS'!Q52</f>
        <v>0</v>
      </c>
    </row>
    <row r="51" spans="1:38" s="25" customFormat="1" ht="15" x14ac:dyDescent="0.25">
      <c r="A51" s="13">
        <v>47</v>
      </c>
      <c r="B51" s="14" t="s">
        <v>1152</v>
      </c>
      <c r="C51" s="15" t="s">
        <v>1153</v>
      </c>
      <c r="D51" s="14" t="s">
        <v>889</v>
      </c>
      <c r="E51" s="14">
        <v>2001</v>
      </c>
      <c r="F51" s="14">
        <v>2013</v>
      </c>
      <c r="G51" s="16">
        <f t="shared" si="0"/>
        <v>12</v>
      </c>
      <c r="H51" s="15" t="s">
        <v>153</v>
      </c>
      <c r="I51" s="15" t="s">
        <v>134</v>
      </c>
      <c r="J51" s="15" t="s">
        <v>15</v>
      </c>
      <c r="K51" s="17">
        <v>12</v>
      </c>
      <c r="L51" s="18">
        <v>8</v>
      </c>
      <c r="M51" s="15">
        <v>15</v>
      </c>
      <c r="N51" s="19">
        <v>6210.3</v>
      </c>
      <c r="O51" s="19">
        <f t="shared" si="1"/>
        <v>414.02000000000004</v>
      </c>
      <c r="P51" s="20">
        <v>1115.5</v>
      </c>
      <c r="Q51" s="20">
        <v>0</v>
      </c>
      <c r="R51" s="21">
        <f t="shared" si="2"/>
        <v>74.36666666666666</v>
      </c>
      <c r="S51" s="21">
        <f t="shared" si="3"/>
        <v>0</v>
      </c>
      <c r="T51" s="20">
        <f t="shared" si="4"/>
        <v>12420.6</v>
      </c>
      <c r="U51" s="20">
        <f t="shared" si="5"/>
        <v>2231</v>
      </c>
      <c r="V51" s="20">
        <f t="shared" si="6"/>
        <v>0</v>
      </c>
      <c r="W51" s="19">
        <f t="shared" si="7"/>
        <v>429.58715200000006</v>
      </c>
      <c r="X51" s="19">
        <f t="shared" si="8"/>
        <v>13059.449420800001</v>
      </c>
      <c r="Y51" s="19">
        <f t="shared" si="9"/>
        <v>2314.8856000000001</v>
      </c>
      <c r="Z51" s="19">
        <f t="shared" si="10"/>
        <v>0</v>
      </c>
      <c r="AA51" s="22">
        <f t="shared" si="11"/>
        <v>2</v>
      </c>
      <c r="AB51" s="19">
        <f t="shared" si="12"/>
        <v>125.69486400000001</v>
      </c>
      <c r="AC51" s="23"/>
      <c r="AD51" s="19">
        <f t="shared" si="13"/>
        <v>2147.9357600000003</v>
      </c>
      <c r="AE51" s="19">
        <f t="shared" si="14"/>
        <v>6443.8072800000009</v>
      </c>
      <c r="AF51" s="19">
        <f t="shared" si="15"/>
        <v>21479.357600000003</v>
      </c>
      <c r="AG51" s="19">
        <f t="shared" si="16"/>
        <v>391.78348262400004</v>
      </c>
      <c r="AH51" s="19">
        <f t="shared" si="17"/>
        <v>1371.2421891840002</v>
      </c>
      <c r="AI51" s="19">
        <f>+'[1]Base SDI para IMSS'!N53</f>
        <v>1394.0351508553649</v>
      </c>
      <c r="AJ51" s="19">
        <f>+'[1]Base SDI para IMSS'!O53</f>
        <v>344.37283558469125</v>
      </c>
      <c r="AK51" s="19">
        <f>+'[1]Base SDI para IMSS'!P53</f>
        <v>542.38721604588875</v>
      </c>
      <c r="AL51" s="24">
        <f>+AI51+AJ51+AK51-'[1]Base SDI para IMSS'!Q53</f>
        <v>0</v>
      </c>
    </row>
    <row r="52" spans="1:38" s="25" customFormat="1" ht="15" x14ac:dyDescent="0.25">
      <c r="A52" s="13">
        <v>48</v>
      </c>
      <c r="B52" s="14" t="s">
        <v>1154</v>
      </c>
      <c r="C52" s="15" t="s">
        <v>1155</v>
      </c>
      <c r="D52" s="14" t="s">
        <v>1146</v>
      </c>
      <c r="E52" s="14">
        <v>2012</v>
      </c>
      <c r="F52" s="14">
        <v>2013</v>
      </c>
      <c r="G52" s="16">
        <f t="shared" si="0"/>
        <v>1</v>
      </c>
      <c r="H52" s="15" t="s">
        <v>153</v>
      </c>
      <c r="I52" s="15" t="s">
        <v>124</v>
      </c>
      <c r="J52" s="15" t="s">
        <v>41</v>
      </c>
      <c r="K52" s="17">
        <v>1</v>
      </c>
      <c r="L52" s="18">
        <v>8</v>
      </c>
      <c r="M52" s="15">
        <v>15</v>
      </c>
      <c r="N52" s="19">
        <v>3694.5</v>
      </c>
      <c r="O52" s="19">
        <f t="shared" si="1"/>
        <v>246.3</v>
      </c>
      <c r="P52" s="20">
        <v>805.5</v>
      </c>
      <c r="Q52" s="20">
        <v>0</v>
      </c>
      <c r="R52" s="21">
        <f t="shared" si="2"/>
        <v>53.7</v>
      </c>
      <c r="S52" s="21">
        <f t="shared" si="3"/>
        <v>0</v>
      </c>
      <c r="T52" s="20">
        <f t="shared" si="4"/>
        <v>7389</v>
      </c>
      <c r="U52" s="20">
        <f t="shared" si="5"/>
        <v>1611</v>
      </c>
      <c r="V52" s="20">
        <f t="shared" si="6"/>
        <v>0</v>
      </c>
      <c r="W52" s="19">
        <f t="shared" si="7"/>
        <v>255.56088000000003</v>
      </c>
      <c r="X52" s="19">
        <f t="shared" si="8"/>
        <v>7769.0507520000001</v>
      </c>
      <c r="Y52" s="19">
        <f t="shared" si="9"/>
        <v>1671.5736000000002</v>
      </c>
      <c r="Z52" s="19">
        <f t="shared" si="10"/>
        <v>0</v>
      </c>
      <c r="AA52" s="22">
        <f t="shared" si="11"/>
        <v>0</v>
      </c>
      <c r="AB52" s="19">
        <f t="shared" si="12"/>
        <v>0</v>
      </c>
      <c r="AC52" s="23"/>
      <c r="AD52" s="19">
        <f t="shared" si="13"/>
        <v>1277.8044000000002</v>
      </c>
      <c r="AE52" s="19">
        <f t="shared" si="14"/>
        <v>3833.4132000000004</v>
      </c>
      <c r="AF52" s="19">
        <f t="shared" si="15"/>
        <v>12778.044000000002</v>
      </c>
      <c r="AG52" s="19">
        <f t="shared" si="16"/>
        <v>233.07152256000001</v>
      </c>
      <c r="AH52" s="19">
        <f t="shared" si="17"/>
        <v>815.75032895999993</v>
      </c>
      <c r="AI52" s="19">
        <f>+'[1]Base SDI para IMSS'!N54</f>
        <v>959.42804753945916</v>
      </c>
      <c r="AJ52" s="19">
        <f>+'[1]Base SDI para IMSS'!O54</f>
        <v>202.88880654092802</v>
      </c>
      <c r="AK52" s="19">
        <f>+'[1]Base SDI para IMSS'!P54</f>
        <v>319.54987030196162</v>
      </c>
      <c r="AL52" s="24">
        <f>+AI52+AJ52+AK52-'[1]Base SDI para IMSS'!Q54</f>
        <v>0</v>
      </c>
    </row>
    <row r="53" spans="1:38" s="25" customFormat="1" ht="15" x14ac:dyDescent="0.25">
      <c r="A53" s="13">
        <v>49</v>
      </c>
      <c r="B53" s="14" t="s">
        <v>193</v>
      </c>
      <c r="C53" s="15" t="s">
        <v>194</v>
      </c>
      <c r="D53" s="14" t="s">
        <v>195</v>
      </c>
      <c r="E53" s="14">
        <v>2002</v>
      </c>
      <c r="F53" s="14">
        <v>2013</v>
      </c>
      <c r="G53" s="16">
        <f t="shared" si="0"/>
        <v>11</v>
      </c>
      <c r="H53" s="15" t="s">
        <v>178</v>
      </c>
      <c r="I53" s="15" t="s">
        <v>14</v>
      </c>
      <c r="J53" s="15" t="s">
        <v>15</v>
      </c>
      <c r="K53" s="17">
        <v>1</v>
      </c>
      <c r="L53" s="18">
        <v>8</v>
      </c>
      <c r="M53" s="15">
        <v>15</v>
      </c>
      <c r="N53" s="19">
        <v>2564.25</v>
      </c>
      <c r="O53" s="19">
        <f t="shared" si="1"/>
        <v>170.95</v>
      </c>
      <c r="P53" s="20">
        <v>732</v>
      </c>
      <c r="Q53" s="20">
        <v>0</v>
      </c>
      <c r="R53" s="21">
        <f t="shared" si="2"/>
        <v>48.8</v>
      </c>
      <c r="S53" s="21">
        <f t="shared" si="3"/>
        <v>0</v>
      </c>
      <c r="T53" s="20">
        <f t="shared" si="4"/>
        <v>5128.5</v>
      </c>
      <c r="U53" s="20">
        <f t="shared" si="5"/>
        <v>1464</v>
      </c>
      <c r="V53" s="20">
        <f t="shared" si="6"/>
        <v>0</v>
      </c>
      <c r="W53" s="19">
        <f t="shared" si="7"/>
        <v>177.37772000000001</v>
      </c>
      <c r="X53" s="19">
        <f t="shared" si="8"/>
        <v>5392.2826880000002</v>
      </c>
      <c r="Y53" s="19">
        <f t="shared" si="9"/>
        <v>1519.0464000000002</v>
      </c>
      <c r="Z53" s="19">
        <f t="shared" si="10"/>
        <v>0</v>
      </c>
      <c r="AA53" s="22">
        <f t="shared" si="11"/>
        <v>2</v>
      </c>
      <c r="AB53" s="19">
        <f t="shared" si="12"/>
        <v>125.69486400000001</v>
      </c>
      <c r="AC53" s="23"/>
      <c r="AD53" s="19">
        <f t="shared" si="13"/>
        <v>886.8886</v>
      </c>
      <c r="AE53" s="19">
        <f t="shared" si="14"/>
        <v>2660.6658000000002</v>
      </c>
      <c r="AF53" s="19">
        <f t="shared" si="15"/>
        <v>8868.8860000000004</v>
      </c>
      <c r="AG53" s="19">
        <f t="shared" si="16"/>
        <v>161.76848064000001</v>
      </c>
      <c r="AH53" s="19">
        <f t="shared" si="17"/>
        <v>566.18968224000002</v>
      </c>
      <c r="AI53" s="19">
        <f>+'[1]Base SDI para IMSS'!N55</f>
        <v>783.75272554407627</v>
      </c>
      <c r="AJ53" s="19">
        <f>+'[1]Base SDI para IMSS'!O55</f>
        <v>145.69864059603202</v>
      </c>
      <c r="AK53" s="19">
        <f>+'[1]Base SDI para IMSS'!P55</f>
        <v>229.47535893875045</v>
      </c>
      <c r="AL53" s="24">
        <f>+AI53+AJ53+AK53-'[1]Base SDI para IMSS'!Q55</f>
        <v>0</v>
      </c>
    </row>
    <row r="54" spans="1:38" s="25" customFormat="1" ht="15" x14ac:dyDescent="0.25">
      <c r="A54" s="13">
        <v>50</v>
      </c>
      <c r="B54" s="14" t="s">
        <v>135</v>
      </c>
      <c r="C54" s="15" t="s">
        <v>136</v>
      </c>
      <c r="D54" s="14" t="s">
        <v>137</v>
      </c>
      <c r="E54" s="14">
        <v>2003</v>
      </c>
      <c r="F54" s="14">
        <v>2013</v>
      </c>
      <c r="G54" s="16">
        <f t="shared" si="0"/>
        <v>10</v>
      </c>
      <c r="H54" s="15" t="s">
        <v>116</v>
      </c>
      <c r="I54" s="15" t="s">
        <v>124</v>
      </c>
      <c r="J54" s="15" t="s">
        <v>15</v>
      </c>
      <c r="K54" s="17">
        <v>11</v>
      </c>
      <c r="L54" s="18">
        <v>8</v>
      </c>
      <c r="M54" s="15">
        <v>15</v>
      </c>
      <c r="N54" s="19">
        <v>5923.5</v>
      </c>
      <c r="O54" s="19">
        <f t="shared" si="1"/>
        <v>394.9</v>
      </c>
      <c r="P54" s="20">
        <v>1115.5</v>
      </c>
      <c r="Q54" s="20">
        <v>0</v>
      </c>
      <c r="R54" s="21">
        <f t="shared" si="2"/>
        <v>74.36666666666666</v>
      </c>
      <c r="S54" s="21">
        <f t="shared" si="3"/>
        <v>0</v>
      </c>
      <c r="T54" s="20">
        <f t="shared" si="4"/>
        <v>11847</v>
      </c>
      <c r="U54" s="20">
        <f t="shared" si="5"/>
        <v>2231</v>
      </c>
      <c r="V54" s="20">
        <f t="shared" si="6"/>
        <v>0</v>
      </c>
      <c r="W54" s="19">
        <f t="shared" si="7"/>
        <v>409.74824000000001</v>
      </c>
      <c r="X54" s="19">
        <f t="shared" si="8"/>
        <v>12456.346496</v>
      </c>
      <c r="Y54" s="19">
        <f t="shared" si="9"/>
        <v>2314.8856000000001</v>
      </c>
      <c r="Z54" s="19">
        <f t="shared" si="10"/>
        <v>0</v>
      </c>
      <c r="AA54" s="22">
        <f t="shared" si="11"/>
        <v>2</v>
      </c>
      <c r="AB54" s="19">
        <f t="shared" si="12"/>
        <v>125.69486400000001</v>
      </c>
      <c r="AC54" s="23"/>
      <c r="AD54" s="19">
        <f t="shared" si="13"/>
        <v>2048.7411999999999</v>
      </c>
      <c r="AE54" s="19">
        <f t="shared" si="14"/>
        <v>6146.2236000000003</v>
      </c>
      <c r="AF54" s="19">
        <f t="shared" si="15"/>
        <v>20487.412</v>
      </c>
      <c r="AG54" s="19">
        <f t="shared" si="16"/>
        <v>373.69039487999999</v>
      </c>
      <c r="AH54" s="19">
        <f t="shared" si="17"/>
        <v>1307.9163820799999</v>
      </c>
      <c r="AI54" s="19">
        <f>+'[1]Base SDI para IMSS'!N56</f>
        <v>1349.8759784597964</v>
      </c>
      <c r="AJ54" s="19">
        <f>+'[1]Base SDI para IMSS'!O56</f>
        <v>329.99705207334404</v>
      </c>
      <c r="AK54" s="19">
        <f>+'[1]Base SDI para IMSS'!P56</f>
        <v>519.7453570155169</v>
      </c>
      <c r="AL54" s="24">
        <f>+AI54+AJ54+AK54-'[1]Base SDI para IMSS'!Q56</f>
        <v>0</v>
      </c>
    </row>
    <row r="55" spans="1:38" s="25" customFormat="1" ht="15" x14ac:dyDescent="0.25">
      <c r="A55" s="13">
        <v>51</v>
      </c>
      <c r="B55" s="14" t="s">
        <v>138</v>
      </c>
      <c r="C55" s="15" t="s">
        <v>139</v>
      </c>
      <c r="D55" s="14" t="s">
        <v>140</v>
      </c>
      <c r="E55" s="14">
        <v>2004</v>
      </c>
      <c r="F55" s="14">
        <v>2013</v>
      </c>
      <c r="G55" s="16">
        <f t="shared" si="0"/>
        <v>9</v>
      </c>
      <c r="H55" s="15" t="s">
        <v>116</v>
      </c>
      <c r="I55" s="15" t="s">
        <v>134</v>
      </c>
      <c r="J55" s="15" t="s">
        <v>15</v>
      </c>
      <c r="K55" s="17">
        <v>1</v>
      </c>
      <c r="L55" s="18">
        <v>8</v>
      </c>
      <c r="M55" s="15">
        <v>15</v>
      </c>
      <c r="N55" s="19">
        <v>3382.2</v>
      </c>
      <c r="O55" s="19">
        <f t="shared" si="1"/>
        <v>225.48</v>
      </c>
      <c r="P55" s="20">
        <v>778</v>
      </c>
      <c r="Q55" s="20">
        <v>0</v>
      </c>
      <c r="R55" s="21">
        <f t="shared" si="2"/>
        <v>51.866666666666667</v>
      </c>
      <c r="S55" s="21">
        <f t="shared" si="3"/>
        <v>0</v>
      </c>
      <c r="T55" s="20">
        <f t="shared" si="4"/>
        <v>6764.4</v>
      </c>
      <c r="U55" s="20">
        <f t="shared" si="5"/>
        <v>1556</v>
      </c>
      <c r="V55" s="20">
        <f t="shared" si="6"/>
        <v>0</v>
      </c>
      <c r="W55" s="19">
        <f t="shared" si="7"/>
        <v>233.95804800000002</v>
      </c>
      <c r="X55" s="19">
        <f t="shared" si="8"/>
        <v>7112.3246592000005</v>
      </c>
      <c r="Y55" s="19">
        <f t="shared" si="9"/>
        <v>1614.5056000000002</v>
      </c>
      <c r="Z55" s="19">
        <f t="shared" si="10"/>
        <v>0</v>
      </c>
      <c r="AA55" s="22">
        <f t="shared" si="11"/>
        <v>1</v>
      </c>
      <c r="AB55" s="19">
        <f t="shared" si="12"/>
        <v>62.847432000000005</v>
      </c>
      <c r="AC55" s="23"/>
      <c r="AD55" s="19">
        <f t="shared" si="13"/>
        <v>1169.79024</v>
      </c>
      <c r="AE55" s="19">
        <f t="shared" si="14"/>
        <v>3509.3707200000003</v>
      </c>
      <c r="AF55" s="19">
        <f t="shared" si="15"/>
        <v>11697.902400000001</v>
      </c>
      <c r="AG55" s="19">
        <f t="shared" si="16"/>
        <v>213.36973977600002</v>
      </c>
      <c r="AH55" s="19">
        <f t="shared" si="17"/>
        <v>746.79408921599997</v>
      </c>
      <c r="AI55" s="19">
        <f>+'[1]Base SDI para IMSS'!N57</f>
        <v>911.69765118996656</v>
      </c>
      <c r="AJ55" s="19">
        <f>+'[1]Base SDI para IMSS'!O57</f>
        <v>187.35043008122884</v>
      </c>
      <c r="AK55" s="19">
        <f>+'[1]Base SDI para IMSS'!P57</f>
        <v>295.07692737793536</v>
      </c>
      <c r="AL55" s="24">
        <f>+AI55+AJ55+AK55-'[1]Base SDI para IMSS'!Q57</f>
        <v>0</v>
      </c>
    </row>
    <row r="56" spans="1:38" s="25" customFormat="1" ht="15" x14ac:dyDescent="0.25">
      <c r="A56" s="13">
        <v>52</v>
      </c>
      <c r="B56" s="14" t="s">
        <v>141</v>
      </c>
      <c r="C56" s="15" t="s">
        <v>142</v>
      </c>
      <c r="D56" s="14" t="s">
        <v>143</v>
      </c>
      <c r="E56" s="14">
        <v>2007</v>
      </c>
      <c r="F56" s="14">
        <v>2013</v>
      </c>
      <c r="G56" s="16">
        <f t="shared" si="0"/>
        <v>6</v>
      </c>
      <c r="H56" s="15" t="s">
        <v>116</v>
      </c>
      <c r="I56" s="15" t="s">
        <v>23</v>
      </c>
      <c r="J56" s="15" t="s">
        <v>15</v>
      </c>
      <c r="K56" s="17">
        <v>1</v>
      </c>
      <c r="L56" s="18">
        <v>8</v>
      </c>
      <c r="M56" s="15">
        <v>15</v>
      </c>
      <c r="N56" s="19">
        <v>2842.8</v>
      </c>
      <c r="O56" s="19">
        <f t="shared" si="1"/>
        <v>189.52</v>
      </c>
      <c r="P56" s="20">
        <v>732</v>
      </c>
      <c r="Q56" s="20">
        <v>0</v>
      </c>
      <c r="R56" s="21">
        <f t="shared" si="2"/>
        <v>48.8</v>
      </c>
      <c r="S56" s="21">
        <f t="shared" si="3"/>
        <v>0</v>
      </c>
      <c r="T56" s="20">
        <f t="shared" si="4"/>
        <v>5685.6</v>
      </c>
      <c r="U56" s="20">
        <f t="shared" si="5"/>
        <v>1464</v>
      </c>
      <c r="V56" s="20">
        <f t="shared" si="6"/>
        <v>0</v>
      </c>
      <c r="W56" s="19">
        <f t="shared" si="7"/>
        <v>196.64595200000002</v>
      </c>
      <c r="X56" s="19">
        <f t="shared" si="8"/>
        <v>5978.0369408000006</v>
      </c>
      <c r="Y56" s="19">
        <f t="shared" si="9"/>
        <v>1519.0464000000002</v>
      </c>
      <c r="Z56" s="19">
        <f t="shared" si="10"/>
        <v>0</v>
      </c>
      <c r="AA56" s="22">
        <f t="shared" si="11"/>
        <v>1</v>
      </c>
      <c r="AB56" s="19">
        <f t="shared" si="12"/>
        <v>62.847432000000005</v>
      </c>
      <c r="AC56" s="23"/>
      <c r="AD56" s="19">
        <f t="shared" si="13"/>
        <v>983.22976000000017</v>
      </c>
      <c r="AE56" s="19">
        <f t="shared" si="14"/>
        <v>2949.6892800000005</v>
      </c>
      <c r="AF56" s="19">
        <f t="shared" si="15"/>
        <v>9832.2976000000017</v>
      </c>
      <c r="AG56" s="19">
        <f t="shared" si="16"/>
        <v>179.34110822400001</v>
      </c>
      <c r="AH56" s="19">
        <f t="shared" si="17"/>
        <v>627.69387878400005</v>
      </c>
      <c r="AI56" s="19">
        <f>+'[1]Base SDI para IMSS'!N58</f>
        <v>822.78056545059235</v>
      </c>
      <c r="AJ56" s="19">
        <f>+'[1]Base SDI para IMSS'!O58</f>
        <v>158.40394612997122</v>
      </c>
      <c r="AK56" s="19">
        <f>+'[1]Base SDI para IMSS'!P58</f>
        <v>249.48621515470467</v>
      </c>
      <c r="AL56" s="24">
        <f>+AI56+AJ56+AK56-'[1]Base SDI para IMSS'!Q58</f>
        <v>0</v>
      </c>
    </row>
    <row r="57" spans="1:38" s="25" customFormat="1" ht="15" x14ac:dyDescent="0.25">
      <c r="A57" s="13">
        <v>53</v>
      </c>
      <c r="B57" s="14" t="s">
        <v>168</v>
      </c>
      <c r="C57" s="15" t="s">
        <v>169</v>
      </c>
      <c r="D57" s="14" t="s">
        <v>170</v>
      </c>
      <c r="E57" s="14">
        <v>1996</v>
      </c>
      <c r="F57" s="14">
        <v>2013</v>
      </c>
      <c r="G57" s="16">
        <f t="shared" si="0"/>
        <v>17</v>
      </c>
      <c r="H57" s="15" t="s">
        <v>153</v>
      </c>
      <c r="I57" s="15" t="s">
        <v>171</v>
      </c>
      <c r="J57" s="15" t="s">
        <v>15</v>
      </c>
      <c r="K57" s="17">
        <v>1</v>
      </c>
      <c r="L57" s="18">
        <v>8</v>
      </c>
      <c r="M57" s="15">
        <v>15</v>
      </c>
      <c r="N57" s="19">
        <v>2196.9</v>
      </c>
      <c r="O57" s="19">
        <f t="shared" si="1"/>
        <v>146.46</v>
      </c>
      <c r="P57" s="20">
        <v>732</v>
      </c>
      <c r="Q57" s="20">
        <v>0</v>
      </c>
      <c r="R57" s="21">
        <f t="shared" si="2"/>
        <v>48.8</v>
      </c>
      <c r="S57" s="21">
        <f t="shared" si="3"/>
        <v>0</v>
      </c>
      <c r="T57" s="20">
        <f t="shared" si="4"/>
        <v>4393.8</v>
      </c>
      <c r="U57" s="20">
        <f t="shared" si="5"/>
        <v>1464</v>
      </c>
      <c r="V57" s="20">
        <f t="shared" si="6"/>
        <v>0</v>
      </c>
      <c r="W57" s="19">
        <f t="shared" si="7"/>
        <v>151.96689600000002</v>
      </c>
      <c r="X57" s="19">
        <f t="shared" si="8"/>
        <v>4619.7936384000004</v>
      </c>
      <c r="Y57" s="19">
        <f t="shared" si="9"/>
        <v>1519.0464000000002</v>
      </c>
      <c r="Z57" s="19">
        <f t="shared" si="10"/>
        <v>0</v>
      </c>
      <c r="AA57" s="22">
        <f t="shared" si="11"/>
        <v>3</v>
      </c>
      <c r="AB57" s="19">
        <f t="shared" si="12"/>
        <v>188.54229600000002</v>
      </c>
      <c r="AC57" s="23"/>
      <c r="AD57" s="19">
        <f t="shared" si="13"/>
        <v>759.8344800000001</v>
      </c>
      <c r="AE57" s="19">
        <f t="shared" si="14"/>
        <v>2279.5034400000004</v>
      </c>
      <c r="AF57" s="19">
        <f t="shared" si="15"/>
        <v>7598.3448000000008</v>
      </c>
      <c r="AG57" s="19">
        <f t="shared" si="16"/>
        <v>138.59380915200001</v>
      </c>
      <c r="AH57" s="19">
        <f t="shared" si="17"/>
        <v>485.07833203200005</v>
      </c>
      <c r="AI57" s="19">
        <f>+'[1]Base SDI para IMSS'!N59</f>
        <v>731.05217117198652</v>
      </c>
      <c r="AJ57" s="19">
        <f>+'[1]Base SDI para IMSS'!O59</f>
        <v>128.54225564853763</v>
      </c>
      <c r="AK57" s="19">
        <f>+'[1]Base SDI para IMSS'!P59</f>
        <v>202.45405264644677</v>
      </c>
      <c r="AL57" s="24">
        <f>+AI57+AJ57+AK57-'[1]Base SDI para IMSS'!Q59</f>
        <v>0</v>
      </c>
    </row>
    <row r="58" spans="1:38" s="25" customFormat="1" ht="15" x14ac:dyDescent="0.25">
      <c r="A58" s="13">
        <v>54</v>
      </c>
      <c r="B58" s="14" t="s">
        <v>172</v>
      </c>
      <c r="C58" s="15" t="s">
        <v>173</v>
      </c>
      <c r="D58" s="14" t="s">
        <v>174</v>
      </c>
      <c r="E58" s="14">
        <v>2005</v>
      </c>
      <c r="F58" s="14">
        <v>2013</v>
      </c>
      <c r="G58" s="16">
        <f t="shared" si="0"/>
        <v>8</v>
      </c>
      <c r="H58" s="15" t="s">
        <v>153</v>
      </c>
      <c r="I58" s="15" t="s">
        <v>124</v>
      </c>
      <c r="J58" s="15" t="s">
        <v>15</v>
      </c>
      <c r="K58" s="17">
        <v>6</v>
      </c>
      <c r="L58" s="18">
        <v>8</v>
      </c>
      <c r="M58" s="15">
        <v>15</v>
      </c>
      <c r="N58" s="19">
        <v>4695</v>
      </c>
      <c r="O58" s="19">
        <f t="shared" si="1"/>
        <v>313</v>
      </c>
      <c r="P58" s="20">
        <v>943</v>
      </c>
      <c r="Q58" s="20">
        <v>0</v>
      </c>
      <c r="R58" s="21">
        <f t="shared" si="2"/>
        <v>62.866666666666667</v>
      </c>
      <c r="S58" s="21">
        <f t="shared" si="3"/>
        <v>0</v>
      </c>
      <c r="T58" s="20">
        <f t="shared" si="4"/>
        <v>9390</v>
      </c>
      <c r="U58" s="20">
        <f t="shared" si="5"/>
        <v>1886</v>
      </c>
      <c r="V58" s="20">
        <f t="shared" si="6"/>
        <v>0</v>
      </c>
      <c r="W58" s="19">
        <f t="shared" si="7"/>
        <v>324.7688</v>
      </c>
      <c r="X58" s="19">
        <f t="shared" si="8"/>
        <v>9872.9715199999991</v>
      </c>
      <c r="Y58" s="19">
        <f t="shared" si="9"/>
        <v>1956.9136000000001</v>
      </c>
      <c r="Z58" s="19">
        <f t="shared" si="10"/>
        <v>0</v>
      </c>
      <c r="AA58" s="22">
        <f t="shared" si="11"/>
        <v>1</v>
      </c>
      <c r="AB58" s="19">
        <f t="shared" si="12"/>
        <v>62.847432000000005</v>
      </c>
      <c r="AC58" s="23"/>
      <c r="AD58" s="19">
        <f t="shared" si="13"/>
        <v>1623.8440000000001</v>
      </c>
      <c r="AE58" s="19">
        <f t="shared" si="14"/>
        <v>4871.5320000000002</v>
      </c>
      <c r="AF58" s="19">
        <f t="shared" si="15"/>
        <v>16238.44</v>
      </c>
      <c r="AG58" s="19">
        <f t="shared" si="16"/>
        <v>296.18914559999996</v>
      </c>
      <c r="AH58" s="19">
        <f t="shared" si="17"/>
        <v>1036.6620095999999</v>
      </c>
      <c r="AI58" s="19">
        <f>+'[1]Base SDI para IMSS'!N60</f>
        <v>1134.8681122704184</v>
      </c>
      <c r="AJ58" s="19">
        <f>+'[1]Base SDI para IMSS'!O60</f>
        <v>260.00238573567998</v>
      </c>
      <c r="AK58" s="19">
        <f>+'[1]Base SDI para IMSS'!P60</f>
        <v>409.50375753369599</v>
      </c>
      <c r="AL58" s="24">
        <f>+AI58+AJ58+AK58-'[1]Base SDI para IMSS'!Q60</f>
        <v>0</v>
      </c>
    </row>
    <row r="59" spans="1:38" s="25" customFormat="1" ht="15" x14ac:dyDescent="0.25">
      <c r="A59" s="13">
        <v>55</v>
      </c>
      <c r="B59" s="14" t="s">
        <v>196</v>
      </c>
      <c r="C59" s="15" t="s">
        <v>197</v>
      </c>
      <c r="D59" s="14" t="s">
        <v>198</v>
      </c>
      <c r="E59" s="14">
        <v>2003</v>
      </c>
      <c r="F59" s="14">
        <v>2013</v>
      </c>
      <c r="G59" s="16">
        <f t="shared" si="0"/>
        <v>10</v>
      </c>
      <c r="H59" s="15" t="s">
        <v>178</v>
      </c>
      <c r="I59" s="15" t="s">
        <v>19</v>
      </c>
      <c r="J59" s="15" t="s">
        <v>15</v>
      </c>
      <c r="K59" s="17">
        <v>1</v>
      </c>
      <c r="L59" s="18">
        <v>8</v>
      </c>
      <c r="M59" s="15">
        <v>15</v>
      </c>
      <c r="N59" s="19">
        <v>3636.15</v>
      </c>
      <c r="O59" s="19">
        <f t="shared" si="1"/>
        <v>242.41</v>
      </c>
      <c r="P59" s="20">
        <v>792</v>
      </c>
      <c r="Q59" s="20">
        <v>0</v>
      </c>
      <c r="R59" s="21">
        <f t="shared" si="2"/>
        <v>52.8</v>
      </c>
      <c r="S59" s="21">
        <f t="shared" si="3"/>
        <v>0</v>
      </c>
      <c r="T59" s="20">
        <f t="shared" si="4"/>
        <v>7272.3</v>
      </c>
      <c r="U59" s="20">
        <f t="shared" si="5"/>
        <v>1584</v>
      </c>
      <c r="V59" s="20">
        <f t="shared" si="6"/>
        <v>0</v>
      </c>
      <c r="W59" s="19">
        <f t="shared" si="7"/>
        <v>251.52461600000001</v>
      </c>
      <c r="X59" s="19">
        <f t="shared" si="8"/>
        <v>7646.3483263999997</v>
      </c>
      <c r="Y59" s="19">
        <f t="shared" si="9"/>
        <v>1643.5584000000001</v>
      </c>
      <c r="Z59" s="19">
        <f t="shared" si="10"/>
        <v>0</v>
      </c>
      <c r="AA59" s="22">
        <f t="shared" si="11"/>
        <v>2</v>
      </c>
      <c r="AB59" s="19">
        <f t="shared" si="12"/>
        <v>125.69486400000001</v>
      </c>
      <c r="AC59" s="23"/>
      <c r="AD59" s="19">
        <f t="shared" si="13"/>
        <v>1257.6230800000001</v>
      </c>
      <c r="AE59" s="19">
        <f t="shared" si="14"/>
        <v>3772.86924</v>
      </c>
      <c r="AF59" s="19">
        <f t="shared" si="15"/>
        <v>12576.230800000001</v>
      </c>
      <c r="AG59" s="19">
        <f t="shared" si="16"/>
        <v>229.39044979199997</v>
      </c>
      <c r="AH59" s="19">
        <f t="shared" si="17"/>
        <v>802.86657427199998</v>
      </c>
      <c r="AI59" s="19">
        <f>+'[1]Base SDI para IMSS'!N61</f>
        <v>956.4447797683672</v>
      </c>
      <c r="AJ59" s="19">
        <f>+'[1]Base SDI para IMSS'!O61</f>
        <v>201.91761959816958</v>
      </c>
      <c r="AK59" s="19">
        <f>+'[1]Base SDI para IMSS'!P61</f>
        <v>318.02025086711711</v>
      </c>
      <c r="AL59" s="24">
        <f>+AI59+AJ59+AK59-'[1]Base SDI para IMSS'!Q61</f>
        <v>0</v>
      </c>
    </row>
    <row r="60" spans="1:38" s="25" customFormat="1" ht="15" x14ac:dyDescent="0.25">
      <c r="A60" s="13">
        <v>56</v>
      </c>
      <c r="B60" s="14" t="s">
        <v>635</v>
      </c>
      <c r="C60" s="15" t="s">
        <v>636</v>
      </c>
      <c r="D60" s="14" t="s">
        <v>637</v>
      </c>
      <c r="E60" s="14">
        <v>1999</v>
      </c>
      <c r="F60" s="14">
        <v>2013</v>
      </c>
      <c r="G60" s="16">
        <f t="shared" si="0"/>
        <v>14</v>
      </c>
      <c r="H60" s="15" t="s">
        <v>153</v>
      </c>
      <c r="I60" s="15" t="s">
        <v>124</v>
      </c>
      <c r="J60" s="15" t="s">
        <v>15</v>
      </c>
      <c r="K60" s="17">
        <v>11</v>
      </c>
      <c r="L60" s="18">
        <v>8</v>
      </c>
      <c r="M60" s="15">
        <v>15</v>
      </c>
      <c r="N60" s="19">
        <v>5933.7</v>
      </c>
      <c r="O60" s="19">
        <f t="shared" si="1"/>
        <v>395.58</v>
      </c>
      <c r="P60" s="20">
        <v>1115.5</v>
      </c>
      <c r="Q60" s="20">
        <v>0</v>
      </c>
      <c r="R60" s="21">
        <f t="shared" si="2"/>
        <v>74.36666666666666</v>
      </c>
      <c r="S60" s="21">
        <f t="shared" si="3"/>
        <v>0</v>
      </c>
      <c r="T60" s="20">
        <f t="shared" si="4"/>
        <v>11867.4</v>
      </c>
      <c r="U60" s="20">
        <f t="shared" si="5"/>
        <v>2231</v>
      </c>
      <c r="V60" s="20">
        <f t="shared" si="6"/>
        <v>0</v>
      </c>
      <c r="W60" s="19">
        <f t="shared" si="7"/>
        <v>410.45380800000004</v>
      </c>
      <c r="X60" s="19">
        <f t="shared" si="8"/>
        <v>12477.7957632</v>
      </c>
      <c r="Y60" s="19">
        <f t="shared" si="9"/>
        <v>2314.8856000000001</v>
      </c>
      <c r="Z60" s="19">
        <f t="shared" si="10"/>
        <v>0</v>
      </c>
      <c r="AA60" s="22">
        <f t="shared" si="11"/>
        <v>2</v>
      </c>
      <c r="AB60" s="19">
        <f t="shared" si="12"/>
        <v>125.69486400000001</v>
      </c>
      <c r="AC60" s="23"/>
      <c r="AD60" s="19">
        <f t="shared" si="13"/>
        <v>2052.2690400000001</v>
      </c>
      <c r="AE60" s="19">
        <f t="shared" si="14"/>
        <v>6156.8071200000004</v>
      </c>
      <c r="AF60" s="19">
        <f t="shared" si="15"/>
        <v>20522.690400000003</v>
      </c>
      <c r="AG60" s="19">
        <f t="shared" si="16"/>
        <v>374.333872896</v>
      </c>
      <c r="AH60" s="19">
        <f t="shared" si="17"/>
        <v>1310.1685551359999</v>
      </c>
      <c r="AI60" s="19">
        <f>+'[1]Base SDI para IMSS'!N62</f>
        <v>1351.4464929592204</v>
      </c>
      <c r="AJ60" s="19">
        <f>+'[1]Base SDI para IMSS'!O62</f>
        <v>330.50832470868488</v>
      </c>
      <c r="AK60" s="19">
        <f>+'[1]Base SDI para IMSS'!P62</f>
        <v>520.55061141617875</v>
      </c>
      <c r="AL60" s="24">
        <f>+AI60+AJ60+AK60-'[1]Base SDI para IMSS'!Q62</f>
        <v>0</v>
      </c>
    </row>
    <row r="61" spans="1:38" s="25" customFormat="1" ht="15" x14ac:dyDescent="0.25">
      <c r="A61" s="13">
        <v>57</v>
      </c>
      <c r="B61" s="14" t="s">
        <v>144</v>
      </c>
      <c r="C61" s="15" t="s">
        <v>145</v>
      </c>
      <c r="D61" s="14" t="s">
        <v>146</v>
      </c>
      <c r="E61" s="14">
        <v>2004</v>
      </c>
      <c r="F61" s="14">
        <v>2013</v>
      </c>
      <c r="G61" s="16">
        <f t="shared" si="0"/>
        <v>9</v>
      </c>
      <c r="H61" s="15" t="s">
        <v>116</v>
      </c>
      <c r="I61" s="15" t="s">
        <v>121</v>
      </c>
      <c r="J61" s="15" t="s">
        <v>15</v>
      </c>
      <c r="K61" s="17">
        <v>8</v>
      </c>
      <c r="L61" s="18">
        <v>8</v>
      </c>
      <c r="M61" s="15">
        <v>15</v>
      </c>
      <c r="N61" s="19">
        <v>5237.8500000000004</v>
      </c>
      <c r="O61" s="19">
        <f t="shared" si="1"/>
        <v>349.19</v>
      </c>
      <c r="P61" s="20">
        <v>1043.5</v>
      </c>
      <c r="Q61" s="20">
        <v>0</v>
      </c>
      <c r="R61" s="21">
        <f t="shared" si="2"/>
        <v>69.566666666666663</v>
      </c>
      <c r="S61" s="21">
        <f t="shared" si="3"/>
        <v>0</v>
      </c>
      <c r="T61" s="20">
        <f t="shared" si="4"/>
        <v>10475.700000000001</v>
      </c>
      <c r="U61" s="20">
        <f t="shared" si="5"/>
        <v>2087</v>
      </c>
      <c r="V61" s="20">
        <f t="shared" si="6"/>
        <v>0</v>
      </c>
      <c r="W61" s="19">
        <f t="shared" si="7"/>
        <v>362.31954400000001</v>
      </c>
      <c r="X61" s="19">
        <f t="shared" si="8"/>
        <v>11014.514137599999</v>
      </c>
      <c r="Y61" s="19">
        <f t="shared" si="9"/>
        <v>2165.4712</v>
      </c>
      <c r="Z61" s="19">
        <f t="shared" si="10"/>
        <v>0</v>
      </c>
      <c r="AA61" s="22">
        <f t="shared" si="11"/>
        <v>1</v>
      </c>
      <c r="AB61" s="19">
        <f t="shared" si="12"/>
        <v>62.847432000000005</v>
      </c>
      <c r="AC61" s="23"/>
      <c r="AD61" s="19">
        <f t="shared" si="13"/>
        <v>1811.59772</v>
      </c>
      <c r="AE61" s="19">
        <f t="shared" si="14"/>
        <v>5434.7931600000002</v>
      </c>
      <c r="AF61" s="19">
        <f t="shared" si="15"/>
        <v>18115.977200000001</v>
      </c>
      <c r="AG61" s="19">
        <f t="shared" si="16"/>
        <v>330.43542412799997</v>
      </c>
      <c r="AH61" s="19">
        <f t="shared" si="17"/>
        <v>1156.523984448</v>
      </c>
      <c r="AI61" s="19">
        <f>+'[1]Base SDI para IMSS'!N63</f>
        <v>1231.2646581966217</v>
      </c>
      <c r="AJ61" s="19">
        <f>+'[1]Base SDI para IMSS'!O63</f>
        <v>291.38376813712642</v>
      </c>
      <c r="AK61" s="19">
        <f>+'[1]Base SDI para IMSS'!P63</f>
        <v>458.9294348159741</v>
      </c>
      <c r="AL61" s="24">
        <f>+AI61+AJ61+AK61-'[1]Base SDI para IMSS'!Q63</f>
        <v>0</v>
      </c>
    </row>
    <row r="62" spans="1:38" s="25" customFormat="1" ht="15" x14ac:dyDescent="0.25">
      <c r="A62" s="13">
        <v>58</v>
      </c>
      <c r="B62" s="14" t="s">
        <v>1156</v>
      </c>
      <c r="C62" s="15" t="s">
        <v>1157</v>
      </c>
      <c r="D62" s="14" t="s">
        <v>1137</v>
      </c>
      <c r="E62" s="14">
        <v>2012</v>
      </c>
      <c r="F62" s="14">
        <v>2013</v>
      </c>
      <c r="G62" s="16">
        <f t="shared" si="0"/>
        <v>1</v>
      </c>
      <c r="H62" s="15" t="s">
        <v>116</v>
      </c>
      <c r="I62" s="15" t="s">
        <v>124</v>
      </c>
      <c r="J62" s="15" t="s">
        <v>41</v>
      </c>
      <c r="K62" s="17">
        <v>2</v>
      </c>
      <c r="L62" s="18">
        <v>8</v>
      </c>
      <c r="M62" s="15">
        <v>6</v>
      </c>
      <c r="N62" s="19">
        <v>1517.64</v>
      </c>
      <c r="O62" s="19">
        <f t="shared" si="1"/>
        <v>252.94000000000003</v>
      </c>
      <c r="P62" s="20">
        <v>322.2</v>
      </c>
      <c r="Q62" s="20">
        <v>0</v>
      </c>
      <c r="R62" s="21">
        <f t="shared" si="2"/>
        <v>53.699999999999996</v>
      </c>
      <c r="S62" s="21">
        <f t="shared" si="3"/>
        <v>0</v>
      </c>
      <c r="T62" s="20">
        <f t="shared" si="4"/>
        <v>7588.2000000000007</v>
      </c>
      <c r="U62" s="20">
        <f t="shared" si="5"/>
        <v>1610.9999999999998</v>
      </c>
      <c r="V62" s="20">
        <f t="shared" si="6"/>
        <v>0</v>
      </c>
      <c r="W62" s="19">
        <f t="shared" si="7"/>
        <v>262.45054400000004</v>
      </c>
      <c r="X62" s="19">
        <f t="shared" si="8"/>
        <v>7978.4965376000009</v>
      </c>
      <c r="Y62" s="19">
        <f t="shared" si="9"/>
        <v>1671.5735999999999</v>
      </c>
      <c r="Z62" s="19">
        <f t="shared" si="10"/>
        <v>0</v>
      </c>
      <c r="AA62" s="22">
        <f t="shared" si="11"/>
        <v>0</v>
      </c>
      <c r="AB62" s="19">
        <f t="shared" si="12"/>
        <v>0</v>
      </c>
      <c r="AC62" s="23"/>
      <c r="AD62" s="19">
        <f t="shared" si="13"/>
        <v>1312.2527200000002</v>
      </c>
      <c r="AE62" s="19">
        <f t="shared" si="14"/>
        <v>3936.7581600000003</v>
      </c>
      <c r="AF62" s="19">
        <f t="shared" si="15"/>
        <v>13122.527200000002</v>
      </c>
      <c r="AG62" s="19">
        <f t="shared" si="16"/>
        <v>239.35489612800001</v>
      </c>
      <c r="AH62" s="19">
        <f t="shared" si="17"/>
        <v>837.74213644800011</v>
      </c>
      <c r="AI62" s="19">
        <f>+'[1]Base SDI para IMSS'!N64</f>
        <v>974.76365971030532</v>
      </c>
      <c r="AJ62" s="19">
        <f>+'[1]Base SDI para IMSS'!O64</f>
        <v>207.88123345072643</v>
      </c>
      <c r="AK62" s="19">
        <f>+'[1]Base SDI para IMSS'!P64</f>
        <v>327.41294268489412</v>
      </c>
      <c r="AL62" s="24">
        <f>+AI62+AJ62+AK62-'[1]Base SDI para IMSS'!Q64</f>
        <v>0</v>
      </c>
    </row>
    <row r="63" spans="1:38" s="25" customFormat="1" ht="15" x14ac:dyDescent="0.25">
      <c r="A63" s="13">
        <v>59</v>
      </c>
      <c r="B63" s="14" t="s">
        <v>199</v>
      </c>
      <c r="C63" s="15" t="s">
        <v>200</v>
      </c>
      <c r="D63" s="14" t="s">
        <v>201</v>
      </c>
      <c r="E63" s="14">
        <v>1999</v>
      </c>
      <c r="F63" s="14">
        <v>2013</v>
      </c>
      <c r="G63" s="16">
        <f t="shared" si="0"/>
        <v>14</v>
      </c>
      <c r="H63" s="15" t="s">
        <v>178</v>
      </c>
      <c r="I63" s="15" t="s">
        <v>121</v>
      </c>
      <c r="J63" s="15" t="s">
        <v>15</v>
      </c>
      <c r="K63" s="17">
        <v>9</v>
      </c>
      <c r="L63" s="18">
        <v>8</v>
      </c>
      <c r="M63" s="15">
        <v>15</v>
      </c>
      <c r="N63" s="19">
        <v>5514</v>
      </c>
      <c r="O63" s="19">
        <f t="shared" si="1"/>
        <v>367.6</v>
      </c>
      <c r="P63" s="20">
        <v>1073.5</v>
      </c>
      <c r="Q63" s="20">
        <v>0</v>
      </c>
      <c r="R63" s="21">
        <f t="shared" si="2"/>
        <v>71.566666666666663</v>
      </c>
      <c r="S63" s="21">
        <f t="shared" si="3"/>
        <v>0</v>
      </c>
      <c r="T63" s="20">
        <f t="shared" si="4"/>
        <v>11028</v>
      </c>
      <c r="U63" s="20">
        <f t="shared" si="5"/>
        <v>2147</v>
      </c>
      <c r="V63" s="20">
        <f t="shared" si="6"/>
        <v>0</v>
      </c>
      <c r="W63" s="19">
        <f t="shared" si="7"/>
        <v>381.42176000000006</v>
      </c>
      <c r="X63" s="19">
        <f t="shared" si="8"/>
        <v>11595.221504000001</v>
      </c>
      <c r="Y63" s="19">
        <f t="shared" si="9"/>
        <v>2227.7272000000003</v>
      </c>
      <c r="Z63" s="19">
        <f t="shared" si="10"/>
        <v>0</v>
      </c>
      <c r="AA63" s="22">
        <f t="shared" si="11"/>
        <v>2</v>
      </c>
      <c r="AB63" s="19">
        <f t="shared" si="12"/>
        <v>125.69486400000001</v>
      </c>
      <c r="AC63" s="23"/>
      <c r="AD63" s="19">
        <f t="shared" si="13"/>
        <v>1907.1088000000004</v>
      </c>
      <c r="AE63" s="19">
        <f t="shared" si="14"/>
        <v>5721.3264000000008</v>
      </c>
      <c r="AF63" s="19">
        <f t="shared" si="15"/>
        <v>19071.088000000003</v>
      </c>
      <c r="AG63" s="19">
        <f t="shared" si="16"/>
        <v>347.85664512</v>
      </c>
      <c r="AH63" s="19">
        <f t="shared" si="17"/>
        <v>1217.49825792</v>
      </c>
      <c r="AI63" s="19">
        <f>+'[1]Base SDI para IMSS'!N65</f>
        <v>1281.4698205850159</v>
      </c>
      <c r="AJ63" s="19">
        <f>+'[1]Base SDI para IMSS'!O65</f>
        <v>307.72779150745606</v>
      </c>
      <c r="AK63" s="19">
        <f>+'[1]Base SDI para IMSS'!P65</f>
        <v>484.67127162424327</v>
      </c>
      <c r="AL63" s="24">
        <f>+AI63+AJ63+AK63-'[1]Base SDI para IMSS'!Q65</f>
        <v>0</v>
      </c>
    </row>
    <row r="64" spans="1:38" s="25" customFormat="1" ht="15" x14ac:dyDescent="0.25">
      <c r="A64" s="13">
        <v>60</v>
      </c>
      <c r="B64" s="14" t="s">
        <v>202</v>
      </c>
      <c r="C64" s="15" t="s">
        <v>203</v>
      </c>
      <c r="D64" s="14" t="s">
        <v>204</v>
      </c>
      <c r="E64" s="14">
        <v>1994</v>
      </c>
      <c r="F64" s="14">
        <v>2013</v>
      </c>
      <c r="G64" s="16">
        <f t="shared" si="0"/>
        <v>19</v>
      </c>
      <c r="H64" s="15" t="s">
        <v>178</v>
      </c>
      <c r="I64" s="15" t="s">
        <v>121</v>
      </c>
      <c r="J64" s="15" t="s">
        <v>15</v>
      </c>
      <c r="K64" s="17">
        <v>1</v>
      </c>
      <c r="L64" s="18">
        <v>8</v>
      </c>
      <c r="M64" s="15">
        <v>15</v>
      </c>
      <c r="N64" s="19">
        <v>3168.45</v>
      </c>
      <c r="O64" s="19">
        <f t="shared" si="1"/>
        <v>211.23</v>
      </c>
      <c r="P64" s="20">
        <v>746</v>
      </c>
      <c r="Q64" s="20">
        <v>0</v>
      </c>
      <c r="R64" s="21">
        <f t="shared" si="2"/>
        <v>49.733333333333334</v>
      </c>
      <c r="S64" s="21">
        <f t="shared" si="3"/>
        <v>0</v>
      </c>
      <c r="T64" s="20">
        <f t="shared" si="4"/>
        <v>6336.9</v>
      </c>
      <c r="U64" s="20">
        <f t="shared" si="5"/>
        <v>1492</v>
      </c>
      <c r="V64" s="20">
        <f t="shared" si="6"/>
        <v>0</v>
      </c>
      <c r="W64" s="19">
        <f t="shared" si="7"/>
        <v>219.172248</v>
      </c>
      <c r="X64" s="19">
        <f t="shared" si="8"/>
        <v>6662.8363391999992</v>
      </c>
      <c r="Y64" s="19">
        <f t="shared" si="9"/>
        <v>1548.0992000000001</v>
      </c>
      <c r="Z64" s="19">
        <f t="shared" si="10"/>
        <v>0</v>
      </c>
      <c r="AA64" s="22">
        <f t="shared" si="11"/>
        <v>3</v>
      </c>
      <c r="AB64" s="19">
        <f t="shared" si="12"/>
        <v>188.54229600000002</v>
      </c>
      <c r="AC64" s="23"/>
      <c r="AD64" s="19">
        <f t="shared" si="13"/>
        <v>1095.86124</v>
      </c>
      <c r="AE64" s="19">
        <f t="shared" si="14"/>
        <v>3287.5837200000001</v>
      </c>
      <c r="AF64" s="19">
        <f t="shared" si="15"/>
        <v>10958.6124</v>
      </c>
      <c r="AG64" s="19">
        <f t="shared" si="16"/>
        <v>199.88509017599998</v>
      </c>
      <c r="AH64" s="19">
        <f t="shared" si="17"/>
        <v>699.59781561599993</v>
      </c>
      <c r="AI64" s="19">
        <f>+'[1]Base SDI para IMSS'!N66</f>
        <v>882.42855053652124</v>
      </c>
      <c r="AJ64" s="19">
        <f>+'[1]Base SDI para IMSS'!O66</f>
        <v>177.82203016474881</v>
      </c>
      <c r="AK64" s="19">
        <f>+'[1]Base SDI para IMSS'!P66</f>
        <v>280.06969750947934</v>
      </c>
      <c r="AL64" s="24">
        <f>+AI64+AJ64+AK64-'[1]Base SDI para IMSS'!Q66</f>
        <v>0</v>
      </c>
    </row>
    <row r="65" spans="1:42" s="25" customFormat="1" ht="15" x14ac:dyDescent="0.25">
      <c r="A65" s="13">
        <v>61</v>
      </c>
      <c r="B65" s="14" t="s">
        <v>147</v>
      </c>
      <c r="C65" s="15" t="s">
        <v>148</v>
      </c>
      <c r="D65" s="14" t="s">
        <v>149</v>
      </c>
      <c r="E65" s="14">
        <v>1997</v>
      </c>
      <c r="F65" s="14">
        <v>2013</v>
      </c>
      <c r="G65" s="16">
        <f t="shared" si="0"/>
        <v>16</v>
      </c>
      <c r="H65" s="15" t="s">
        <v>116</v>
      </c>
      <c r="I65" s="15" t="s">
        <v>124</v>
      </c>
      <c r="J65" s="15" t="s">
        <v>15</v>
      </c>
      <c r="K65" s="17">
        <v>2</v>
      </c>
      <c r="L65" s="18">
        <v>8</v>
      </c>
      <c r="M65" s="15">
        <v>15</v>
      </c>
      <c r="N65" s="19">
        <v>3794.1</v>
      </c>
      <c r="O65" s="19">
        <f t="shared" si="1"/>
        <v>252.94</v>
      </c>
      <c r="P65" s="20">
        <v>805.5</v>
      </c>
      <c r="Q65" s="20">
        <v>0</v>
      </c>
      <c r="R65" s="21">
        <f t="shared" si="2"/>
        <v>53.7</v>
      </c>
      <c r="S65" s="21">
        <f t="shared" si="3"/>
        <v>0</v>
      </c>
      <c r="T65" s="20">
        <f t="shared" si="4"/>
        <v>7588.2</v>
      </c>
      <c r="U65" s="20">
        <f t="shared" si="5"/>
        <v>1611</v>
      </c>
      <c r="V65" s="20">
        <f t="shared" si="6"/>
        <v>0</v>
      </c>
      <c r="W65" s="19">
        <f t="shared" si="7"/>
        <v>262.45054400000004</v>
      </c>
      <c r="X65" s="19">
        <f t="shared" si="8"/>
        <v>7978.4965376000009</v>
      </c>
      <c r="Y65" s="19">
        <f t="shared" si="9"/>
        <v>1671.5736000000002</v>
      </c>
      <c r="Z65" s="19">
        <f t="shared" si="10"/>
        <v>0</v>
      </c>
      <c r="AA65" s="22">
        <f t="shared" si="11"/>
        <v>3</v>
      </c>
      <c r="AB65" s="19">
        <f t="shared" si="12"/>
        <v>188.54229600000002</v>
      </c>
      <c r="AC65" s="23"/>
      <c r="AD65" s="19">
        <f t="shared" si="13"/>
        <v>1312.2527200000002</v>
      </c>
      <c r="AE65" s="19">
        <f t="shared" si="14"/>
        <v>3936.7581600000003</v>
      </c>
      <c r="AF65" s="19">
        <f t="shared" si="15"/>
        <v>13122.527200000002</v>
      </c>
      <c r="AG65" s="19">
        <f t="shared" si="16"/>
        <v>239.35489612800001</v>
      </c>
      <c r="AH65" s="19">
        <f t="shared" si="17"/>
        <v>837.74213644800011</v>
      </c>
      <c r="AI65" s="19">
        <f>+'[1]Base SDI para IMSS'!N67</f>
        <v>986.34684993621318</v>
      </c>
      <c r="AJ65" s="19">
        <f>+'[1]Base SDI para IMSS'!O67</f>
        <v>211.65207937072645</v>
      </c>
      <c r="AK65" s="19">
        <f>+'[1]Base SDI para IMSS'!P67</f>
        <v>333.35202500889415</v>
      </c>
      <c r="AL65" s="24">
        <f>+AI65+AJ65+AK65-'[1]Base SDI para IMSS'!Q67</f>
        <v>0</v>
      </c>
      <c r="AM65" s="28" t="s">
        <v>1143</v>
      </c>
    </row>
    <row r="66" spans="1:42" s="25" customFormat="1" ht="15" x14ac:dyDescent="0.25">
      <c r="A66" s="13">
        <v>62</v>
      </c>
      <c r="B66" s="14" t="s">
        <v>288</v>
      </c>
      <c r="C66" s="15" t="s">
        <v>289</v>
      </c>
      <c r="D66" s="14" t="s">
        <v>290</v>
      </c>
      <c r="E66" s="14">
        <v>1991</v>
      </c>
      <c r="F66" s="14">
        <v>2013</v>
      </c>
      <c r="G66" s="16">
        <f t="shared" si="0"/>
        <v>22</v>
      </c>
      <c r="H66" s="15" t="s">
        <v>287</v>
      </c>
      <c r="I66" s="15" t="s">
        <v>237</v>
      </c>
      <c r="J66" s="15" t="s">
        <v>15</v>
      </c>
      <c r="K66" s="17">
        <v>1</v>
      </c>
      <c r="L66" s="18">
        <v>8</v>
      </c>
      <c r="M66" s="15">
        <v>15</v>
      </c>
      <c r="N66" s="19">
        <v>3271.2</v>
      </c>
      <c r="O66" s="19">
        <f t="shared" si="1"/>
        <v>218.07999999999998</v>
      </c>
      <c r="P66" s="20">
        <v>778</v>
      </c>
      <c r="Q66" s="20">
        <v>0</v>
      </c>
      <c r="R66" s="21">
        <f t="shared" si="2"/>
        <v>51.866666666666667</v>
      </c>
      <c r="S66" s="21">
        <f t="shared" si="3"/>
        <v>0</v>
      </c>
      <c r="T66" s="20">
        <f t="shared" si="4"/>
        <v>6542.4</v>
      </c>
      <c r="U66" s="20">
        <f t="shared" si="5"/>
        <v>1556</v>
      </c>
      <c r="V66" s="20">
        <f t="shared" si="6"/>
        <v>0</v>
      </c>
      <c r="W66" s="19">
        <f t="shared" si="7"/>
        <v>226.279808</v>
      </c>
      <c r="X66" s="19">
        <f t="shared" si="8"/>
        <v>6878.9061631999994</v>
      </c>
      <c r="Y66" s="19">
        <f t="shared" si="9"/>
        <v>1614.5056000000002</v>
      </c>
      <c r="Z66" s="19">
        <f t="shared" si="10"/>
        <v>0</v>
      </c>
      <c r="AA66" s="22">
        <f t="shared" si="11"/>
        <v>4</v>
      </c>
      <c r="AB66" s="19">
        <f t="shared" si="12"/>
        <v>251.38972800000002</v>
      </c>
      <c r="AC66" s="23"/>
      <c r="AD66" s="19">
        <f t="shared" si="13"/>
        <v>1131.39904</v>
      </c>
      <c r="AE66" s="19">
        <f t="shared" si="14"/>
        <v>3394.1971199999998</v>
      </c>
      <c r="AF66" s="19">
        <f t="shared" si="15"/>
        <v>11313.990400000001</v>
      </c>
      <c r="AG66" s="19">
        <f t="shared" si="16"/>
        <v>206.36718489599997</v>
      </c>
      <c r="AH66" s="19">
        <f t="shared" si="17"/>
        <v>722.28514713599986</v>
      </c>
      <c r="AI66" s="19">
        <f>+'[1]Base SDI para IMSS'!N73</f>
        <v>906.18994833390798</v>
      </c>
      <c r="AJ66" s="19">
        <f>+'[1]Base SDI para IMSS'!O73</f>
        <v>185.55742673428486</v>
      </c>
      <c r="AK66" s="19">
        <f>+'[1]Base SDI para IMSS'!P73</f>
        <v>292.25294710649865</v>
      </c>
      <c r="AL66" s="24">
        <f>+AI66+AJ66+AK66-'[1]Base SDI para IMSS'!Q73</f>
        <v>0</v>
      </c>
    </row>
    <row r="67" spans="1:42" s="25" customFormat="1" ht="15" x14ac:dyDescent="0.25">
      <c r="A67" s="13">
        <v>63</v>
      </c>
      <c r="B67" s="14" t="s">
        <v>234</v>
      </c>
      <c r="C67" s="15" t="s">
        <v>235</v>
      </c>
      <c r="D67" s="14" t="s">
        <v>1158</v>
      </c>
      <c r="E67" s="14">
        <v>2004</v>
      </c>
      <c r="F67" s="14">
        <v>2013</v>
      </c>
      <c r="G67" s="16">
        <f t="shared" si="0"/>
        <v>9</v>
      </c>
      <c r="H67" s="15" t="s">
        <v>287</v>
      </c>
      <c r="I67" s="15" t="s">
        <v>237</v>
      </c>
      <c r="J67" s="15" t="s">
        <v>15</v>
      </c>
      <c r="K67" s="17">
        <v>1</v>
      </c>
      <c r="L67" s="18">
        <v>8</v>
      </c>
      <c r="M67" s="15">
        <v>15</v>
      </c>
      <c r="N67" s="19">
        <v>3271.2</v>
      </c>
      <c r="O67" s="19">
        <f t="shared" si="1"/>
        <v>218.07999999999998</v>
      </c>
      <c r="P67" s="20">
        <v>778</v>
      </c>
      <c r="Q67" s="20">
        <v>0</v>
      </c>
      <c r="R67" s="21">
        <f t="shared" si="2"/>
        <v>51.866666666666667</v>
      </c>
      <c r="S67" s="21">
        <f t="shared" si="3"/>
        <v>0</v>
      </c>
      <c r="T67" s="20">
        <f t="shared" si="4"/>
        <v>6542.4</v>
      </c>
      <c r="U67" s="20">
        <f t="shared" si="5"/>
        <v>1556</v>
      </c>
      <c r="V67" s="20">
        <f t="shared" si="6"/>
        <v>0</v>
      </c>
      <c r="W67" s="19">
        <f t="shared" si="7"/>
        <v>226.279808</v>
      </c>
      <c r="X67" s="19">
        <f t="shared" si="8"/>
        <v>6878.9061631999994</v>
      </c>
      <c r="Y67" s="19">
        <f t="shared" si="9"/>
        <v>1614.5056000000002</v>
      </c>
      <c r="Z67" s="19">
        <f t="shared" si="10"/>
        <v>0</v>
      </c>
      <c r="AA67" s="22">
        <f t="shared" si="11"/>
        <v>1</v>
      </c>
      <c r="AB67" s="19">
        <f t="shared" si="12"/>
        <v>62.847432000000005</v>
      </c>
      <c r="AC67" s="23"/>
      <c r="AD67" s="19">
        <f t="shared" si="13"/>
        <v>1131.39904</v>
      </c>
      <c r="AE67" s="19">
        <f t="shared" si="14"/>
        <v>3394.1971199999998</v>
      </c>
      <c r="AF67" s="19">
        <f t="shared" si="15"/>
        <v>11313.990400000001</v>
      </c>
      <c r="AG67" s="19">
        <f t="shared" si="16"/>
        <v>206.36718489599997</v>
      </c>
      <c r="AH67" s="19">
        <f t="shared" si="17"/>
        <v>722.28514713599986</v>
      </c>
      <c r="AI67" s="19">
        <f>+'[1]Base SDI para IMSS'!N74</f>
        <v>894.60675810799978</v>
      </c>
      <c r="AJ67" s="19">
        <f>+'[1]Base SDI para IMSS'!O74</f>
        <v>181.78658081428483</v>
      </c>
      <c r="AK67" s="19">
        <f>+'[1]Base SDI para IMSS'!P74</f>
        <v>286.31386478249857</v>
      </c>
      <c r="AL67" s="24">
        <f>+AI67+AJ67+AK67-'[1]Base SDI para IMSS'!Q74</f>
        <v>0</v>
      </c>
    </row>
    <row r="68" spans="1:42" s="25" customFormat="1" ht="15" x14ac:dyDescent="0.25">
      <c r="A68" s="13">
        <v>64</v>
      </c>
      <c r="B68" s="14" t="s">
        <v>291</v>
      </c>
      <c r="C68" s="15" t="s">
        <v>292</v>
      </c>
      <c r="D68" s="14" t="s">
        <v>1159</v>
      </c>
      <c r="E68" s="14">
        <v>2012</v>
      </c>
      <c r="F68" s="14">
        <v>2013</v>
      </c>
      <c r="G68" s="16">
        <f t="shared" si="0"/>
        <v>1</v>
      </c>
      <c r="H68" s="15" t="s">
        <v>1160</v>
      </c>
      <c r="I68" s="15" t="s">
        <v>237</v>
      </c>
      <c r="J68" s="15" t="s">
        <v>41</v>
      </c>
      <c r="K68" s="17">
        <v>1</v>
      </c>
      <c r="L68" s="18">
        <v>8</v>
      </c>
      <c r="M68" s="15">
        <v>15</v>
      </c>
      <c r="N68" s="19">
        <v>3271.2</v>
      </c>
      <c r="O68" s="19">
        <f t="shared" si="1"/>
        <v>218.07999999999998</v>
      </c>
      <c r="P68" s="20">
        <v>778</v>
      </c>
      <c r="Q68" s="20">
        <v>0</v>
      </c>
      <c r="R68" s="21">
        <f t="shared" si="2"/>
        <v>51.866666666666667</v>
      </c>
      <c r="S68" s="21">
        <f t="shared" si="3"/>
        <v>0</v>
      </c>
      <c r="T68" s="20">
        <f t="shared" si="4"/>
        <v>6542.4</v>
      </c>
      <c r="U68" s="20">
        <f t="shared" si="5"/>
        <v>1556</v>
      </c>
      <c r="V68" s="20">
        <f t="shared" si="6"/>
        <v>0</v>
      </c>
      <c r="W68" s="19">
        <f t="shared" si="7"/>
        <v>226.279808</v>
      </c>
      <c r="X68" s="19">
        <f t="shared" si="8"/>
        <v>6878.9061631999994</v>
      </c>
      <c r="Y68" s="19">
        <f t="shared" si="9"/>
        <v>1614.5056000000002</v>
      </c>
      <c r="Z68" s="19">
        <f t="shared" si="10"/>
        <v>0</v>
      </c>
      <c r="AA68" s="22">
        <f t="shared" si="11"/>
        <v>0</v>
      </c>
      <c r="AB68" s="19">
        <f t="shared" si="12"/>
        <v>0</v>
      </c>
      <c r="AC68" s="23"/>
      <c r="AD68" s="19">
        <f t="shared" si="13"/>
        <v>1131.39904</v>
      </c>
      <c r="AE68" s="19">
        <f t="shared" si="14"/>
        <v>3394.1971199999998</v>
      </c>
      <c r="AF68" s="19">
        <f t="shared" si="15"/>
        <v>11313.990400000001</v>
      </c>
      <c r="AG68" s="19">
        <f t="shared" si="16"/>
        <v>206.36718489599997</v>
      </c>
      <c r="AH68" s="19">
        <f t="shared" si="17"/>
        <v>722.28514713599986</v>
      </c>
      <c r="AI68" s="19">
        <f>+'[1]Base SDI para IMSS'!N75</f>
        <v>890.74569469936364</v>
      </c>
      <c r="AJ68" s="19">
        <f>+'[1]Base SDI para IMSS'!O75</f>
        <v>180.52963217428481</v>
      </c>
      <c r="AK68" s="19">
        <f>+'[1]Base SDI para IMSS'!P75</f>
        <v>284.33417067449858</v>
      </c>
      <c r="AL68" s="24">
        <f>+AI68+AJ68+AK68-'[1]Base SDI para IMSS'!Q75</f>
        <v>0</v>
      </c>
    </row>
    <row r="69" spans="1:42" s="25" customFormat="1" ht="15" x14ac:dyDescent="0.25">
      <c r="A69" s="13">
        <v>65</v>
      </c>
      <c r="B69" s="14" t="s">
        <v>293</v>
      </c>
      <c r="C69" s="15" t="s">
        <v>294</v>
      </c>
      <c r="D69" s="14" t="s">
        <v>295</v>
      </c>
      <c r="E69" s="14">
        <v>2011</v>
      </c>
      <c r="F69" s="14">
        <v>2013</v>
      </c>
      <c r="G69" s="16">
        <f t="shared" ref="G69:G132" si="18">SUM(F69-E69)</f>
        <v>2</v>
      </c>
      <c r="H69" s="15" t="s">
        <v>287</v>
      </c>
      <c r="I69" s="15" t="s">
        <v>237</v>
      </c>
      <c r="J69" s="15" t="s">
        <v>41</v>
      </c>
      <c r="K69" s="17">
        <v>1</v>
      </c>
      <c r="L69" s="18">
        <v>8</v>
      </c>
      <c r="M69" s="15">
        <v>15</v>
      </c>
      <c r="N69" s="19">
        <v>3271.2</v>
      </c>
      <c r="O69" s="19">
        <f t="shared" ref="O69:O132" si="19">SUM(N69/M69)</f>
        <v>218.07999999999998</v>
      </c>
      <c r="P69" s="20">
        <v>778</v>
      </c>
      <c r="Q69" s="20">
        <v>0</v>
      </c>
      <c r="R69" s="21">
        <f t="shared" ref="R69:R132" si="20">SUM(P69/M69)</f>
        <v>51.866666666666667</v>
      </c>
      <c r="S69" s="21">
        <f t="shared" ref="S69:S132" si="21">SUM(Q69/M69)</f>
        <v>0</v>
      </c>
      <c r="T69" s="20">
        <f t="shared" ref="T69:T132" si="22">SUM(O69*30)</f>
        <v>6542.4</v>
      </c>
      <c r="U69" s="20">
        <f t="shared" ref="U69:U132" si="23">SUM(R69*30)</f>
        <v>1556</v>
      </c>
      <c r="V69" s="20">
        <f t="shared" ref="V69:V132" si="24">SUM(S69*30)</f>
        <v>0</v>
      </c>
      <c r="W69" s="19">
        <f t="shared" ref="W69:W132" si="25">+O69*$AM$3</f>
        <v>226.279808</v>
      </c>
      <c r="X69" s="19">
        <f t="shared" ref="X69:X132" si="26">+W69*30.4</f>
        <v>6878.9061631999994</v>
      </c>
      <c r="Y69" s="19">
        <f t="shared" ref="Y69:Y132" si="27">+U69*$AM$3</f>
        <v>1614.5056000000002</v>
      </c>
      <c r="Z69" s="19">
        <f t="shared" ref="Z69:Z132" si="28">+(Q69*$AM$3)*2</f>
        <v>0</v>
      </c>
      <c r="AA69" s="22">
        <f t="shared" ref="AA69:AA132" si="29">+TRUNC(G69/5)</f>
        <v>0</v>
      </c>
      <c r="AB69" s="19">
        <f t="shared" ref="AB69:AB132" si="30">+AA69*$AN$3</f>
        <v>0</v>
      </c>
      <c r="AC69" s="23"/>
      <c r="AD69" s="19">
        <f t="shared" ref="AD69:AD132" si="31">+W69*5</f>
        <v>1131.39904</v>
      </c>
      <c r="AE69" s="19">
        <f t="shared" ref="AE69:AE132" si="32">+W69*15</f>
        <v>3394.1971199999998</v>
      </c>
      <c r="AF69" s="19">
        <f t="shared" ref="AF69:AF132" si="33">+W69*50</f>
        <v>11313.990400000001</v>
      </c>
      <c r="AG69" s="19">
        <f t="shared" ref="AG69:AG132" si="34">+X69*0.03</f>
        <v>206.36718489599997</v>
      </c>
      <c r="AH69" s="19">
        <f t="shared" ref="AH69:AH132" si="35">+X69*0.105</f>
        <v>722.28514713599986</v>
      </c>
      <c r="AI69" s="19">
        <f>+'[1]Base SDI para IMSS'!N76</f>
        <v>890.74569469936364</v>
      </c>
      <c r="AJ69" s="19">
        <f>+'[1]Base SDI para IMSS'!O76</f>
        <v>180.52963217428481</v>
      </c>
      <c r="AK69" s="19">
        <f>+'[1]Base SDI para IMSS'!P76</f>
        <v>284.33417067449858</v>
      </c>
      <c r="AL69" s="24">
        <f>+AI69+AJ69+AK69-'[1]Base SDI para IMSS'!Q76</f>
        <v>0</v>
      </c>
    </row>
    <row r="70" spans="1:42" s="25" customFormat="1" ht="15" x14ac:dyDescent="0.25">
      <c r="A70" s="13">
        <v>66</v>
      </c>
      <c r="B70" s="14" t="s">
        <v>238</v>
      </c>
      <c r="C70" s="15" t="s">
        <v>239</v>
      </c>
      <c r="D70" s="14" t="s">
        <v>240</v>
      </c>
      <c r="E70" s="14">
        <v>2000</v>
      </c>
      <c r="F70" s="14">
        <v>2013</v>
      </c>
      <c r="G70" s="16">
        <f t="shared" si="18"/>
        <v>13</v>
      </c>
      <c r="H70" s="15" t="s">
        <v>287</v>
      </c>
      <c r="I70" s="15" t="s">
        <v>241</v>
      </c>
      <c r="J70" s="15" t="s">
        <v>15</v>
      </c>
      <c r="K70" s="17">
        <v>6</v>
      </c>
      <c r="L70" s="18">
        <v>8</v>
      </c>
      <c r="M70" s="15">
        <v>15</v>
      </c>
      <c r="N70" s="19">
        <v>4657.5</v>
      </c>
      <c r="O70" s="19">
        <f t="shared" si="19"/>
        <v>310.5</v>
      </c>
      <c r="P70" s="20">
        <v>943</v>
      </c>
      <c r="Q70" s="20">
        <v>0</v>
      </c>
      <c r="R70" s="21">
        <f t="shared" si="20"/>
        <v>62.866666666666667</v>
      </c>
      <c r="S70" s="21">
        <f t="shared" si="21"/>
        <v>0</v>
      </c>
      <c r="T70" s="20">
        <f t="shared" si="22"/>
        <v>9315</v>
      </c>
      <c r="U70" s="20">
        <f t="shared" si="23"/>
        <v>1886</v>
      </c>
      <c r="V70" s="20">
        <f t="shared" si="24"/>
        <v>0</v>
      </c>
      <c r="W70" s="19">
        <f t="shared" si="25"/>
        <v>322.1748</v>
      </c>
      <c r="X70" s="19">
        <f t="shared" si="26"/>
        <v>9794.1139199999998</v>
      </c>
      <c r="Y70" s="19">
        <f t="shared" si="27"/>
        <v>1956.9136000000001</v>
      </c>
      <c r="Z70" s="19">
        <f t="shared" si="28"/>
        <v>0</v>
      </c>
      <c r="AA70" s="22">
        <f t="shared" si="29"/>
        <v>2</v>
      </c>
      <c r="AB70" s="19">
        <f t="shared" si="30"/>
        <v>125.69486400000001</v>
      </c>
      <c r="AC70" s="23"/>
      <c r="AD70" s="19">
        <f t="shared" si="31"/>
        <v>1610.874</v>
      </c>
      <c r="AE70" s="19">
        <f t="shared" si="32"/>
        <v>4832.6220000000003</v>
      </c>
      <c r="AF70" s="19">
        <f t="shared" si="33"/>
        <v>16108.74</v>
      </c>
      <c r="AG70" s="19">
        <f t="shared" si="34"/>
        <v>293.82341759999997</v>
      </c>
      <c r="AH70" s="19">
        <f t="shared" si="35"/>
        <v>1028.3819615999998</v>
      </c>
      <c r="AI70" s="19">
        <f>+'[1]Base SDI para IMSS'!N77</f>
        <v>1132.9552253135253</v>
      </c>
      <c r="AJ70" s="19">
        <f>+'[1]Base SDI para IMSS'!O77</f>
        <v>259.37965556927998</v>
      </c>
      <c r="AK70" s="19">
        <f>+'[1]Base SDI para IMSS'!P77</f>
        <v>408.52295752161604</v>
      </c>
      <c r="AL70" s="24">
        <f>+AI70+AJ70+AK70-'[1]Base SDI para IMSS'!Q77</f>
        <v>0</v>
      </c>
    </row>
    <row r="71" spans="1:42" s="25" customFormat="1" ht="15" x14ac:dyDescent="0.25">
      <c r="A71" s="13">
        <v>67</v>
      </c>
      <c r="B71" s="14" t="s">
        <v>296</v>
      </c>
      <c r="C71" s="15" t="s">
        <v>297</v>
      </c>
      <c r="D71" s="14" t="s">
        <v>1161</v>
      </c>
      <c r="E71" s="14">
        <v>2012</v>
      </c>
      <c r="F71" s="14">
        <v>2013</v>
      </c>
      <c r="G71" s="16">
        <f t="shared" si="18"/>
        <v>1</v>
      </c>
      <c r="H71" s="15" t="s">
        <v>287</v>
      </c>
      <c r="I71" s="15" t="s">
        <v>237</v>
      </c>
      <c r="J71" s="15" t="s">
        <v>41</v>
      </c>
      <c r="K71" s="17">
        <v>1</v>
      </c>
      <c r="L71" s="18">
        <v>8</v>
      </c>
      <c r="M71" s="15">
        <v>15</v>
      </c>
      <c r="N71" s="19">
        <v>3271.05</v>
      </c>
      <c r="O71" s="19">
        <f t="shared" si="19"/>
        <v>218.07000000000002</v>
      </c>
      <c r="P71" s="20">
        <v>778</v>
      </c>
      <c r="Q71" s="20">
        <v>0</v>
      </c>
      <c r="R71" s="21">
        <f t="shared" si="20"/>
        <v>51.866666666666667</v>
      </c>
      <c r="S71" s="21">
        <f t="shared" si="21"/>
        <v>0</v>
      </c>
      <c r="T71" s="20">
        <f t="shared" si="22"/>
        <v>6542.1</v>
      </c>
      <c r="U71" s="20">
        <f t="shared" si="23"/>
        <v>1556</v>
      </c>
      <c r="V71" s="20">
        <f t="shared" si="24"/>
        <v>0</v>
      </c>
      <c r="W71" s="19">
        <f t="shared" si="25"/>
        <v>226.26943200000005</v>
      </c>
      <c r="X71" s="19">
        <f t="shared" si="26"/>
        <v>6878.5907328000012</v>
      </c>
      <c r="Y71" s="19">
        <f t="shared" si="27"/>
        <v>1614.5056000000002</v>
      </c>
      <c r="Z71" s="19">
        <f t="shared" si="28"/>
        <v>0</v>
      </c>
      <c r="AA71" s="22">
        <f t="shared" si="29"/>
        <v>0</v>
      </c>
      <c r="AB71" s="19">
        <f t="shared" si="30"/>
        <v>0</v>
      </c>
      <c r="AC71" s="23"/>
      <c r="AD71" s="19">
        <f t="shared" si="31"/>
        <v>1131.3471600000003</v>
      </c>
      <c r="AE71" s="19">
        <f t="shared" si="32"/>
        <v>3394.0414800000008</v>
      </c>
      <c r="AF71" s="19">
        <f t="shared" si="33"/>
        <v>11313.471600000003</v>
      </c>
      <c r="AG71" s="19">
        <f t="shared" si="34"/>
        <v>206.35772198400002</v>
      </c>
      <c r="AH71" s="19">
        <f t="shared" si="35"/>
        <v>722.25202694400014</v>
      </c>
      <c r="AI71" s="19">
        <f>+'[1]Base SDI para IMSS'!N78</f>
        <v>890.72259889790166</v>
      </c>
      <c r="AJ71" s="19">
        <f>+'[1]Base SDI para IMSS'!O78</f>
        <v>180.52211345905923</v>
      </c>
      <c r="AK71" s="19">
        <f>+'[1]Base SDI para IMSS'!P78</f>
        <v>284.32232869801828</v>
      </c>
      <c r="AL71" s="24">
        <f>+AI71+AJ71+AK71-'[1]Base SDI para IMSS'!Q78</f>
        <v>0</v>
      </c>
    </row>
    <row r="72" spans="1:42" s="25" customFormat="1" ht="15" x14ac:dyDescent="0.25">
      <c r="A72" s="13">
        <v>68</v>
      </c>
      <c r="B72" s="14" t="s">
        <v>298</v>
      </c>
      <c r="C72" s="15" t="s">
        <v>299</v>
      </c>
      <c r="D72" s="14" t="s">
        <v>300</v>
      </c>
      <c r="E72" s="14">
        <v>1996</v>
      </c>
      <c r="F72" s="14">
        <v>2013</v>
      </c>
      <c r="G72" s="16">
        <f t="shared" si="18"/>
        <v>17</v>
      </c>
      <c r="H72" s="15" t="s">
        <v>1162</v>
      </c>
      <c r="I72" s="15" t="s">
        <v>280</v>
      </c>
      <c r="J72" s="15" t="s">
        <v>15</v>
      </c>
      <c r="K72" s="17">
        <v>3</v>
      </c>
      <c r="L72" s="18">
        <v>8</v>
      </c>
      <c r="M72" s="15">
        <v>15</v>
      </c>
      <c r="N72" s="19">
        <v>3922.95</v>
      </c>
      <c r="O72" s="19">
        <f t="shared" si="19"/>
        <v>261.52999999999997</v>
      </c>
      <c r="P72" s="20">
        <v>805.5</v>
      </c>
      <c r="Q72" s="20">
        <v>0</v>
      </c>
      <c r="R72" s="21">
        <f t="shared" si="20"/>
        <v>53.7</v>
      </c>
      <c r="S72" s="21">
        <f t="shared" si="21"/>
        <v>0</v>
      </c>
      <c r="T72" s="20">
        <f t="shared" si="22"/>
        <v>7845.9</v>
      </c>
      <c r="U72" s="20">
        <f t="shared" si="23"/>
        <v>1611</v>
      </c>
      <c r="V72" s="20">
        <f t="shared" si="24"/>
        <v>0</v>
      </c>
      <c r="W72" s="19">
        <f t="shared" si="25"/>
        <v>271.36352799999997</v>
      </c>
      <c r="X72" s="19">
        <f t="shared" si="26"/>
        <v>8249.4512511999983</v>
      </c>
      <c r="Y72" s="19">
        <f t="shared" si="27"/>
        <v>1671.5736000000002</v>
      </c>
      <c r="Z72" s="19">
        <f t="shared" si="28"/>
        <v>0</v>
      </c>
      <c r="AA72" s="22">
        <f t="shared" si="29"/>
        <v>3</v>
      </c>
      <c r="AB72" s="19">
        <f t="shared" si="30"/>
        <v>188.54229600000002</v>
      </c>
      <c r="AC72" s="23"/>
      <c r="AD72" s="19">
        <f t="shared" si="31"/>
        <v>1356.8176399999998</v>
      </c>
      <c r="AE72" s="19">
        <f t="shared" si="32"/>
        <v>4070.4529199999997</v>
      </c>
      <c r="AF72" s="19">
        <f t="shared" si="33"/>
        <v>13568.176399999998</v>
      </c>
      <c r="AG72" s="19">
        <f t="shared" si="34"/>
        <v>247.48353753599994</v>
      </c>
      <c r="AH72" s="19">
        <f t="shared" si="35"/>
        <v>866.19238137599984</v>
      </c>
      <c r="AI72" s="19">
        <f>+'[1]Base SDI para IMSS'!N79</f>
        <v>1006.1861433921717</v>
      </c>
      <c r="AJ72" s="19">
        <f>+'[1]Base SDI para IMSS'!O79</f>
        <v>218.11065574951678</v>
      </c>
      <c r="AK72" s="19">
        <f>+'[1]Base SDI para IMSS'!P79</f>
        <v>343.52428280548889</v>
      </c>
      <c r="AL72" s="24">
        <f>+AI72+AJ72+AK72-'[1]Base SDI para IMSS'!Q79</f>
        <v>0</v>
      </c>
    </row>
    <row r="73" spans="1:42" s="25" customFormat="1" ht="15" x14ac:dyDescent="0.25">
      <c r="A73" s="13">
        <v>69</v>
      </c>
      <c r="B73" s="14" t="s">
        <v>242</v>
      </c>
      <c r="C73" s="15" t="s">
        <v>243</v>
      </c>
      <c r="D73" s="14" t="s">
        <v>244</v>
      </c>
      <c r="E73" s="14">
        <v>2004</v>
      </c>
      <c r="F73" s="14">
        <v>2013</v>
      </c>
      <c r="G73" s="16">
        <f t="shared" si="18"/>
        <v>9</v>
      </c>
      <c r="H73" s="15" t="s">
        <v>287</v>
      </c>
      <c r="I73" s="15" t="s">
        <v>237</v>
      </c>
      <c r="J73" s="15" t="s">
        <v>15</v>
      </c>
      <c r="K73" s="17">
        <v>1</v>
      </c>
      <c r="L73" s="18">
        <v>8</v>
      </c>
      <c r="M73" s="15">
        <v>15</v>
      </c>
      <c r="N73" s="19">
        <v>3271.2</v>
      </c>
      <c r="O73" s="19">
        <f t="shared" si="19"/>
        <v>218.07999999999998</v>
      </c>
      <c r="P73" s="20">
        <v>778</v>
      </c>
      <c r="Q73" s="20">
        <v>0</v>
      </c>
      <c r="R73" s="21">
        <f t="shared" si="20"/>
        <v>51.866666666666667</v>
      </c>
      <c r="S73" s="21">
        <f t="shared" si="21"/>
        <v>0</v>
      </c>
      <c r="T73" s="20">
        <f t="shared" si="22"/>
        <v>6542.4</v>
      </c>
      <c r="U73" s="20">
        <f t="shared" si="23"/>
        <v>1556</v>
      </c>
      <c r="V73" s="20">
        <f t="shared" si="24"/>
        <v>0</v>
      </c>
      <c r="W73" s="19">
        <f t="shared" si="25"/>
        <v>226.279808</v>
      </c>
      <c r="X73" s="19">
        <f t="shared" si="26"/>
        <v>6878.9061631999994</v>
      </c>
      <c r="Y73" s="19">
        <f t="shared" si="27"/>
        <v>1614.5056000000002</v>
      </c>
      <c r="Z73" s="19">
        <f t="shared" si="28"/>
        <v>0</v>
      </c>
      <c r="AA73" s="22">
        <f t="shared" si="29"/>
        <v>1</v>
      </c>
      <c r="AB73" s="19">
        <f t="shared" si="30"/>
        <v>62.847432000000005</v>
      </c>
      <c r="AC73" s="23"/>
      <c r="AD73" s="19">
        <f t="shared" si="31"/>
        <v>1131.39904</v>
      </c>
      <c r="AE73" s="19">
        <f t="shared" si="32"/>
        <v>3394.1971199999998</v>
      </c>
      <c r="AF73" s="19">
        <f t="shared" si="33"/>
        <v>11313.990400000001</v>
      </c>
      <c r="AG73" s="19">
        <f t="shared" si="34"/>
        <v>206.36718489599997</v>
      </c>
      <c r="AH73" s="19">
        <f t="shared" si="35"/>
        <v>722.28514713599986</v>
      </c>
      <c r="AI73" s="19">
        <f>+'[1]Base SDI para IMSS'!N80</f>
        <v>894.60675810799978</v>
      </c>
      <c r="AJ73" s="19">
        <f>+'[1]Base SDI para IMSS'!O80</f>
        <v>181.78658081428483</v>
      </c>
      <c r="AK73" s="19">
        <f>+'[1]Base SDI para IMSS'!P80</f>
        <v>286.31386478249857</v>
      </c>
      <c r="AL73" s="24">
        <f>+AI73+AJ73+AK73-'[1]Base SDI para IMSS'!Q80</f>
        <v>0</v>
      </c>
    </row>
    <row r="74" spans="1:42" s="25" customFormat="1" ht="15" x14ac:dyDescent="0.25">
      <c r="A74" s="13">
        <v>70</v>
      </c>
      <c r="B74" s="14" t="s">
        <v>301</v>
      </c>
      <c r="C74" s="15" t="s">
        <v>302</v>
      </c>
      <c r="D74" s="14" t="s">
        <v>303</v>
      </c>
      <c r="E74" s="14">
        <v>1999</v>
      </c>
      <c r="F74" s="14">
        <v>2013</v>
      </c>
      <c r="G74" s="16">
        <f t="shared" si="18"/>
        <v>14</v>
      </c>
      <c r="H74" s="15" t="s">
        <v>287</v>
      </c>
      <c r="I74" s="15" t="s">
        <v>241</v>
      </c>
      <c r="J74" s="15" t="s">
        <v>15</v>
      </c>
      <c r="K74" s="17">
        <v>6</v>
      </c>
      <c r="L74" s="18">
        <v>8</v>
      </c>
      <c r="M74" s="15">
        <v>15</v>
      </c>
      <c r="N74" s="19">
        <v>4657.5</v>
      </c>
      <c r="O74" s="19">
        <f t="shared" si="19"/>
        <v>310.5</v>
      </c>
      <c r="P74" s="20">
        <v>943</v>
      </c>
      <c r="Q74" s="20">
        <v>0</v>
      </c>
      <c r="R74" s="21">
        <f t="shared" si="20"/>
        <v>62.866666666666667</v>
      </c>
      <c r="S74" s="21">
        <f t="shared" si="21"/>
        <v>0</v>
      </c>
      <c r="T74" s="20">
        <f t="shared" si="22"/>
        <v>9315</v>
      </c>
      <c r="U74" s="20">
        <f t="shared" si="23"/>
        <v>1886</v>
      </c>
      <c r="V74" s="20">
        <f t="shared" si="24"/>
        <v>0</v>
      </c>
      <c r="W74" s="19">
        <f t="shared" si="25"/>
        <v>322.1748</v>
      </c>
      <c r="X74" s="19">
        <f t="shared" si="26"/>
        <v>9794.1139199999998</v>
      </c>
      <c r="Y74" s="19">
        <f t="shared" si="27"/>
        <v>1956.9136000000001</v>
      </c>
      <c r="Z74" s="19">
        <f t="shared" si="28"/>
        <v>0</v>
      </c>
      <c r="AA74" s="22">
        <f t="shared" si="29"/>
        <v>2</v>
      </c>
      <c r="AB74" s="19">
        <f t="shared" si="30"/>
        <v>125.69486400000001</v>
      </c>
      <c r="AC74" s="23"/>
      <c r="AD74" s="19">
        <f t="shared" si="31"/>
        <v>1610.874</v>
      </c>
      <c r="AE74" s="19">
        <f t="shared" si="32"/>
        <v>4832.6220000000003</v>
      </c>
      <c r="AF74" s="19">
        <f t="shared" si="33"/>
        <v>16108.74</v>
      </c>
      <c r="AG74" s="19">
        <f t="shared" si="34"/>
        <v>293.82341759999997</v>
      </c>
      <c r="AH74" s="19">
        <f t="shared" si="35"/>
        <v>1028.3819615999998</v>
      </c>
      <c r="AI74" s="19">
        <f>+'[1]Base SDI para IMSS'!N81</f>
        <v>1132.9552253135253</v>
      </c>
      <c r="AJ74" s="19">
        <f>+'[1]Base SDI para IMSS'!O81</f>
        <v>259.37965556927998</v>
      </c>
      <c r="AK74" s="19">
        <f>+'[1]Base SDI para IMSS'!P81</f>
        <v>408.52295752161604</v>
      </c>
      <c r="AL74" s="24">
        <f>+AI74+AJ74+AK74-'[1]Base SDI para IMSS'!Q81</f>
        <v>0</v>
      </c>
    </row>
    <row r="75" spans="1:42" s="29" customFormat="1" ht="15" x14ac:dyDescent="0.25">
      <c r="A75" s="13">
        <v>71</v>
      </c>
      <c r="B75" s="14" t="s">
        <v>209</v>
      </c>
      <c r="C75" s="15" t="s">
        <v>210</v>
      </c>
      <c r="D75" s="14" t="s">
        <v>211</v>
      </c>
      <c r="E75" s="14">
        <v>1999</v>
      </c>
      <c r="F75" s="14">
        <v>2013</v>
      </c>
      <c r="G75" s="16">
        <f t="shared" si="18"/>
        <v>14</v>
      </c>
      <c r="H75" s="15" t="s">
        <v>1160</v>
      </c>
      <c r="I75" s="15" t="s">
        <v>212</v>
      </c>
      <c r="J75" s="15" t="s">
        <v>15</v>
      </c>
      <c r="K75" s="17">
        <v>7</v>
      </c>
      <c r="L75" s="18">
        <v>6</v>
      </c>
      <c r="M75" s="15">
        <v>15</v>
      </c>
      <c r="N75" s="19">
        <v>3804.45</v>
      </c>
      <c r="O75" s="19">
        <f t="shared" si="19"/>
        <v>253.63</v>
      </c>
      <c r="P75" s="20">
        <v>770</v>
      </c>
      <c r="Q75" s="20">
        <v>0</v>
      </c>
      <c r="R75" s="21">
        <f t="shared" si="20"/>
        <v>51.333333333333336</v>
      </c>
      <c r="S75" s="21">
        <f t="shared" si="21"/>
        <v>0</v>
      </c>
      <c r="T75" s="20">
        <f t="shared" si="22"/>
        <v>7608.9</v>
      </c>
      <c r="U75" s="20">
        <f t="shared" si="23"/>
        <v>1540</v>
      </c>
      <c r="V75" s="20">
        <f t="shared" si="24"/>
        <v>0</v>
      </c>
      <c r="W75" s="19">
        <f t="shared" si="25"/>
        <v>263.16648800000002</v>
      </c>
      <c r="X75" s="19">
        <f t="shared" si="26"/>
        <v>8000.2612351999996</v>
      </c>
      <c r="Y75" s="19">
        <f t="shared" si="27"/>
        <v>1597.9040000000002</v>
      </c>
      <c r="Z75" s="19">
        <f t="shared" si="28"/>
        <v>0</v>
      </c>
      <c r="AA75" s="22">
        <f t="shared" si="29"/>
        <v>2</v>
      </c>
      <c r="AB75" s="19">
        <f t="shared" si="30"/>
        <v>125.69486400000001</v>
      </c>
      <c r="AC75" s="23"/>
      <c r="AD75" s="19">
        <f t="shared" si="31"/>
        <v>1315.8324400000001</v>
      </c>
      <c r="AE75" s="19">
        <f t="shared" si="32"/>
        <v>3947.4973200000004</v>
      </c>
      <c r="AF75" s="19">
        <f t="shared" si="33"/>
        <v>13158.324400000001</v>
      </c>
      <c r="AG75" s="19">
        <f t="shared" si="34"/>
        <v>240.00783705599997</v>
      </c>
      <c r="AH75" s="19">
        <f t="shared" si="35"/>
        <v>840.0274296959999</v>
      </c>
      <c r="AI75" s="19">
        <f>+'[1]Base SDI para IMSS'!N82</f>
        <v>979.5534681176631</v>
      </c>
      <c r="AJ75" s="19">
        <f>+'[1]Base SDI para IMSS'!O82</f>
        <v>209.44053008129282</v>
      </c>
      <c r="AK75" s="19">
        <f>+'[1]Base SDI para IMSS'!P82</f>
        <v>329.86883487803618</v>
      </c>
      <c r="AL75" s="24">
        <f>+AI75+AJ75+AK75-'[1]Base SDI para IMSS'!Q82</f>
        <v>0</v>
      </c>
      <c r="AM75" s="25"/>
      <c r="AN75" s="25"/>
      <c r="AO75" s="25"/>
      <c r="AP75" s="25"/>
    </row>
    <row r="76" spans="1:42" s="25" customFormat="1" ht="15" x14ac:dyDescent="0.25">
      <c r="A76" s="13">
        <v>72</v>
      </c>
      <c r="B76" s="14" t="s">
        <v>1163</v>
      </c>
      <c r="C76" s="15" t="s">
        <v>1164</v>
      </c>
      <c r="D76" s="14" t="s">
        <v>1165</v>
      </c>
      <c r="E76" s="14">
        <v>2012</v>
      </c>
      <c r="F76" s="14">
        <v>2013</v>
      </c>
      <c r="G76" s="16">
        <f t="shared" si="18"/>
        <v>1</v>
      </c>
      <c r="H76" s="15" t="s">
        <v>287</v>
      </c>
      <c r="I76" s="15" t="s">
        <v>237</v>
      </c>
      <c r="J76" s="15" t="s">
        <v>41</v>
      </c>
      <c r="K76" s="17">
        <v>1</v>
      </c>
      <c r="L76" s="18">
        <v>8</v>
      </c>
      <c r="M76" s="15">
        <v>15</v>
      </c>
      <c r="N76" s="19">
        <v>3271.05</v>
      </c>
      <c r="O76" s="19">
        <f t="shared" si="19"/>
        <v>218.07000000000002</v>
      </c>
      <c r="P76" s="20">
        <v>778</v>
      </c>
      <c r="Q76" s="20">
        <v>0</v>
      </c>
      <c r="R76" s="21">
        <f t="shared" si="20"/>
        <v>51.866666666666667</v>
      </c>
      <c r="S76" s="21">
        <f t="shared" si="21"/>
        <v>0</v>
      </c>
      <c r="T76" s="20">
        <f t="shared" si="22"/>
        <v>6542.1</v>
      </c>
      <c r="U76" s="20">
        <f t="shared" si="23"/>
        <v>1556</v>
      </c>
      <c r="V76" s="20">
        <f t="shared" si="24"/>
        <v>0</v>
      </c>
      <c r="W76" s="19">
        <f t="shared" si="25"/>
        <v>226.26943200000005</v>
      </c>
      <c r="X76" s="19">
        <f t="shared" si="26"/>
        <v>6878.5907328000012</v>
      </c>
      <c r="Y76" s="19">
        <f t="shared" si="27"/>
        <v>1614.5056000000002</v>
      </c>
      <c r="Z76" s="19">
        <f t="shared" si="28"/>
        <v>0</v>
      </c>
      <c r="AA76" s="22">
        <f t="shared" si="29"/>
        <v>0</v>
      </c>
      <c r="AB76" s="19">
        <f t="shared" si="30"/>
        <v>0</v>
      </c>
      <c r="AC76" s="23"/>
      <c r="AD76" s="19">
        <f t="shared" si="31"/>
        <v>1131.3471600000003</v>
      </c>
      <c r="AE76" s="19">
        <f t="shared" si="32"/>
        <v>3394.0414800000008</v>
      </c>
      <c r="AF76" s="19">
        <f t="shared" si="33"/>
        <v>11313.471600000003</v>
      </c>
      <c r="AG76" s="19">
        <f t="shared" si="34"/>
        <v>206.35772198400002</v>
      </c>
      <c r="AH76" s="19">
        <f t="shared" si="35"/>
        <v>722.25202694400014</v>
      </c>
      <c r="AI76" s="19">
        <f>+'[1]Base SDI para IMSS'!N83</f>
        <v>890.72259889790166</v>
      </c>
      <c r="AJ76" s="19">
        <f>+'[1]Base SDI para IMSS'!O83</f>
        <v>180.52211345905923</v>
      </c>
      <c r="AK76" s="19">
        <f>+'[1]Base SDI para IMSS'!P83</f>
        <v>284.32232869801828</v>
      </c>
      <c r="AL76" s="24">
        <f>+AI76+AJ76+AK76-'[1]Base SDI para IMSS'!Q83</f>
        <v>0</v>
      </c>
    </row>
    <row r="77" spans="1:42" s="25" customFormat="1" ht="15" x14ac:dyDescent="0.25">
      <c r="A77" s="13">
        <v>73</v>
      </c>
      <c r="B77" s="14" t="s">
        <v>304</v>
      </c>
      <c r="C77" s="15" t="s">
        <v>305</v>
      </c>
      <c r="D77" s="14" t="s">
        <v>306</v>
      </c>
      <c r="E77" s="14">
        <v>2005</v>
      </c>
      <c r="F77" s="14">
        <v>2013</v>
      </c>
      <c r="G77" s="16">
        <f t="shared" si="18"/>
        <v>8</v>
      </c>
      <c r="H77" s="15" t="s">
        <v>287</v>
      </c>
      <c r="I77" s="15" t="s">
        <v>237</v>
      </c>
      <c r="J77" s="15" t="s">
        <v>15</v>
      </c>
      <c r="K77" s="17">
        <v>1</v>
      </c>
      <c r="L77" s="18">
        <v>8</v>
      </c>
      <c r="M77" s="15">
        <v>15</v>
      </c>
      <c r="N77" s="19">
        <v>3271.05</v>
      </c>
      <c r="O77" s="19">
        <f t="shared" si="19"/>
        <v>218.07000000000002</v>
      </c>
      <c r="P77" s="20">
        <v>778</v>
      </c>
      <c r="Q77" s="20">
        <v>0</v>
      </c>
      <c r="R77" s="21">
        <f t="shared" si="20"/>
        <v>51.866666666666667</v>
      </c>
      <c r="S77" s="21">
        <f t="shared" si="21"/>
        <v>0</v>
      </c>
      <c r="T77" s="20">
        <f t="shared" si="22"/>
        <v>6542.1</v>
      </c>
      <c r="U77" s="20">
        <f t="shared" si="23"/>
        <v>1556</v>
      </c>
      <c r="V77" s="20">
        <f t="shared" si="24"/>
        <v>0</v>
      </c>
      <c r="W77" s="19">
        <f t="shared" si="25"/>
        <v>226.26943200000005</v>
      </c>
      <c r="X77" s="19">
        <f t="shared" si="26"/>
        <v>6878.5907328000012</v>
      </c>
      <c r="Y77" s="19">
        <f t="shared" si="27"/>
        <v>1614.5056000000002</v>
      </c>
      <c r="Z77" s="19">
        <f t="shared" si="28"/>
        <v>0</v>
      </c>
      <c r="AA77" s="22">
        <f t="shared" si="29"/>
        <v>1</v>
      </c>
      <c r="AB77" s="19">
        <f t="shared" si="30"/>
        <v>62.847432000000005</v>
      </c>
      <c r="AC77" s="23"/>
      <c r="AD77" s="19">
        <f t="shared" si="31"/>
        <v>1131.3471600000003</v>
      </c>
      <c r="AE77" s="19">
        <f t="shared" si="32"/>
        <v>3394.0414800000008</v>
      </c>
      <c r="AF77" s="19">
        <f t="shared" si="33"/>
        <v>11313.471600000003</v>
      </c>
      <c r="AG77" s="19">
        <f t="shared" si="34"/>
        <v>206.35772198400002</v>
      </c>
      <c r="AH77" s="19">
        <f t="shared" si="35"/>
        <v>722.25202694400014</v>
      </c>
      <c r="AI77" s="19">
        <f>+'[1]Base SDI para IMSS'!N84</f>
        <v>894.5836623065378</v>
      </c>
      <c r="AJ77" s="19">
        <f>+'[1]Base SDI para IMSS'!O84</f>
        <v>181.77906209905925</v>
      </c>
      <c r="AK77" s="19">
        <f>+'[1]Base SDI para IMSS'!P84</f>
        <v>286.30202280601827</v>
      </c>
      <c r="AL77" s="24">
        <f>+AI77+AJ77+AK77-'[1]Base SDI para IMSS'!Q84</f>
        <v>0</v>
      </c>
    </row>
    <row r="78" spans="1:42" s="25" customFormat="1" ht="15" x14ac:dyDescent="0.25">
      <c r="A78" s="13">
        <v>74</v>
      </c>
      <c r="B78" s="14" t="s">
        <v>307</v>
      </c>
      <c r="C78" s="15" t="s">
        <v>308</v>
      </c>
      <c r="D78" s="14" t="s">
        <v>309</v>
      </c>
      <c r="E78" s="14">
        <v>2003</v>
      </c>
      <c r="F78" s="14">
        <v>2013</v>
      </c>
      <c r="G78" s="16">
        <f t="shared" si="18"/>
        <v>10</v>
      </c>
      <c r="H78" s="15" t="s">
        <v>287</v>
      </c>
      <c r="I78" s="15" t="s">
        <v>237</v>
      </c>
      <c r="J78" s="15" t="s">
        <v>15</v>
      </c>
      <c r="K78" s="17">
        <v>1</v>
      </c>
      <c r="L78" s="18">
        <v>8</v>
      </c>
      <c r="M78" s="15">
        <v>15</v>
      </c>
      <c r="N78" s="19">
        <v>3270.9</v>
      </c>
      <c r="O78" s="19">
        <f t="shared" si="19"/>
        <v>218.06</v>
      </c>
      <c r="P78" s="20">
        <v>778</v>
      </c>
      <c r="Q78" s="20">
        <v>0</v>
      </c>
      <c r="R78" s="21">
        <f t="shared" si="20"/>
        <v>51.866666666666667</v>
      </c>
      <c r="S78" s="21">
        <f t="shared" si="21"/>
        <v>0</v>
      </c>
      <c r="T78" s="20">
        <f t="shared" si="22"/>
        <v>6541.8</v>
      </c>
      <c r="U78" s="20">
        <f t="shared" si="23"/>
        <v>1556</v>
      </c>
      <c r="V78" s="20">
        <f t="shared" si="24"/>
        <v>0</v>
      </c>
      <c r="W78" s="19">
        <f t="shared" si="25"/>
        <v>226.25905600000002</v>
      </c>
      <c r="X78" s="19">
        <f t="shared" si="26"/>
        <v>6878.2753024000003</v>
      </c>
      <c r="Y78" s="19">
        <f t="shared" si="27"/>
        <v>1614.5056000000002</v>
      </c>
      <c r="Z78" s="19">
        <f t="shared" si="28"/>
        <v>0</v>
      </c>
      <c r="AA78" s="22">
        <f t="shared" si="29"/>
        <v>2</v>
      </c>
      <c r="AB78" s="19">
        <f t="shared" si="30"/>
        <v>125.69486400000001</v>
      </c>
      <c r="AC78" s="23"/>
      <c r="AD78" s="19">
        <f t="shared" si="31"/>
        <v>1131.29528</v>
      </c>
      <c r="AE78" s="19">
        <f t="shared" si="32"/>
        <v>3393.8858400000004</v>
      </c>
      <c r="AF78" s="19">
        <f t="shared" si="33"/>
        <v>11312.952800000001</v>
      </c>
      <c r="AG78" s="19">
        <f t="shared" si="34"/>
        <v>206.34825907199999</v>
      </c>
      <c r="AH78" s="19">
        <f t="shared" si="35"/>
        <v>722.21890675199995</v>
      </c>
      <c r="AI78" s="19">
        <f>+'[1]Base SDI para IMSS'!N85</f>
        <v>898.42162991371163</v>
      </c>
      <c r="AJ78" s="19">
        <f>+'[1]Base SDI para IMSS'!O85</f>
        <v>183.02849202383362</v>
      </c>
      <c r="AK78" s="19">
        <f>+'[1]Base SDI para IMSS'!P85</f>
        <v>288.26987493753796</v>
      </c>
      <c r="AL78" s="24">
        <f>+AI78+AJ78+AK78-'[1]Base SDI para IMSS'!Q85</f>
        <v>0</v>
      </c>
    </row>
    <row r="79" spans="1:42" s="25" customFormat="1" ht="15" x14ac:dyDescent="0.25">
      <c r="A79" s="13">
        <v>75</v>
      </c>
      <c r="B79" s="14" t="s">
        <v>310</v>
      </c>
      <c r="C79" s="15" t="s">
        <v>311</v>
      </c>
      <c r="D79" s="14" t="s">
        <v>312</v>
      </c>
      <c r="E79" s="14">
        <v>1991</v>
      </c>
      <c r="F79" s="14">
        <v>2013</v>
      </c>
      <c r="G79" s="16">
        <f t="shared" si="18"/>
        <v>22</v>
      </c>
      <c r="H79" s="15" t="s">
        <v>1160</v>
      </c>
      <c r="I79" s="15" t="s">
        <v>220</v>
      </c>
      <c r="J79" s="15" t="s">
        <v>15</v>
      </c>
      <c r="K79" s="17">
        <v>9</v>
      </c>
      <c r="L79" s="18">
        <v>6</v>
      </c>
      <c r="M79" s="15">
        <v>15</v>
      </c>
      <c r="N79" s="19">
        <v>4330.8</v>
      </c>
      <c r="O79" s="19">
        <f t="shared" si="19"/>
        <v>288.72000000000003</v>
      </c>
      <c r="P79" s="20">
        <v>871</v>
      </c>
      <c r="Q79" s="20">
        <v>0</v>
      </c>
      <c r="R79" s="21">
        <f t="shared" si="20"/>
        <v>58.06666666666667</v>
      </c>
      <c r="S79" s="21">
        <f t="shared" si="21"/>
        <v>0</v>
      </c>
      <c r="T79" s="20">
        <f t="shared" si="22"/>
        <v>8661.6</v>
      </c>
      <c r="U79" s="20">
        <f t="shared" si="23"/>
        <v>1742</v>
      </c>
      <c r="V79" s="20">
        <f t="shared" si="24"/>
        <v>0</v>
      </c>
      <c r="W79" s="19">
        <f t="shared" si="25"/>
        <v>299.57587200000006</v>
      </c>
      <c r="X79" s="19">
        <f t="shared" si="26"/>
        <v>9107.1065088000014</v>
      </c>
      <c r="Y79" s="19">
        <f t="shared" si="27"/>
        <v>1807.4992000000002</v>
      </c>
      <c r="Z79" s="19">
        <f t="shared" si="28"/>
        <v>0</v>
      </c>
      <c r="AA79" s="22">
        <f t="shared" si="29"/>
        <v>4</v>
      </c>
      <c r="AB79" s="19">
        <f t="shared" si="30"/>
        <v>251.38972800000002</v>
      </c>
      <c r="AC79" s="23"/>
      <c r="AD79" s="19">
        <f t="shared" si="31"/>
        <v>1497.8793600000004</v>
      </c>
      <c r="AE79" s="19">
        <f t="shared" si="32"/>
        <v>4493.6380800000006</v>
      </c>
      <c r="AF79" s="19">
        <f t="shared" si="33"/>
        <v>14978.793600000003</v>
      </c>
      <c r="AG79" s="19">
        <f t="shared" si="34"/>
        <v>273.21319526400003</v>
      </c>
      <c r="AH79" s="19">
        <f t="shared" si="35"/>
        <v>956.24618342400015</v>
      </c>
      <c r="AI79" s="19">
        <f>+'[1]Base SDI para IMSS'!N86</f>
        <v>1081.1953481751054</v>
      </c>
      <c r="AJ79" s="19">
        <f>+'[1]Base SDI para IMSS'!O86</f>
        <v>242.52950308792325</v>
      </c>
      <c r="AK79" s="19">
        <f>+'[1]Base SDI para IMSS'!P86</f>
        <v>381.98396736347911</v>
      </c>
      <c r="AL79" s="24">
        <f>+AI79+AJ79+AK79-'[1]Base SDI para IMSS'!Q86</f>
        <v>0</v>
      </c>
    </row>
    <row r="80" spans="1:42" s="25" customFormat="1" ht="15" x14ac:dyDescent="0.25">
      <c r="A80" s="13">
        <v>76</v>
      </c>
      <c r="B80" s="14" t="s">
        <v>313</v>
      </c>
      <c r="C80" s="15" t="s">
        <v>314</v>
      </c>
      <c r="D80" s="14" t="s">
        <v>315</v>
      </c>
      <c r="E80" s="14">
        <v>2003</v>
      </c>
      <c r="F80" s="14">
        <v>2013</v>
      </c>
      <c r="G80" s="16">
        <f t="shared" si="18"/>
        <v>10</v>
      </c>
      <c r="H80" s="15" t="s">
        <v>287</v>
      </c>
      <c r="I80" s="15" t="s">
        <v>237</v>
      </c>
      <c r="J80" s="15" t="s">
        <v>15</v>
      </c>
      <c r="K80" s="17">
        <v>1</v>
      </c>
      <c r="L80" s="18">
        <v>8</v>
      </c>
      <c r="M80" s="15">
        <v>15</v>
      </c>
      <c r="N80" s="19">
        <v>3270.9</v>
      </c>
      <c r="O80" s="19">
        <f t="shared" si="19"/>
        <v>218.06</v>
      </c>
      <c r="P80" s="20">
        <v>778</v>
      </c>
      <c r="Q80" s="20">
        <v>0</v>
      </c>
      <c r="R80" s="21">
        <f t="shared" si="20"/>
        <v>51.866666666666667</v>
      </c>
      <c r="S80" s="21">
        <f t="shared" si="21"/>
        <v>0</v>
      </c>
      <c r="T80" s="20">
        <f t="shared" si="22"/>
        <v>6541.8</v>
      </c>
      <c r="U80" s="20">
        <f t="shared" si="23"/>
        <v>1556</v>
      </c>
      <c r="V80" s="20">
        <f t="shared" si="24"/>
        <v>0</v>
      </c>
      <c r="W80" s="19">
        <f t="shared" si="25"/>
        <v>226.25905600000002</v>
      </c>
      <c r="X80" s="19">
        <f t="shared" si="26"/>
        <v>6878.2753024000003</v>
      </c>
      <c r="Y80" s="19">
        <f t="shared" si="27"/>
        <v>1614.5056000000002</v>
      </c>
      <c r="Z80" s="19">
        <f t="shared" si="28"/>
        <v>0</v>
      </c>
      <c r="AA80" s="22">
        <f t="shared" si="29"/>
        <v>2</v>
      </c>
      <c r="AB80" s="19">
        <f t="shared" si="30"/>
        <v>125.69486400000001</v>
      </c>
      <c r="AC80" s="23"/>
      <c r="AD80" s="19">
        <f t="shared" si="31"/>
        <v>1131.29528</v>
      </c>
      <c r="AE80" s="19">
        <f t="shared" si="32"/>
        <v>3393.8858400000004</v>
      </c>
      <c r="AF80" s="19">
        <f t="shared" si="33"/>
        <v>11312.952800000001</v>
      </c>
      <c r="AG80" s="19">
        <f t="shared" si="34"/>
        <v>206.34825907199999</v>
      </c>
      <c r="AH80" s="19">
        <f t="shared" si="35"/>
        <v>722.21890675199995</v>
      </c>
      <c r="AI80" s="19">
        <f>+'[1]Base SDI para IMSS'!N87</f>
        <v>898.42162991371163</v>
      </c>
      <c r="AJ80" s="19">
        <f>+'[1]Base SDI para IMSS'!O87</f>
        <v>183.02849202383362</v>
      </c>
      <c r="AK80" s="19">
        <f>+'[1]Base SDI para IMSS'!P87</f>
        <v>288.26987493753796</v>
      </c>
      <c r="AL80" s="24">
        <f>+AI80+AJ80+AK80-'[1]Base SDI para IMSS'!Q87</f>
        <v>0</v>
      </c>
    </row>
    <row r="81" spans="1:42" s="25" customFormat="1" ht="15" x14ac:dyDescent="0.25">
      <c r="A81" s="13">
        <v>77</v>
      </c>
      <c r="B81" s="14" t="s">
        <v>316</v>
      </c>
      <c r="C81" s="15" t="s">
        <v>317</v>
      </c>
      <c r="D81" s="14" t="s">
        <v>318</v>
      </c>
      <c r="E81" s="14">
        <v>1992</v>
      </c>
      <c r="F81" s="14">
        <v>2013</v>
      </c>
      <c r="G81" s="16">
        <f t="shared" si="18"/>
        <v>21</v>
      </c>
      <c r="H81" s="15" t="s">
        <v>236</v>
      </c>
      <c r="I81" s="15" t="s">
        <v>241</v>
      </c>
      <c r="J81" s="15" t="s">
        <v>15</v>
      </c>
      <c r="K81" s="17">
        <v>6</v>
      </c>
      <c r="L81" s="18">
        <v>8</v>
      </c>
      <c r="M81" s="15">
        <v>15</v>
      </c>
      <c r="N81" s="19">
        <v>4657.5</v>
      </c>
      <c r="O81" s="19">
        <f t="shared" si="19"/>
        <v>310.5</v>
      </c>
      <c r="P81" s="20">
        <v>943</v>
      </c>
      <c r="Q81" s="20">
        <v>0</v>
      </c>
      <c r="R81" s="21">
        <f t="shared" si="20"/>
        <v>62.866666666666667</v>
      </c>
      <c r="S81" s="21">
        <f t="shared" si="21"/>
        <v>0</v>
      </c>
      <c r="T81" s="20">
        <f t="shared" si="22"/>
        <v>9315</v>
      </c>
      <c r="U81" s="20">
        <f t="shared" si="23"/>
        <v>1886</v>
      </c>
      <c r="V81" s="20">
        <f t="shared" si="24"/>
        <v>0</v>
      </c>
      <c r="W81" s="19">
        <f t="shared" si="25"/>
        <v>322.1748</v>
      </c>
      <c r="X81" s="19">
        <f t="shared" si="26"/>
        <v>9794.1139199999998</v>
      </c>
      <c r="Y81" s="19">
        <f t="shared" si="27"/>
        <v>1956.9136000000001</v>
      </c>
      <c r="Z81" s="19">
        <f t="shared" si="28"/>
        <v>0</v>
      </c>
      <c r="AA81" s="22">
        <f t="shared" si="29"/>
        <v>4</v>
      </c>
      <c r="AB81" s="19">
        <f t="shared" si="30"/>
        <v>251.38972800000002</v>
      </c>
      <c r="AC81" s="23"/>
      <c r="AD81" s="19">
        <f t="shared" si="31"/>
        <v>1610.874</v>
      </c>
      <c r="AE81" s="19">
        <f t="shared" si="32"/>
        <v>4832.6220000000003</v>
      </c>
      <c r="AF81" s="19">
        <f t="shared" si="33"/>
        <v>16108.74</v>
      </c>
      <c r="AG81" s="19">
        <f t="shared" si="34"/>
        <v>293.82341759999997</v>
      </c>
      <c r="AH81" s="19">
        <f t="shared" si="35"/>
        <v>1028.3819615999998</v>
      </c>
      <c r="AI81" s="19">
        <f>+'[1]Base SDI para IMSS'!N88</f>
        <v>1140.6773521307969</v>
      </c>
      <c r="AJ81" s="19">
        <f>+'[1]Base SDI para IMSS'!O88</f>
        <v>261.89355284928001</v>
      </c>
      <c r="AK81" s="19">
        <f>+'[1]Base SDI para IMSS'!P88</f>
        <v>412.48234573761596</v>
      </c>
      <c r="AL81" s="24">
        <f>+AI81+AJ81+AK81-'[1]Base SDI para IMSS'!Q88</f>
        <v>0</v>
      </c>
    </row>
    <row r="82" spans="1:42" s="25" customFormat="1" ht="15" x14ac:dyDescent="0.25">
      <c r="A82" s="13">
        <v>78</v>
      </c>
      <c r="B82" s="14" t="s">
        <v>245</v>
      </c>
      <c r="C82" s="15" t="s">
        <v>246</v>
      </c>
      <c r="D82" s="14" t="s">
        <v>247</v>
      </c>
      <c r="E82" s="14">
        <v>2006</v>
      </c>
      <c r="F82" s="14">
        <v>2013</v>
      </c>
      <c r="G82" s="16">
        <f t="shared" si="18"/>
        <v>7</v>
      </c>
      <c r="H82" s="15" t="s">
        <v>236</v>
      </c>
      <c r="I82" s="15" t="s">
        <v>237</v>
      </c>
      <c r="J82" s="15" t="s">
        <v>15</v>
      </c>
      <c r="K82" s="17">
        <v>1</v>
      </c>
      <c r="L82" s="18">
        <v>8</v>
      </c>
      <c r="M82" s="15">
        <v>15</v>
      </c>
      <c r="N82" s="19">
        <v>3271.2</v>
      </c>
      <c r="O82" s="19">
        <f t="shared" si="19"/>
        <v>218.07999999999998</v>
      </c>
      <c r="P82" s="20">
        <v>778</v>
      </c>
      <c r="Q82" s="20">
        <v>0</v>
      </c>
      <c r="R82" s="21">
        <f t="shared" si="20"/>
        <v>51.866666666666667</v>
      </c>
      <c r="S82" s="21">
        <f t="shared" si="21"/>
        <v>0</v>
      </c>
      <c r="T82" s="20">
        <f t="shared" si="22"/>
        <v>6542.4</v>
      </c>
      <c r="U82" s="20">
        <f t="shared" si="23"/>
        <v>1556</v>
      </c>
      <c r="V82" s="20">
        <f t="shared" si="24"/>
        <v>0</v>
      </c>
      <c r="W82" s="19">
        <f t="shared" si="25"/>
        <v>226.279808</v>
      </c>
      <c r="X82" s="19">
        <f t="shared" si="26"/>
        <v>6878.9061631999994</v>
      </c>
      <c r="Y82" s="19">
        <f t="shared" si="27"/>
        <v>1614.5056000000002</v>
      </c>
      <c r="Z82" s="19">
        <f t="shared" si="28"/>
        <v>0</v>
      </c>
      <c r="AA82" s="22">
        <f t="shared" si="29"/>
        <v>1</v>
      </c>
      <c r="AB82" s="19">
        <f t="shared" si="30"/>
        <v>62.847432000000005</v>
      </c>
      <c r="AC82" s="23"/>
      <c r="AD82" s="19">
        <f t="shared" si="31"/>
        <v>1131.39904</v>
      </c>
      <c r="AE82" s="19">
        <f t="shared" si="32"/>
        <v>3394.1971199999998</v>
      </c>
      <c r="AF82" s="19">
        <f t="shared" si="33"/>
        <v>11313.990400000001</v>
      </c>
      <c r="AG82" s="19">
        <f t="shared" si="34"/>
        <v>206.36718489599997</v>
      </c>
      <c r="AH82" s="19">
        <f t="shared" si="35"/>
        <v>722.28514713599986</v>
      </c>
      <c r="AI82" s="19">
        <f>+'[1]Base SDI para IMSS'!N89</f>
        <v>894.60675810799978</v>
      </c>
      <c r="AJ82" s="19">
        <f>+'[1]Base SDI para IMSS'!O89</f>
        <v>181.78658081428483</v>
      </c>
      <c r="AK82" s="19">
        <f>+'[1]Base SDI para IMSS'!P89</f>
        <v>286.31386478249857</v>
      </c>
      <c r="AL82" s="24">
        <f>+AI82+AJ82+AK82-'[1]Base SDI para IMSS'!Q89</f>
        <v>0</v>
      </c>
    </row>
    <row r="83" spans="1:42" s="25" customFormat="1" ht="15" x14ac:dyDescent="0.25">
      <c r="A83" s="13">
        <v>79</v>
      </c>
      <c r="B83" s="14" t="s">
        <v>248</v>
      </c>
      <c r="C83" s="15" t="s">
        <v>249</v>
      </c>
      <c r="D83" s="14" t="s">
        <v>250</v>
      </c>
      <c r="E83" s="14">
        <v>2003</v>
      </c>
      <c r="F83" s="14">
        <v>2013</v>
      </c>
      <c r="G83" s="16">
        <f t="shared" si="18"/>
        <v>10</v>
      </c>
      <c r="H83" s="15" t="s">
        <v>236</v>
      </c>
      <c r="I83" s="15" t="s">
        <v>237</v>
      </c>
      <c r="J83" s="15" t="s">
        <v>15</v>
      </c>
      <c r="K83" s="17">
        <v>1</v>
      </c>
      <c r="L83" s="18">
        <v>8</v>
      </c>
      <c r="M83" s="15">
        <v>15</v>
      </c>
      <c r="N83" s="19">
        <v>3271.2</v>
      </c>
      <c r="O83" s="19">
        <f t="shared" si="19"/>
        <v>218.07999999999998</v>
      </c>
      <c r="P83" s="20">
        <v>778</v>
      </c>
      <c r="Q83" s="20">
        <v>0</v>
      </c>
      <c r="R83" s="21">
        <f t="shared" si="20"/>
        <v>51.866666666666667</v>
      </c>
      <c r="S83" s="21">
        <f t="shared" si="21"/>
        <v>0</v>
      </c>
      <c r="T83" s="20">
        <f t="shared" si="22"/>
        <v>6542.4</v>
      </c>
      <c r="U83" s="20">
        <f t="shared" si="23"/>
        <v>1556</v>
      </c>
      <c r="V83" s="20">
        <f t="shared" si="24"/>
        <v>0</v>
      </c>
      <c r="W83" s="19">
        <f t="shared" si="25"/>
        <v>226.279808</v>
      </c>
      <c r="X83" s="19">
        <f t="shared" si="26"/>
        <v>6878.9061631999994</v>
      </c>
      <c r="Y83" s="19">
        <f t="shared" si="27"/>
        <v>1614.5056000000002</v>
      </c>
      <c r="Z83" s="19">
        <f t="shared" si="28"/>
        <v>0</v>
      </c>
      <c r="AA83" s="22">
        <f t="shared" si="29"/>
        <v>2</v>
      </c>
      <c r="AB83" s="19">
        <f t="shared" si="30"/>
        <v>125.69486400000001</v>
      </c>
      <c r="AC83" s="23"/>
      <c r="AD83" s="19">
        <f t="shared" si="31"/>
        <v>1131.39904</v>
      </c>
      <c r="AE83" s="19">
        <f t="shared" si="32"/>
        <v>3394.1971199999998</v>
      </c>
      <c r="AF83" s="19">
        <f t="shared" si="33"/>
        <v>11313.990400000001</v>
      </c>
      <c r="AG83" s="19">
        <f t="shared" si="34"/>
        <v>206.36718489599997</v>
      </c>
      <c r="AH83" s="19">
        <f t="shared" si="35"/>
        <v>722.28514713599986</v>
      </c>
      <c r="AI83" s="19">
        <f>+'[1]Base SDI para IMSS'!N90</f>
        <v>898.46782151663592</v>
      </c>
      <c r="AJ83" s="19">
        <f>+'[1]Base SDI para IMSS'!O90</f>
        <v>183.04352945428482</v>
      </c>
      <c r="AK83" s="19">
        <f>+'[1]Base SDI para IMSS'!P90</f>
        <v>288.29355889049856</v>
      </c>
      <c r="AL83" s="24">
        <f>+AI83+AJ83+AK83-'[1]Base SDI para IMSS'!Q90</f>
        <v>0</v>
      </c>
    </row>
    <row r="84" spans="1:42" s="25" customFormat="1" ht="15" x14ac:dyDescent="0.25">
      <c r="A84" s="13">
        <v>80</v>
      </c>
      <c r="B84" s="14" t="s">
        <v>319</v>
      </c>
      <c r="C84" s="15" t="s">
        <v>320</v>
      </c>
      <c r="D84" s="14" t="s">
        <v>321</v>
      </c>
      <c r="E84" s="14">
        <v>2007</v>
      </c>
      <c r="F84" s="14">
        <v>2013</v>
      </c>
      <c r="G84" s="16">
        <f t="shared" si="18"/>
        <v>6</v>
      </c>
      <c r="H84" s="15" t="s">
        <v>287</v>
      </c>
      <c r="I84" s="15" t="s">
        <v>322</v>
      </c>
      <c r="J84" s="15" t="s">
        <v>15</v>
      </c>
      <c r="K84" s="17">
        <v>13</v>
      </c>
      <c r="L84" s="18">
        <v>6</v>
      </c>
      <c r="M84" s="15">
        <v>15</v>
      </c>
      <c r="N84" s="19">
        <v>4886.8500000000004</v>
      </c>
      <c r="O84" s="19">
        <f t="shared" si="19"/>
        <v>325.79000000000002</v>
      </c>
      <c r="P84" s="20">
        <v>887</v>
      </c>
      <c r="Q84" s="20">
        <v>0</v>
      </c>
      <c r="R84" s="21">
        <f t="shared" si="20"/>
        <v>59.133333333333333</v>
      </c>
      <c r="S84" s="21">
        <f t="shared" si="21"/>
        <v>0</v>
      </c>
      <c r="T84" s="20">
        <f t="shared" si="22"/>
        <v>9773.7000000000007</v>
      </c>
      <c r="U84" s="20">
        <f t="shared" si="23"/>
        <v>1774</v>
      </c>
      <c r="V84" s="20">
        <f t="shared" si="24"/>
        <v>0</v>
      </c>
      <c r="W84" s="19">
        <f t="shared" si="25"/>
        <v>338.03970400000003</v>
      </c>
      <c r="X84" s="19">
        <f t="shared" si="26"/>
        <v>10276.407001600001</v>
      </c>
      <c r="Y84" s="19">
        <f t="shared" si="27"/>
        <v>1840.7024000000001</v>
      </c>
      <c r="Z84" s="19">
        <f t="shared" si="28"/>
        <v>0</v>
      </c>
      <c r="AA84" s="22">
        <f t="shared" si="29"/>
        <v>1</v>
      </c>
      <c r="AB84" s="19">
        <f t="shared" si="30"/>
        <v>62.847432000000005</v>
      </c>
      <c r="AC84" s="23"/>
      <c r="AD84" s="19">
        <f t="shared" si="31"/>
        <v>1690.1985200000001</v>
      </c>
      <c r="AE84" s="19">
        <f t="shared" si="32"/>
        <v>5070.5955600000007</v>
      </c>
      <c r="AF84" s="19">
        <f t="shared" si="33"/>
        <v>16901.985200000003</v>
      </c>
      <c r="AG84" s="19">
        <f t="shared" si="34"/>
        <v>308.29221004800002</v>
      </c>
      <c r="AH84" s="19">
        <f t="shared" si="35"/>
        <v>1079.0227351680001</v>
      </c>
      <c r="AI84" s="19">
        <f>+'[1]Base SDI para IMSS'!N91</f>
        <v>1157.2681491628668</v>
      </c>
      <c r="AJ84" s="19">
        <f>+'[1]Base SDI para IMSS'!O91</f>
        <v>267.29459850922245</v>
      </c>
      <c r="AK84" s="19">
        <f>+'[1]Base SDI para IMSS'!P91</f>
        <v>420.98899265202527</v>
      </c>
      <c r="AL84" s="24">
        <f>+AI84+AJ84+AK84-'[1]Base SDI para IMSS'!Q91</f>
        <v>0</v>
      </c>
    </row>
    <row r="85" spans="1:42" s="25" customFormat="1" ht="15" x14ac:dyDescent="0.25">
      <c r="A85" s="13">
        <v>81</v>
      </c>
      <c r="B85" s="14" t="s">
        <v>323</v>
      </c>
      <c r="C85" s="15" t="s">
        <v>324</v>
      </c>
      <c r="D85" s="14" t="s">
        <v>1166</v>
      </c>
      <c r="E85" s="14">
        <v>2012</v>
      </c>
      <c r="F85" s="14">
        <v>2013</v>
      </c>
      <c r="G85" s="16">
        <f t="shared" si="18"/>
        <v>1</v>
      </c>
      <c r="H85" s="15" t="s">
        <v>287</v>
      </c>
      <c r="I85" s="15" t="s">
        <v>237</v>
      </c>
      <c r="J85" s="15" t="s">
        <v>41</v>
      </c>
      <c r="K85" s="17">
        <v>1</v>
      </c>
      <c r="L85" s="18">
        <v>8</v>
      </c>
      <c r="M85" s="15">
        <v>8</v>
      </c>
      <c r="N85" s="19">
        <v>1744.64</v>
      </c>
      <c r="O85" s="19">
        <f t="shared" si="19"/>
        <v>218.08</v>
      </c>
      <c r="P85" s="20">
        <v>414.93</v>
      </c>
      <c r="Q85" s="20">
        <v>0</v>
      </c>
      <c r="R85" s="21">
        <f t="shared" si="20"/>
        <v>51.866250000000001</v>
      </c>
      <c r="S85" s="21">
        <f t="shared" si="21"/>
        <v>0</v>
      </c>
      <c r="T85" s="20">
        <f t="shared" si="22"/>
        <v>6542.4000000000005</v>
      </c>
      <c r="U85" s="20">
        <f t="shared" si="23"/>
        <v>1555.9875</v>
      </c>
      <c r="V85" s="20">
        <f t="shared" si="24"/>
        <v>0</v>
      </c>
      <c r="W85" s="19">
        <f t="shared" si="25"/>
        <v>226.27980800000003</v>
      </c>
      <c r="X85" s="19">
        <f t="shared" si="26"/>
        <v>6878.9061632000003</v>
      </c>
      <c r="Y85" s="19">
        <f t="shared" si="27"/>
        <v>1614.49263</v>
      </c>
      <c r="Z85" s="19">
        <f t="shared" si="28"/>
        <v>0</v>
      </c>
      <c r="AA85" s="22">
        <f t="shared" si="29"/>
        <v>0</v>
      </c>
      <c r="AB85" s="19">
        <f t="shared" si="30"/>
        <v>0</v>
      </c>
      <c r="AC85" s="23"/>
      <c r="AD85" s="19">
        <f t="shared" si="31"/>
        <v>1131.3990400000002</v>
      </c>
      <c r="AE85" s="19">
        <f t="shared" si="32"/>
        <v>3394.1971200000003</v>
      </c>
      <c r="AF85" s="19">
        <f t="shared" si="33"/>
        <v>11313.990400000002</v>
      </c>
      <c r="AG85" s="19">
        <f t="shared" si="34"/>
        <v>206.367184896</v>
      </c>
      <c r="AH85" s="19">
        <f t="shared" si="35"/>
        <v>722.28514713599998</v>
      </c>
      <c r="AI85" s="19">
        <f>+'[1]Base SDI para IMSS'!N92</f>
        <v>890.74489788092876</v>
      </c>
      <c r="AJ85" s="19">
        <f>+'[1]Base SDI para IMSS'!O92</f>
        <v>180.52937277428484</v>
      </c>
      <c r="AK85" s="19">
        <f>+'[1]Base SDI para IMSS'!P92</f>
        <v>284.3337621194986</v>
      </c>
      <c r="AL85" s="24">
        <f>+AI85+AJ85+AK85-'[1]Base SDI para IMSS'!Q92</f>
        <v>0</v>
      </c>
    </row>
    <row r="86" spans="1:42" s="25" customFormat="1" ht="15" x14ac:dyDescent="0.25">
      <c r="A86" s="13">
        <v>82</v>
      </c>
      <c r="B86" s="14" t="s">
        <v>325</v>
      </c>
      <c r="C86" s="15" t="s">
        <v>326</v>
      </c>
      <c r="D86" s="14" t="s">
        <v>327</v>
      </c>
      <c r="E86" s="14">
        <v>1990</v>
      </c>
      <c r="F86" s="14">
        <v>2013</v>
      </c>
      <c r="G86" s="16">
        <f t="shared" si="18"/>
        <v>23</v>
      </c>
      <c r="H86" s="15" t="s">
        <v>1160</v>
      </c>
      <c r="I86" s="15" t="s">
        <v>206</v>
      </c>
      <c r="J86" s="15" t="s">
        <v>90</v>
      </c>
      <c r="K86" s="17">
        <v>14</v>
      </c>
      <c r="L86" s="18">
        <v>8</v>
      </c>
      <c r="M86" s="15">
        <v>15</v>
      </c>
      <c r="N86" s="19">
        <v>7115.85</v>
      </c>
      <c r="O86" s="19">
        <f t="shared" si="19"/>
        <v>474.39000000000004</v>
      </c>
      <c r="P86" s="20">
        <v>1142.5</v>
      </c>
      <c r="Q86" s="20">
        <v>0</v>
      </c>
      <c r="R86" s="21">
        <f t="shared" si="20"/>
        <v>76.166666666666671</v>
      </c>
      <c r="S86" s="21">
        <f t="shared" si="21"/>
        <v>0</v>
      </c>
      <c r="T86" s="20">
        <f t="shared" si="22"/>
        <v>14231.7</v>
      </c>
      <c r="U86" s="20">
        <f t="shared" si="23"/>
        <v>2285</v>
      </c>
      <c r="V86" s="20">
        <f t="shared" si="24"/>
        <v>0</v>
      </c>
      <c r="W86" s="19">
        <f t="shared" si="25"/>
        <v>492.2270640000001</v>
      </c>
      <c r="X86" s="19">
        <f t="shared" si="26"/>
        <v>14963.702745600001</v>
      </c>
      <c r="Y86" s="19">
        <f t="shared" si="27"/>
        <v>2370.9160000000002</v>
      </c>
      <c r="Z86" s="19">
        <f t="shared" si="28"/>
        <v>0</v>
      </c>
      <c r="AA86" s="22">
        <f t="shared" si="29"/>
        <v>4</v>
      </c>
      <c r="AB86" s="19">
        <f t="shared" si="30"/>
        <v>251.38972800000002</v>
      </c>
      <c r="AC86" s="23"/>
      <c r="AD86" s="19">
        <f t="shared" si="31"/>
        <v>2461.1353200000003</v>
      </c>
      <c r="AE86" s="19">
        <f t="shared" si="32"/>
        <v>7383.4059600000019</v>
      </c>
      <c r="AF86" s="19">
        <f t="shared" si="33"/>
        <v>24611.353200000005</v>
      </c>
      <c r="AG86" s="19">
        <f t="shared" si="34"/>
        <v>448.91108236800005</v>
      </c>
      <c r="AH86" s="19">
        <f t="shared" si="35"/>
        <v>1571.1887882880001</v>
      </c>
      <c r="AI86" s="19">
        <f>+'[1]Base SDI para IMSS'!N93</f>
        <v>1544.6288867386402</v>
      </c>
      <c r="AJ86" s="19">
        <f>+'[1]Base SDI para IMSS'!O93</f>
        <v>393.3978246816385</v>
      </c>
      <c r="AK86" s="19">
        <f>+'[1]Base SDI para IMSS'!P93</f>
        <v>619.60157387358061</v>
      </c>
      <c r="AL86" s="24">
        <f>+AI86+AJ86+AK86-'[1]Base SDI para IMSS'!Q93</f>
        <v>0</v>
      </c>
    </row>
    <row r="87" spans="1:42" s="25" customFormat="1" ht="15" x14ac:dyDescent="0.25">
      <c r="A87" s="13">
        <v>83</v>
      </c>
      <c r="B87" s="14" t="s">
        <v>328</v>
      </c>
      <c r="C87" s="15" t="s">
        <v>329</v>
      </c>
      <c r="D87" s="14" t="s">
        <v>330</v>
      </c>
      <c r="E87" s="14">
        <v>2003</v>
      </c>
      <c r="F87" s="14">
        <v>2013</v>
      </c>
      <c r="G87" s="16">
        <f t="shared" si="18"/>
        <v>10</v>
      </c>
      <c r="H87" s="15" t="s">
        <v>287</v>
      </c>
      <c r="I87" s="15" t="s">
        <v>237</v>
      </c>
      <c r="J87" s="15" t="s">
        <v>15</v>
      </c>
      <c r="K87" s="17">
        <v>1</v>
      </c>
      <c r="L87" s="18">
        <v>8</v>
      </c>
      <c r="M87" s="15">
        <v>15</v>
      </c>
      <c r="N87" s="19">
        <v>3271.2</v>
      </c>
      <c r="O87" s="19">
        <f t="shared" si="19"/>
        <v>218.07999999999998</v>
      </c>
      <c r="P87" s="20">
        <v>778</v>
      </c>
      <c r="Q87" s="20">
        <v>0</v>
      </c>
      <c r="R87" s="21">
        <f t="shared" si="20"/>
        <v>51.866666666666667</v>
      </c>
      <c r="S87" s="21">
        <f t="shared" si="21"/>
        <v>0</v>
      </c>
      <c r="T87" s="20">
        <f t="shared" si="22"/>
        <v>6542.4</v>
      </c>
      <c r="U87" s="20">
        <f t="shared" si="23"/>
        <v>1556</v>
      </c>
      <c r="V87" s="20">
        <f t="shared" si="24"/>
        <v>0</v>
      </c>
      <c r="W87" s="19">
        <f t="shared" si="25"/>
        <v>226.279808</v>
      </c>
      <c r="X87" s="19">
        <f t="shared" si="26"/>
        <v>6878.9061631999994</v>
      </c>
      <c r="Y87" s="19">
        <f t="shared" si="27"/>
        <v>1614.5056000000002</v>
      </c>
      <c r="Z87" s="19">
        <f t="shared" si="28"/>
        <v>0</v>
      </c>
      <c r="AA87" s="22">
        <f t="shared" si="29"/>
        <v>2</v>
      </c>
      <c r="AB87" s="19">
        <f t="shared" si="30"/>
        <v>125.69486400000001</v>
      </c>
      <c r="AC87" s="23"/>
      <c r="AD87" s="19">
        <f t="shared" si="31"/>
        <v>1131.39904</v>
      </c>
      <c r="AE87" s="19">
        <f t="shared" si="32"/>
        <v>3394.1971199999998</v>
      </c>
      <c r="AF87" s="19">
        <f t="shared" si="33"/>
        <v>11313.990400000001</v>
      </c>
      <c r="AG87" s="19">
        <f t="shared" si="34"/>
        <v>206.36718489599997</v>
      </c>
      <c r="AH87" s="19">
        <f t="shared" si="35"/>
        <v>722.28514713599986</v>
      </c>
      <c r="AI87" s="19">
        <f>+'[1]Base SDI para IMSS'!N94</f>
        <v>898.46782151663592</v>
      </c>
      <c r="AJ87" s="19">
        <f>+'[1]Base SDI para IMSS'!O94</f>
        <v>183.04352945428482</v>
      </c>
      <c r="AK87" s="19">
        <f>+'[1]Base SDI para IMSS'!P94</f>
        <v>288.29355889049856</v>
      </c>
      <c r="AL87" s="24">
        <f>+AI87+AJ87+AK87-'[1]Base SDI para IMSS'!Q94</f>
        <v>0</v>
      </c>
    </row>
    <row r="88" spans="1:42" s="25" customFormat="1" ht="15" x14ac:dyDescent="0.25">
      <c r="A88" s="13">
        <v>84</v>
      </c>
      <c r="B88" s="14" t="s">
        <v>331</v>
      </c>
      <c r="C88" s="15" t="s">
        <v>332</v>
      </c>
      <c r="D88" s="14" t="s">
        <v>333</v>
      </c>
      <c r="E88" s="14">
        <v>1998</v>
      </c>
      <c r="F88" s="14">
        <v>2013</v>
      </c>
      <c r="G88" s="16">
        <f t="shared" si="18"/>
        <v>15</v>
      </c>
      <c r="H88" s="15" t="s">
        <v>1160</v>
      </c>
      <c r="I88" s="15" t="s">
        <v>334</v>
      </c>
      <c r="J88" s="15" t="s">
        <v>15</v>
      </c>
      <c r="K88" s="17">
        <v>1</v>
      </c>
      <c r="L88" s="18">
        <v>6</v>
      </c>
      <c r="M88" s="15">
        <v>15</v>
      </c>
      <c r="N88" s="19">
        <v>2595.4499999999998</v>
      </c>
      <c r="O88" s="19">
        <f t="shared" si="19"/>
        <v>173.03</v>
      </c>
      <c r="P88" s="20">
        <v>644</v>
      </c>
      <c r="Q88" s="20">
        <v>0</v>
      </c>
      <c r="R88" s="21">
        <f t="shared" si="20"/>
        <v>42.93333333333333</v>
      </c>
      <c r="S88" s="21">
        <f t="shared" si="21"/>
        <v>0</v>
      </c>
      <c r="T88" s="20">
        <f t="shared" si="22"/>
        <v>5190.8999999999996</v>
      </c>
      <c r="U88" s="20">
        <f t="shared" si="23"/>
        <v>1288</v>
      </c>
      <c r="V88" s="20">
        <f t="shared" si="24"/>
        <v>0</v>
      </c>
      <c r="W88" s="19">
        <f t="shared" si="25"/>
        <v>179.53592800000001</v>
      </c>
      <c r="X88" s="19">
        <f t="shared" si="26"/>
        <v>5457.8922112</v>
      </c>
      <c r="Y88" s="19">
        <f t="shared" si="27"/>
        <v>1336.4288000000001</v>
      </c>
      <c r="Z88" s="19">
        <f t="shared" si="28"/>
        <v>0</v>
      </c>
      <c r="AA88" s="22">
        <f t="shared" si="29"/>
        <v>3</v>
      </c>
      <c r="AB88" s="19">
        <f t="shared" si="30"/>
        <v>188.54229600000002</v>
      </c>
      <c r="AC88" s="23"/>
      <c r="AD88" s="19">
        <f t="shared" si="31"/>
        <v>897.67964000000006</v>
      </c>
      <c r="AE88" s="19">
        <f t="shared" si="32"/>
        <v>2693.03892</v>
      </c>
      <c r="AF88" s="19">
        <f t="shared" si="33"/>
        <v>8976.7964000000011</v>
      </c>
      <c r="AG88" s="19">
        <f t="shared" si="34"/>
        <v>163.73676633599999</v>
      </c>
      <c r="AH88" s="19">
        <f t="shared" si="35"/>
        <v>573.07868217600003</v>
      </c>
      <c r="AI88" s="19">
        <f>+'[1]Base SDI para IMSS'!N95</f>
        <v>781.19851209203262</v>
      </c>
      <c r="AJ88" s="19">
        <f>+'[1]Base SDI para IMSS'!O95</f>
        <v>144.8671300029568</v>
      </c>
      <c r="AK88" s="19">
        <f>+'[1]Base SDI para IMSS'!P95</f>
        <v>228.16572975465701</v>
      </c>
      <c r="AL88" s="24">
        <f>+AI88+AJ88+AK88-'[1]Base SDI para IMSS'!Q95</f>
        <v>0</v>
      </c>
    </row>
    <row r="89" spans="1:42" s="25" customFormat="1" ht="15" x14ac:dyDescent="0.25">
      <c r="A89" s="13">
        <v>85</v>
      </c>
      <c r="B89" s="14" t="s">
        <v>335</v>
      </c>
      <c r="C89" s="15" t="s">
        <v>336</v>
      </c>
      <c r="D89" s="14" t="s">
        <v>337</v>
      </c>
      <c r="E89" s="14">
        <v>1993</v>
      </c>
      <c r="F89" s="14">
        <v>2013</v>
      </c>
      <c r="G89" s="16">
        <f t="shared" si="18"/>
        <v>20</v>
      </c>
      <c r="H89" s="15" t="s">
        <v>1160</v>
      </c>
      <c r="I89" s="15" t="s">
        <v>127</v>
      </c>
      <c r="J89" s="15" t="s">
        <v>229</v>
      </c>
      <c r="K89" s="17">
        <v>1</v>
      </c>
      <c r="L89" s="18">
        <v>6</v>
      </c>
      <c r="M89" s="15">
        <v>15</v>
      </c>
      <c r="N89" s="19">
        <v>3120.9</v>
      </c>
      <c r="O89" s="19">
        <f t="shared" si="19"/>
        <v>208.06</v>
      </c>
      <c r="P89" s="20">
        <v>737</v>
      </c>
      <c r="Q89" s="20">
        <v>0</v>
      </c>
      <c r="R89" s="21">
        <f t="shared" si="20"/>
        <v>49.133333333333333</v>
      </c>
      <c r="S89" s="21">
        <f t="shared" si="21"/>
        <v>0</v>
      </c>
      <c r="T89" s="20">
        <f t="shared" si="22"/>
        <v>6241.8</v>
      </c>
      <c r="U89" s="20">
        <f t="shared" si="23"/>
        <v>1474</v>
      </c>
      <c r="V89" s="20">
        <f t="shared" si="24"/>
        <v>0</v>
      </c>
      <c r="W89" s="19">
        <f t="shared" si="25"/>
        <v>215.88305600000001</v>
      </c>
      <c r="X89" s="19">
        <f t="shared" si="26"/>
        <v>6562.8449024000001</v>
      </c>
      <c r="Y89" s="19">
        <f t="shared" si="27"/>
        <v>1529.4224000000002</v>
      </c>
      <c r="Z89" s="19">
        <f t="shared" si="28"/>
        <v>0</v>
      </c>
      <c r="AA89" s="22">
        <f t="shared" si="29"/>
        <v>4</v>
      </c>
      <c r="AB89" s="19">
        <f t="shared" si="30"/>
        <v>251.38972800000002</v>
      </c>
      <c r="AC89" s="23">
        <v>5000</v>
      </c>
      <c r="AD89" s="19">
        <f t="shared" si="31"/>
        <v>1079.4152800000002</v>
      </c>
      <c r="AE89" s="19">
        <f t="shared" si="32"/>
        <v>3238.24584</v>
      </c>
      <c r="AF89" s="19">
        <f t="shared" si="33"/>
        <v>10794.1528</v>
      </c>
      <c r="AG89" s="19">
        <f t="shared" si="34"/>
        <v>196.885347072</v>
      </c>
      <c r="AH89" s="19">
        <f t="shared" si="35"/>
        <v>689.09871475199998</v>
      </c>
      <c r="AI89" s="19">
        <f>+'[1]Base SDI para IMSS'!N96</f>
        <v>877.82082633526602</v>
      </c>
      <c r="AJ89" s="19">
        <f>+'[1]Base SDI para IMSS'!O96</f>
        <v>176.32201007823363</v>
      </c>
      <c r="AK89" s="19">
        <f>+'[1]Base SDI para IMSS'!P96</f>
        <v>277.70716587321795</v>
      </c>
      <c r="AL89" s="24">
        <f>+AI89+AJ89+AK89-'[1]Base SDI para IMSS'!Q96</f>
        <v>0</v>
      </c>
    </row>
    <row r="90" spans="1:42" s="25" customFormat="1" ht="15" x14ac:dyDescent="0.25">
      <c r="A90" s="13">
        <v>86</v>
      </c>
      <c r="B90" s="14" t="s">
        <v>251</v>
      </c>
      <c r="C90" s="15" t="s">
        <v>252</v>
      </c>
      <c r="D90" s="14" t="s">
        <v>253</v>
      </c>
      <c r="E90" s="14">
        <v>1987</v>
      </c>
      <c r="F90" s="14">
        <v>2013</v>
      </c>
      <c r="G90" s="16">
        <f t="shared" si="18"/>
        <v>26</v>
      </c>
      <c r="H90" s="15" t="s">
        <v>1167</v>
      </c>
      <c r="I90" s="15" t="s">
        <v>237</v>
      </c>
      <c r="J90" s="15" t="s">
        <v>15</v>
      </c>
      <c r="K90" s="17">
        <v>1</v>
      </c>
      <c r="L90" s="18">
        <v>8</v>
      </c>
      <c r="M90" s="15">
        <v>15</v>
      </c>
      <c r="N90" s="19">
        <v>3271.2</v>
      </c>
      <c r="O90" s="19">
        <f t="shared" si="19"/>
        <v>218.07999999999998</v>
      </c>
      <c r="P90" s="20">
        <v>778</v>
      </c>
      <c r="Q90" s="20">
        <v>0</v>
      </c>
      <c r="R90" s="21">
        <f t="shared" si="20"/>
        <v>51.866666666666667</v>
      </c>
      <c r="S90" s="21">
        <f t="shared" si="21"/>
        <v>0</v>
      </c>
      <c r="T90" s="20">
        <f t="shared" si="22"/>
        <v>6542.4</v>
      </c>
      <c r="U90" s="20">
        <f t="shared" si="23"/>
        <v>1556</v>
      </c>
      <c r="V90" s="20">
        <f t="shared" si="24"/>
        <v>0</v>
      </c>
      <c r="W90" s="19">
        <f t="shared" si="25"/>
        <v>226.279808</v>
      </c>
      <c r="X90" s="19">
        <f t="shared" si="26"/>
        <v>6878.9061631999994</v>
      </c>
      <c r="Y90" s="19">
        <f t="shared" si="27"/>
        <v>1614.5056000000002</v>
      </c>
      <c r="Z90" s="19">
        <f t="shared" si="28"/>
        <v>0</v>
      </c>
      <c r="AA90" s="22">
        <f t="shared" si="29"/>
        <v>5</v>
      </c>
      <c r="AB90" s="19">
        <f t="shared" si="30"/>
        <v>314.23716000000002</v>
      </c>
      <c r="AC90" s="23"/>
      <c r="AD90" s="19">
        <f t="shared" si="31"/>
        <v>1131.39904</v>
      </c>
      <c r="AE90" s="19">
        <f t="shared" si="32"/>
        <v>3394.1971199999998</v>
      </c>
      <c r="AF90" s="19">
        <f t="shared" si="33"/>
        <v>11313.990400000001</v>
      </c>
      <c r="AG90" s="19">
        <f t="shared" si="34"/>
        <v>206.36718489599997</v>
      </c>
      <c r="AH90" s="19">
        <f t="shared" si="35"/>
        <v>722.28514713599986</v>
      </c>
      <c r="AI90" s="19">
        <f>+'[1]Base SDI para IMSS'!N97</f>
        <v>910.05101174254366</v>
      </c>
      <c r="AJ90" s="19">
        <f>+'[1]Base SDI para IMSS'!O97</f>
        <v>186.81437537428482</v>
      </c>
      <c r="AK90" s="19">
        <f>+'[1]Base SDI para IMSS'!P97</f>
        <v>294.23264121449859</v>
      </c>
      <c r="AL90" s="24">
        <f>+AI90+AJ90+AK90-'[1]Base SDI para IMSS'!Q97</f>
        <v>0</v>
      </c>
    </row>
    <row r="91" spans="1:42" s="25" customFormat="1" ht="15" x14ac:dyDescent="0.25">
      <c r="A91" s="13">
        <v>87</v>
      </c>
      <c r="B91" s="14" t="s">
        <v>338</v>
      </c>
      <c r="C91" s="15" t="s">
        <v>339</v>
      </c>
      <c r="D91" s="14" t="s">
        <v>340</v>
      </c>
      <c r="E91" s="14">
        <v>2005</v>
      </c>
      <c r="F91" s="14">
        <v>2013</v>
      </c>
      <c r="G91" s="16">
        <f t="shared" si="18"/>
        <v>8</v>
      </c>
      <c r="H91" s="15" t="s">
        <v>287</v>
      </c>
      <c r="I91" s="15" t="s">
        <v>237</v>
      </c>
      <c r="J91" s="15" t="s">
        <v>15</v>
      </c>
      <c r="K91" s="17">
        <v>1</v>
      </c>
      <c r="L91" s="18">
        <v>8</v>
      </c>
      <c r="M91" s="15">
        <v>15</v>
      </c>
      <c r="N91" s="19">
        <v>3271.05</v>
      </c>
      <c r="O91" s="19">
        <f t="shared" si="19"/>
        <v>218.07000000000002</v>
      </c>
      <c r="P91" s="20">
        <v>778</v>
      </c>
      <c r="Q91" s="20">
        <v>0</v>
      </c>
      <c r="R91" s="21">
        <f t="shared" si="20"/>
        <v>51.866666666666667</v>
      </c>
      <c r="S91" s="21">
        <f t="shared" si="21"/>
        <v>0</v>
      </c>
      <c r="T91" s="20">
        <f t="shared" si="22"/>
        <v>6542.1</v>
      </c>
      <c r="U91" s="20">
        <f t="shared" si="23"/>
        <v>1556</v>
      </c>
      <c r="V91" s="20">
        <f t="shared" si="24"/>
        <v>0</v>
      </c>
      <c r="W91" s="19">
        <f t="shared" si="25"/>
        <v>226.26943200000005</v>
      </c>
      <c r="X91" s="19">
        <f t="shared" si="26"/>
        <v>6878.5907328000012</v>
      </c>
      <c r="Y91" s="19">
        <f t="shared" si="27"/>
        <v>1614.5056000000002</v>
      </c>
      <c r="Z91" s="19">
        <f t="shared" si="28"/>
        <v>0</v>
      </c>
      <c r="AA91" s="22">
        <f t="shared" si="29"/>
        <v>1</v>
      </c>
      <c r="AB91" s="19">
        <f t="shared" si="30"/>
        <v>62.847432000000005</v>
      </c>
      <c r="AC91" s="23"/>
      <c r="AD91" s="19">
        <f t="shared" si="31"/>
        <v>1131.3471600000003</v>
      </c>
      <c r="AE91" s="19">
        <f t="shared" si="32"/>
        <v>3394.0414800000008</v>
      </c>
      <c r="AF91" s="19">
        <f t="shared" si="33"/>
        <v>11313.471600000003</v>
      </c>
      <c r="AG91" s="19">
        <f t="shared" si="34"/>
        <v>206.35772198400002</v>
      </c>
      <c r="AH91" s="19">
        <f t="shared" si="35"/>
        <v>722.25202694400014</v>
      </c>
      <c r="AI91" s="19">
        <f>+'[1]Base SDI para IMSS'!N98</f>
        <v>894.5836623065378</v>
      </c>
      <c r="AJ91" s="19">
        <f>+'[1]Base SDI para IMSS'!O98</f>
        <v>181.77906209905925</v>
      </c>
      <c r="AK91" s="19">
        <f>+'[1]Base SDI para IMSS'!P98</f>
        <v>286.30202280601827</v>
      </c>
      <c r="AL91" s="24">
        <f>+AI91+AJ91+AK91-'[1]Base SDI para IMSS'!Q98</f>
        <v>0</v>
      </c>
    </row>
    <row r="92" spans="1:42" s="25" customFormat="1" ht="15" x14ac:dyDescent="0.25">
      <c r="A92" s="13">
        <v>88</v>
      </c>
      <c r="B92" s="14" t="s">
        <v>341</v>
      </c>
      <c r="C92" s="15" t="s">
        <v>342</v>
      </c>
      <c r="D92" s="14" t="s">
        <v>343</v>
      </c>
      <c r="E92" s="14">
        <v>2003</v>
      </c>
      <c r="F92" s="14">
        <v>2013</v>
      </c>
      <c r="G92" s="16">
        <f t="shared" si="18"/>
        <v>10</v>
      </c>
      <c r="H92" s="15" t="s">
        <v>287</v>
      </c>
      <c r="I92" s="15" t="s">
        <v>237</v>
      </c>
      <c r="J92" s="15" t="s">
        <v>15</v>
      </c>
      <c r="K92" s="17">
        <v>1</v>
      </c>
      <c r="L92" s="18">
        <v>8</v>
      </c>
      <c r="M92" s="15">
        <v>15</v>
      </c>
      <c r="N92" s="19">
        <v>3271.2</v>
      </c>
      <c r="O92" s="19">
        <f t="shared" si="19"/>
        <v>218.07999999999998</v>
      </c>
      <c r="P92" s="20">
        <v>778</v>
      </c>
      <c r="Q92" s="20">
        <v>0</v>
      </c>
      <c r="R92" s="21">
        <f t="shared" si="20"/>
        <v>51.866666666666667</v>
      </c>
      <c r="S92" s="21">
        <f t="shared" si="21"/>
        <v>0</v>
      </c>
      <c r="T92" s="20">
        <f t="shared" si="22"/>
        <v>6542.4</v>
      </c>
      <c r="U92" s="20">
        <f t="shared" si="23"/>
        <v>1556</v>
      </c>
      <c r="V92" s="20">
        <f t="shared" si="24"/>
        <v>0</v>
      </c>
      <c r="W92" s="19">
        <f t="shared" si="25"/>
        <v>226.279808</v>
      </c>
      <c r="X92" s="19">
        <f t="shared" si="26"/>
        <v>6878.9061631999994</v>
      </c>
      <c r="Y92" s="19">
        <f t="shared" si="27"/>
        <v>1614.5056000000002</v>
      </c>
      <c r="Z92" s="19">
        <f t="shared" si="28"/>
        <v>0</v>
      </c>
      <c r="AA92" s="22">
        <f t="shared" si="29"/>
        <v>2</v>
      </c>
      <c r="AB92" s="19">
        <f t="shared" si="30"/>
        <v>125.69486400000001</v>
      </c>
      <c r="AC92" s="23"/>
      <c r="AD92" s="19">
        <f t="shared" si="31"/>
        <v>1131.39904</v>
      </c>
      <c r="AE92" s="19">
        <f t="shared" si="32"/>
        <v>3394.1971199999998</v>
      </c>
      <c r="AF92" s="19">
        <f t="shared" si="33"/>
        <v>11313.990400000001</v>
      </c>
      <c r="AG92" s="19">
        <f t="shared" si="34"/>
        <v>206.36718489599997</v>
      </c>
      <c r="AH92" s="19">
        <f t="shared" si="35"/>
        <v>722.28514713599986</v>
      </c>
      <c r="AI92" s="19">
        <f>+'[1]Base SDI para IMSS'!N99</f>
        <v>898.46782151663592</v>
      </c>
      <c r="AJ92" s="19">
        <f>+'[1]Base SDI para IMSS'!O99</f>
        <v>183.04352945428482</v>
      </c>
      <c r="AK92" s="19">
        <f>+'[1]Base SDI para IMSS'!P99</f>
        <v>288.29355889049856</v>
      </c>
      <c r="AL92" s="24">
        <f>+AI92+AJ92+AK92-'[1]Base SDI para IMSS'!Q99</f>
        <v>0</v>
      </c>
    </row>
    <row r="93" spans="1:42" s="25" customFormat="1" ht="15" x14ac:dyDescent="0.25">
      <c r="A93" s="13">
        <v>89</v>
      </c>
      <c r="B93" s="14" t="s">
        <v>254</v>
      </c>
      <c r="C93" s="15" t="s">
        <v>255</v>
      </c>
      <c r="D93" s="14" t="s">
        <v>256</v>
      </c>
      <c r="E93" s="14">
        <v>2000</v>
      </c>
      <c r="F93" s="14">
        <v>2013</v>
      </c>
      <c r="G93" s="16">
        <f t="shared" si="18"/>
        <v>13</v>
      </c>
      <c r="H93" s="15" t="s">
        <v>236</v>
      </c>
      <c r="I93" s="15" t="s">
        <v>237</v>
      </c>
      <c r="J93" s="15" t="s">
        <v>15</v>
      </c>
      <c r="K93" s="17">
        <v>1</v>
      </c>
      <c r="L93" s="18">
        <v>8</v>
      </c>
      <c r="M93" s="15">
        <v>15</v>
      </c>
      <c r="N93" s="19">
        <v>3271.2</v>
      </c>
      <c r="O93" s="19">
        <f t="shared" si="19"/>
        <v>218.07999999999998</v>
      </c>
      <c r="P93" s="20">
        <v>778</v>
      </c>
      <c r="Q93" s="20">
        <v>0</v>
      </c>
      <c r="R93" s="21">
        <f t="shared" si="20"/>
        <v>51.866666666666667</v>
      </c>
      <c r="S93" s="21">
        <f t="shared" si="21"/>
        <v>0</v>
      </c>
      <c r="T93" s="20">
        <f t="shared" si="22"/>
        <v>6542.4</v>
      </c>
      <c r="U93" s="20">
        <f t="shared" si="23"/>
        <v>1556</v>
      </c>
      <c r="V93" s="20">
        <f t="shared" si="24"/>
        <v>0</v>
      </c>
      <c r="W93" s="19">
        <f t="shared" si="25"/>
        <v>226.279808</v>
      </c>
      <c r="X93" s="19">
        <f t="shared" si="26"/>
        <v>6878.9061631999994</v>
      </c>
      <c r="Y93" s="19">
        <f t="shared" si="27"/>
        <v>1614.5056000000002</v>
      </c>
      <c r="Z93" s="19">
        <f t="shared" si="28"/>
        <v>0</v>
      </c>
      <c r="AA93" s="22">
        <f t="shared" si="29"/>
        <v>2</v>
      </c>
      <c r="AB93" s="19">
        <f t="shared" si="30"/>
        <v>125.69486400000001</v>
      </c>
      <c r="AC93" s="23"/>
      <c r="AD93" s="19">
        <f t="shared" si="31"/>
        <v>1131.39904</v>
      </c>
      <c r="AE93" s="19">
        <f t="shared" si="32"/>
        <v>3394.1971199999998</v>
      </c>
      <c r="AF93" s="19">
        <f t="shared" si="33"/>
        <v>11313.990400000001</v>
      </c>
      <c r="AG93" s="19">
        <f t="shared" si="34"/>
        <v>206.36718489599997</v>
      </c>
      <c r="AH93" s="19">
        <f t="shared" si="35"/>
        <v>722.28514713599986</v>
      </c>
      <c r="AI93" s="19">
        <f>+'[1]Base SDI para IMSS'!N100</f>
        <v>898.46782151663592</v>
      </c>
      <c r="AJ93" s="19">
        <f>+'[1]Base SDI para IMSS'!O100</f>
        <v>183.04352945428482</v>
      </c>
      <c r="AK93" s="19">
        <f>+'[1]Base SDI para IMSS'!P100</f>
        <v>288.29355889049856</v>
      </c>
      <c r="AL93" s="24">
        <f>+AI93+AJ93+AK93-'[1]Base SDI para IMSS'!Q100</f>
        <v>0</v>
      </c>
    </row>
    <row r="94" spans="1:42" s="25" customFormat="1" ht="15" x14ac:dyDescent="0.25">
      <c r="A94" s="13">
        <v>90</v>
      </c>
      <c r="B94" s="14" t="s">
        <v>257</v>
      </c>
      <c r="C94" s="15" t="s">
        <v>258</v>
      </c>
      <c r="D94" s="14" t="s">
        <v>259</v>
      </c>
      <c r="E94" s="14">
        <v>1998</v>
      </c>
      <c r="F94" s="14">
        <v>2013</v>
      </c>
      <c r="G94" s="16">
        <f t="shared" si="18"/>
        <v>15</v>
      </c>
      <c r="H94" s="15" t="s">
        <v>236</v>
      </c>
      <c r="I94" s="15" t="s">
        <v>260</v>
      </c>
      <c r="J94" s="15" t="s">
        <v>15</v>
      </c>
      <c r="K94" s="17">
        <v>4</v>
      </c>
      <c r="L94" s="18">
        <v>6</v>
      </c>
      <c r="M94" s="15">
        <v>15</v>
      </c>
      <c r="N94" s="19">
        <v>3208.65</v>
      </c>
      <c r="O94" s="19">
        <f t="shared" si="19"/>
        <v>213.91</v>
      </c>
      <c r="P94" s="20">
        <v>746</v>
      </c>
      <c r="Q94" s="20">
        <v>0</v>
      </c>
      <c r="R94" s="21">
        <f t="shared" si="20"/>
        <v>49.733333333333334</v>
      </c>
      <c r="S94" s="21">
        <f t="shared" si="21"/>
        <v>0</v>
      </c>
      <c r="T94" s="20">
        <f t="shared" si="22"/>
        <v>6417.3</v>
      </c>
      <c r="U94" s="20">
        <f t="shared" si="23"/>
        <v>1492</v>
      </c>
      <c r="V94" s="20">
        <f t="shared" si="24"/>
        <v>0</v>
      </c>
      <c r="W94" s="19">
        <f t="shared" si="25"/>
        <v>221.95301600000002</v>
      </c>
      <c r="X94" s="19">
        <f t="shared" si="26"/>
        <v>6747.3716864000007</v>
      </c>
      <c r="Y94" s="19">
        <f t="shared" si="27"/>
        <v>1548.0992000000001</v>
      </c>
      <c r="Z94" s="19">
        <f t="shared" si="28"/>
        <v>0</v>
      </c>
      <c r="AA94" s="22">
        <f t="shared" si="29"/>
        <v>3</v>
      </c>
      <c r="AB94" s="19">
        <f t="shared" si="30"/>
        <v>188.54229600000002</v>
      </c>
      <c r="AC94" s="23"/>
      <c r="AD94" s="19">
        <f t="shared" si="31"/>
        <v>1109.7650800000001</v>
      </c>
      <c r="AE94" s="19">
        <f t="shared" si="32"/>
        <v>3329.2952400000004</v>
      </c>
      <c r="AF94" s="19">
        <f t="shared" si="33"/>
        <v>11097.650800000001</v>
      </c>
      <c r="AG94" s="19">
        <f t="shared" si="34"/>
        <v>202.421150592</v>
      </c>
      <c r="AH94" s="19">
        <f t="shared" si="35"/>
        <v>708.47402707200001</v>
      </c>
      <c r="AI94" s="19">
        <f>+'[1]Base SDI para IMSS'!N101</f>
        <v>888.61822532836879</v>
      </c>
      <c r="AJ94" s="19">
        <f>+'[1]Base SDI para IMSS'!O101</f>
        <v>179.83704584520962</v>
      </c>
      <c r="AK94" s="19">
        <f>+'[1]Base SDI para IMSS'!P101</f>
        <v>283.24334720620516</v>
      </c>
      <c r="AL94" s="24">
        <f>+AI94+AJ94+AK94-'[1]Base SDI para IMSS'!Q101</f>
        <v>0</v>
      </c>
      <c r="AO94" s="26"/>
      <c r="AP94" s="26"/>
    </row>
    <row r="95" spans="1:42" s="25" customFormat="1" ht="15" x14ac:dyDescent="0.25">
      <c r="A95" s="13">
        <v>91</v>
      </c>
      <c r="B95" s="14" t="s">
        <v>454</v>
      </c>
      <c r="C95" s="15" t="s">
        <v>455</v>
      </c>
      <c r="D95" s="14" t="s">
        <v>456</v>
      </c>
      <c r="E95" s="14">
        <v>2008</v>
      </c>
      <c r="F95" s="14">
        <v>2013</v>
      </c>
      <c r="G95" s="16">
        <f t="shared" si="18"/>
        <v>5</v>
      </c>
      <c r="H95" s="15" t="s">
        <v>1160</v>
      </c>
      <c r="I95" s="15" t="s">
        <v>457</v>
      </c>
      <c r="J95" s="15" t="s">
        <v>15</v>
      </c>
      <c r="K95" s="17">
        <v>13</v>
      </c>
      <c r="L95" s="18">
        <v>6</v>
      </c>
      <c r="M95" s="15">
        <v>15</v>
      </c>
      <c r="N95" s="19">
        <v>4886.8500000000004</v>
      </c>
      <c r="O95" s="19">
        <f t="shared" si="19"/>
        <v>325.79000000000002</v>
      </c>
      <c r="P95" s="20">
        <v>887</v>
      </c>
      <c r="Q95" s="20">
        <v>0</v>
      </c>
      <c r="R95" s="21">
        <f t="shared" si="20"/>
        <v>59.133333333333333</v>
      </c>
      <c r="S95" s="21">
        <f t="shared" si="21"/>
        <v>0</v>
      </c>
      <c r="T95" s="20">
        <f t="shared" si="22"/>
        <v>9773.7000000000007</v>
      </c>
      <c r="U95" s="20">
        <f t="shared" si="23"/>
        <v>1774</v>
      </c>
      <c r="V95" s="20">
        <f t="shared" si="24"/>
        <v>0</v>
      </c>
      <c r="W95" s="19">
        <f t="shared" si="25"/>
        <v>338.03970400000003</v>
      </c>
      <c r="X95" s="19">
        <f t="shared" si="26"/>
        <v>10276.407001600001</v>
      </c>
      <c r="Y95" s="19">
        <f t="shared" si="27"/>
        <v>1840.7024000000001</v>
      </c>
      <c r="Z95" s="19">
        <f t="shared" si="28"/>
        <v>0</v>
      </c>
      <c r="AA95" s="22">
        <f t="shared" si="29"/>
        <v>1</v>
      </c>
      <c r="AB95" s="19">
        <f t="shared" si="30"/>
        <v>62.847432000000005</v>
      </c>
      <c r="AC95" s="23"/>
      <c r="AD95" s="19">
        <f t="shared" si="31"/>
        <v>1690.1985200000001</v>
      </c>
      <c r="AE95" s="19">
        <f t="shared" si="32"/>
        <v>5070.5955600000007</v>
      </c>
      <c r="AF95" s="19">
        <f t="shared" si="33"/>
        <v>16901.985200000003</v>
      </c>
      <c r="AG95" s="19">
        <f t="shared" si="34"/>
        <v>308.29221004800002</v>
      </c>
      <c r="AH95" s="19">
        <f t="shared" si="35"/>
        <v>1079.0227351680001</v>
      </c>
      <c r="AI95" s="19">
        <f>+'[1]Base SDI para IMSS'!N102</f>
        <v>1157.2681491628668</v>
      </c>
      <c r="AJ95" s="19">
        <f>+'[1]Base SDI para IMSS'!O102</f>
        <v>267.29459850922245</v>
      </c>
      <c r="AK95" s="19">
        <f>+'[1]Base SDI para IMSS'!P102</f>
        <v>420.98899265202527</v>
      </c>
      <c r="AL95" s="24">
        <f>+AI95+AJ95+AK95-'[1]Base SDI para IMSS'!Q102</f>
        <v>0</v>
      </c>
    </row>
    <row r="96" spans="1:42" s="25" customFormat="1" ht="15" x14ac:dyDescent="0.25">
      <c r="A96" s="13">
        <v>92</v>
      </c>
      <c r="B96" s="14" t="s">
        <v>1168</v>
      </c>
      <c r="C96" s="15" t="s">
        <v>1169</v>
      </c>
      <c r="D96" s="14" t="s">
        <v>1161</v>
      </c>
      <c r="E96" s="14">
        <v>2012</v>
      </c>
      <c r="F96" s="14">
        <v>2013</v>
      </c>
      <c r="G96" s="16">
        <f t="shared" si="18"/>
        <v>1</v>
      </c>
      <c r="H96" s="15" t="s">
        <v>287</v>
      </c>
      <c r="I96" s="15" t="s">
        <v>237</v>
      </c>
      <c r="J96" s="15" t="s">
        <v>41</v>
      </c>
      <c r="K96" s="17">
        <v>1</v>
      </c>
      <c r="L96" s="18">
        <v>8</v>
      </c>
      <c r="M96" s="15">
        <v>15</v>
      </c>
      <c r="N96" s="19">
        <v>3271.05</v>
      </c>
      <c r="O96" s="19">
        <f t="shared" si="19"/>
        <v>218.07000000000002</v>
      </c>
      <c r="P96" s="20">
        <v>778</v>
      </c>
      <c r="Q96" s="20">
        <v>0</v>
      </c>
      <c r="R96" s="21">
        <f t="shared" si="20"/>
        <v>51.866666666666667</v>
      </c>
      <c r="S96" s="21">
        <f t="shared" si="21"/>
        <v>0</v>
      </c>
      <c r="T96" s="20">
        <f t="shared" si="22"/>
        <v>6542.1</v>
      </c>
      <c r="U96" s="20">
        <f t="shared" si="23"/>
        <v>1556</v>
      </c>
      <c r="V96" s="20">
        <f t="shared" si="24"/>
        <v>0</v>
      </c>
      <c r="W96" s="19">
        <f t="shared" si="25"/>
        <v>226.26943200000005</v>
      </c>
      <c r="X96" s="19">
        <f t="shared" si="26"/>
        <v>6878.5907328000012</v>
      </c>
      <c r="Y96" s="19">
        <f t="shared" si="27"/>
        <v>1614.5056000000002</v>
      </c>
      <c r="Z96" s="19">
        <f t="shared" si="28"/>
        <v>0</v>
      </c>
      <c r="AA96" s="22">
        <f t="shared" si="29"/>
        <v>0</v>
      </c>
      <c r="AB96" s="19">
        <f t="shared" si="30"/>
        <v>0</v>
      </c>
      <c r="AC96" s="23"/>
      <c r="AD96" s="19">
        <f t="shared" si="31"/>
        <v>1131.3471600000003</v>
      </c>
      <c r="AE96" s="19">
        <f t="shared" si="32"/>
        <v>3394.0414800000008</v>
      </c>
      <c r="AF96" s="19">
        <f t="shared" si="33"/>
        <v>11313.471600000003</v>
      </c>
      <c r="AG96" s="19">
        <f t="shared" si="34"/>
        <v>206.35772198400002</v>
      </c>
      <c r="AH96" s="19">
        <f t="shared" si="35"/>
        <v>722.25202694400014</v>
      </c>
      <c r="AI96" s="19">
        <f>+'[1]Base SDI para IMSS'!N103</f>
        <v>890.72259889790166</v>
      </c>
      <c r="AJ96" s="19">
        <f>+'[1]Base SDI para IMSS'!O103</f>
        <v>180.52211345905923</v>
      </c>
      <c r="AK96" s="19">
        <f>+'[1]Base SDI para IMSS'!P103</f>
        <v>284.32232869801828</v>
      </c>
      <c r="AL96" s="24">
        <f>+AI96+AJ96+AK96-'[1]Base SDI para IMSS'!Q103</f>
        <v>0</v>
      </c>
    </row>
    <row r="97" spans="1:42" s="25" customFormat="1" ht="15" x14ac:dyDescent="0.25">
      <c r="A97" s="13">
        <v>93</v>
      </c>
      <c r="B97" s="14" t="s">
        <v>344</v>
      </c>
      <c r="C97" s="15" t="s">
        <v>345</v>
      </c>
      <c r="D97" s="14" t="s">
        <v>346</v>
      </c>
      <c r="E97" s="14">
        <v>1995</v>
      </c>
      <c r="F97" s="14">
        <v>2013</v>
      </c>
      <c r="G97" s="16">
        <f t="shared" si="18"/>
        <v>18</v>
      </c>
      <c r="H97" s="15" t="s">
        <v>287</v>
      </c>
      <c r="I97" s="15" t="s">
        <v>237</v>
      </c>
      <c r="J97" s="15" t="s">
        <v>15</v>
      </c>
      <c r="K97" s="17">
        <v>1</v>
      </c>
      <c r="L97" s="18">
        <v>8</v>
      </c>
      <c r="M97" s="15">
        <v>15</v>
      </c>
      <c r="N97" s="19">
        <v>3271.2</v>
      </c>
      <c r="O97" s="19">
        <f t="shared" si="19"/>
        <v>218.07999999999998</v>
      </c>
      <c r="P97" s="20">
        <v>778</v>
      </c>
      <c r="Q97" s="20">
        <v>0</v>
      </c>
      <c r="R97" s="21">
        <f t="shared" si="20"/>
        <v>51.866666666666667</v>
      </c>
      <c r="S97" s="21">
        <f t="shared" si="21"/>
        <v>0</v>
      </c>
      <c r="T97" s="20">
        <f t="shared" si="22"/>
        <v>6542.4</v>
      </c>
      <c r="U97" s="20">
        <f t="shared" si="23"/>
        <v>1556</v>
      </c>
      <c r="V97" s="20">
        <f t="shared" si="24"/>
        <v>0</v>
      </c>
      <c r="W97" s="19">
        <f t="shared" si="25"/>
        <v>226.279808</v>
      </c>
      <c r="X97" s="19">
        <f t="shared" si="26"/>
        <v>6878.9061631999994</v>
      </c>
      <c r="Y97" s="19">
        <f t="shared" si="27"/>
        <v>1614.5056000000002</v>
      </c>
      <c r="Z97" s="19">
        <f t="shared" si="28"/>
        <v>0</v>
      </c>
      <c r="AA97" s="22">
        <f t="shared" si="29"/>
        <v>3</v>
      </c>
      <c r="AB97" s="19">
        <f t="shared" si="30"/>
        <v>188.54229600000002</v>
      </c>
      <c r="AC97" s="23"/>
      <c r="AD97" s="19">
        <f t="shared" si="31"/>
        <v>1131.39904</v>
      </c>
      <c r="AE97" s="19">
        <f t="shared" si="32"/>
        <v>3394.1971199999998</v>
      </c>
      <c r="AF97" s="19">
        <f t="shared" si="33"/>
        <v>11313.990400000001</v>
      </c>
      <c r="AG97" s="19">
        <f t="shared" si="34"/>
        <v>206.36718489599997</v>
      </c>
      <c r="AH97" s="19">
        <f t="shared" si="35"/>
        <v>722.28514713599986</v>
      </c>
      <c r="AI97" s="19">
        <f>+'[1]Base SDI para IMSS'!N104</f>
        <v>902.32888492527172</v>
      </c>
      <c r="AJ97" s="19">
        <f>+'[1]Base SDI para IMSS'!O104</f>
        <v>184.30047809428481</v>
      </c>
      <c r="AK97" s="19">
        <f>+'[1]Base SDI para IMSS'!P104</f>
        <v>290.27325299849861</v>
      </c>
      <c r="AL97" s="24">
        <f>+AI97+AJ97+AK97-'[1]Base SDI para IMSS'!Q104</f>
        <v>0</v>
      </c>
    </row>
    <row r="98" spans="1:42" s="25" customFormat="1" ht="15" x14ac:dyDescent="0.25">
      <c r="A98" s="13">
        <v>94</v>
      </c>
      <c r="B98" s="14" t="s">
        <v>261</v>
      </c>
      <c r="C98" s="15" t="s">
        <v>262</v>
      </c>
      <c r="D98" s="14" t="s">
        <v>263</v>
      </c>
      <c r="E98" s="14">
        <v>1996</v>
      </c>
      <c r="F98" s="14">
        <v>2013</v>
      </c>
      <c r="G98" s="16">
        <f t="shared" si="18"/>
        <v>17</v>
      </c>
      <c r="H98" s="15" t="s">
        <v>1170</v>
      </c>
      <c r="I98" s="15" t="s">
        <v>237</v>
      </c>
      <c r="J98" s="15" t="s">
        <v>15</v>
      </c>
      <c r="K98" s="17">
        <v>1</v>
      </c>
      <c r="L98" s="18">
        <v>8</v>
      </c>
      <c r="M98" s="15">
        <v>15</v>
      </c>
      <c r="N98" s="19">
        <v>3271.2</v>
      </c>
      <c r="O98" s="19">
        <f t="shared" si="19"/>
        <v>218.07999999999998</v>
      </c>
      <c r="P98" s="20">
        <v>778</v>
      </c>
      <c r="Q98" s="20">
        <v>0</v>
      </c>
      <c r="R98" s="21">
        <f t="shared" si="20"/>
        <v>51.866666666666667</v>
      </c>
      <c r="S98" s="21">
        <f t="shared" si="21"/>
        <v>0</v>
      </c>
      <c r="T98" s="20">
        <f t="shared" si="22"/>
        <v>6542.4</v>
      </c>
      <c r="U98" s="20">
        <f t="shared" si="23"/>
        <v>1556</v>
      </c>
      <c r="V98" s="20">
        <f t="shared" si="24"/>
        <v>0</v>
      </c>
      <c r="W98" s="19">
        <f t="shared" si="25"/>
        <v>226.279808</v>
      </c>
      <c r="X98" s="19">
        <f t="shared" si="26"/>
        <v>6878.9061631999994</v>
      </c>
      <c r="Y98" s="19">
        <f t="shared" si="27"/>
        <v>1614.5056000000002</v>
      </c>
      <c r="Z98" s="19">
        <f t="shared" si="28"/>
        <v>0</v>
      </c>
      <c r="AA98" s="22">
        <f t="shared" si="29"/>
        <v>3</v>
      </c>
      <c r="AB98" s="19">
        <f t="shared" si="30"/>
        <v>188.54229600000002</v>
      </c>
      <c r="AC98" s="23"/>
      <c r="AD98" s="19">
        <f t="shared" si="31"/>
        <v>1131.39904</v>
      </c>
      <c r="AE98" s="19">
        <f t="shared" si="32"/>
        <v>3394.1971199999998</v>
      </c>
      <c r="AF98" s="19">
        <f t="shared" si="33"/>
        <v>11313.990400000001</v>
      </c>
      <c r="AG98" s="19">
        <f t="shared" si="34"/>
        <v>206.36718489599997</v>
      </c>
      <c r="AH98" s="19">
        <f t="shared" si="35"/>
        <v>722.28514713599986</v>
      </c>
      <c r="AI98" s="19">
        <f>+'[1]Base SDI para IMSS'!N105</f>
        <v>902.32888492527172</v>
      </c>
      <c r="AJ98" s="19">
        <f>+'[1]Base SDI para IMSS'!O105</f>
        <v>184.30047809428481</v>
      </c>
      <c r="AK98" s="19">
        <f>+'[1]Base SDI para IMSS'!P105</f>
        <v>290.27325299849861</v>
      </c>
      <c r="AL98" s="24">
        <f>+AI98+AJ98+AK98-'[1]Base SDI para IMSS'!Q105</f>
        <v>0</v>
      </c>
    </row>
    <row r="99" spans="1:42" s="25" customFormat="1" ht="15" x14ac:dyDescent="0.25">
      <c r="A99" s="13">
        <v>95</v>
      </c>
      <c r="B99" s="14" t="s">
        <v>347</v>
      </c>
      <c r="C99" s="15" t="s">
        <v>348</v>
      </c>
      <c r="D99" s="14" t="s">
        <v>349</v>
      </c>
      <c r="E99" s="14">
        <v>2012</v>
      </c>
      <c r="F99" s="14">
        <v>2013</v>
      </c>
      <c r="G99" s="16">
        <f t="shared" si="18"/>
        <v>1</v>
      </c>
      <c r="H99" s="15" t="s">
        <v>287</v>
      </c>
      <c r="I99" s="15" t="s">
        <v>237</v>
      </c>
      <c r="J99" s="15" t="s">
        <v>41</v>
      </c>
      <c r="K99" s="17">
        <v>1</v>
      </c>
      <c r="L99" s="18">
        <v>8</v>
      </c>
      <c r="M99" s="15">
        <v>15</v>
      </c>
      <c r="N99" s="19">
        <v>3271.05</v>
      </c>
      <c r="O99" s="19">
        <f t="shared" si="19"/>
        <v>218.07000000000002</v>
      </c>
      <c r="P99" s="20">
        <v>778</v>
      </c>
      <c r="Q99" s="20">
        <v>0</v>
      </c>
      <c r="R99" s="21">
        <f t="shared" si="20"/>
        <v>51.866666666666667</v>
      </c>
      <c r="S99" s="21">
        <f t="shared" si="21"/>
        <v>0</v>
      </c>
      <c r="T99" s="20">
        <f t="shared" si="22"/>
        <v>6542.1</v>
      </c>
      <c r="U99" s="20">
        <f t="shared" si="23"/>
        <v>1556</v>
      </c>
      <c r="V99" s="20">
        <f t="shared" si="24"/>
        <v>0</v>
      </c>
      <c r="W99" s="19">
        <f t="shared" si="25"/>
        <v>226.26943200000005</v>
      </c>
      <c r="X99" s="19">
        <f t="shared" si="26"/>
        <v>6878.5907328000012</v>
      </c>
      <c r="Y99" s="19">
        <f t="shared" si="27"/>
        <v>1614.5056000000002</v>
      </c>
      <c r="Z99" s="19">
        <f t="shared" si="28"/>
        <v>0</v>
      </c>
      <c r="AA99" s="22">
        <f t="shared" si="29"/>
        <v>0</v>
      </c>
      <c r="AB99" s="19">
        <f t="shared" si="30"/>
        <v>0</v>
      </c>
      <c r="AC99" s="23"/>
      <c r="AD99" s="19">
        <f t="shared" si="31"/>
        <v>1131.3471600000003</v>
      </c>
      <c r="AE99" s="19">
        <f t="shared" si="32"/>
        <v>3394.0414800000008</v>
      </c>
      <c r="AF99" s="19">
        <f t="shared" si="33"/>
        <v>11313.471600000003</v>
      </c>
      <c r="AG99" s="19">
        <f t="shared" si="34"/>
        <v>206.35772198400002</v>
      </c>
      <c r="AH99" s="19">
        <f t="shared" si="35"/>
        <v>722.25202694400014</v>
      </c>
      <c r="AI99" s="19">
        <f>+'[1]Base SDI para IMSS'!N106</f>
        <v>890.72259889790166</v>
      </c>
      <c r="AJ99" s="19">
        <f>+'[1]Base SDI para IMSS'!O106</f>
        <v>180.52211345905923</v>
      </c>
      <c r="AK99" s="19">
        <f>+'[1]Base SDI para IMSS'!P106</f>
        <v>284.32232869801828</v>
      </c>
      <c r="AL99" s="24">
        <f>+AI99+AJ99+AK99-'[1]Base SDI para IMSS'!Q106</f>
        <v>0</v>
      </c>
    </row>
    <row r="100" spans="1:42" s="26" customFormat="1" ht="15" x14ac:dyDescent="0.25">
      <c r="A100" s="13">
        <v>96</v>
      </c>
      <c r="B100" s="14" t="s">
        <v>350</v>
      </c>
      <c r="C100" s="15" t="s">
        <v>351</v>
      </c>
      <c r="D100" s="14" t="s">
        <v>352</v>
      </c>
      <c r="E100" s="14">
        <v>1990</v>
      </c>
      <c r="F100" s="14">
        <v>2013</v>
      </c>
      <c r="G100" s="16">
        <f t="shared" si="18"/>
        <v>23</v>
      </c>
      <c r="H100" s="15" t="s">
        <v>1162</v>
      </c>
      <c r="I100" s="15" t="s">
        <v>237</v>
      </c>
      <c r="J100" s="15" t="s">
        <v>15</v>
      </c>
      <c r="K100" s="17">
        <v>1</v>
      </c>
      <c r="L100" s="18">
        <v>8</v>
      </c>
      <c r="M100" s="15">
        <v>15</v>
      </c>
      <c r="N100" s="19">
        <v>3270.9</v>
      </c>
      <c r="O100" s="19">
        <f t="shared" si="19"/>
        <v>218.06</v>
      </c>
      <c r="P100" s="20">
        <v>778</v>
      </c>
      <c r="Q100" s="20">
        <v>0</v>
      </c>
      <c r="R100" s="21">
        <f t="shared" si="20"/>
        <v>51.866666666666667</v>
      </c>
      <c r="S100" s="21">
        <f t="shared" si="21"/>
        <v>0</v>
      </c>
      <c r="T100" s="20">
        <f t="shared" si="22"/>
        <v>6541.8</v>
      </c>
      <c r="U100" s="20">
        <f t="shared" si="23"/>
        <v>1556</v>
      </c>
      <c r="V100" s="20">
        <f t="shared" si="24"/>
        <v>0</v>
      </c>
      <c r="W100" s="19">
        <f t="shared" si="25"/>
        <v>226.25905600000002</v>
      </c>
      <c r="X100" s="19">
        <f t="shared" si="26"/>
        <v>6878.2753024000003</v>
      </c>
      <c r="Y100" s="19">
        <f t="shared" si="27"/>
        <v>1614.5056000000002</v>
      </c>
      <c r="Z100" s="19">
        <f t="shared" si="28"/>
        <v>0</v>
      </c>
      <c r="AA100" s="22">
        <f t="shared" si="29"/>
        <v>4</v>
      </c>
      <c r="AB100" s="19">
        <f t="shared" si="30"/>
        <v>251.38972800000002</v>
      </c>
      <c r="AC100" s="23"/>
      <c r="AD100" s="19">
        <f t="shared" si="31"/>
        <v>1131.29528</v>
      </c>
      <c r="AE100" s="19">
        <f t="shared" si="32"/>
        <v>3393.8858400000004</v>
      </c>
      <c r="AF100" s="19">
        <f t="shared" si="33"/>
        <v>11312.952800000001</v>
      </c>
      <c r="AG100" s="19">
        <f t="shared" si="34"/>
        <v>206.34825907199999</v>
      </c>
      <c r="AH100" s="19">
        <f t="shared" si="35"/>
        <v>722.21890675199995</v>
      </c>
      <c r="AI100" s="19">
        <f>+'[1]Base SDI para IMSS'!N107</f>
        <v>906.14375673098368</v>
      </c>
      <c r="AJ100" s="19">
        <f>+'[1]Base SDI para IMSS'!O107</f>
        <v>185.54238930383363</v>
      </c>
      <c r="AK100" s="19">
        <f>+'[1]Base SDI para IMSS'!P107</f>
        <v>292.22926315353794</v>
      </c>
      <c r="AL100" s="24">
        <f>+AI100+AJ100+AK100-'[1]Base SDI para IMSS'!Q107</f>
        <v>0</v>
      </c>
      <c r="AM100" s="25"/>
      <c r="AN100" s="25"/>
      <c r="AO100" s="25"/>
      <c r="AP100" s="25"/>
    </row>
    <row r="101" spans="1:42" s="25" customFormat="1" ht="15" x14ac:dyDescent="0.25">
      <c r="A101" s="13">
        <v>97</v>
      </c>
      <c r="B101" s="14" t="s">
        <v>1171</v>
      </c>
      <c r="C101" s="15" t="s">
        <v>1172</v>
      </c>
      <c r="D101" s="14" t="s">
        <v>1173</v>
      </c>
      <c r="E101" s="14">
        <v>2007</v>
      </c>
      <c r="F101" s="14">
        <v>2013</v>
      </c>
      <c r="G101" s="16">
        <f t="shared" si="18"/>
        <v>6</v>
      </c>
      <c r="H101" s="15" t="s">
        <v>287</v>
      </c>
      <c r="I101" s="15" t="s">
        <v>237</v>
      </c>
      <c r="J101" s="15" t="s">
        <v>41</v>
      </c>
      <c r="K101" s="17">
        <v>1</v>
      </c>
      <c r="L101" s="18">
        <v>8</v>
      </c>
      <c r="M101" s="15">
        <v>14</v>
      </c>
      <c r="N101" s="19">
        <v>3052.98</v>
      </c>
      <c r="O101" s="19">
        <f t="shared" si="19"/>
        <v>218.07</v>
      </c>
      <c r="P101" s="20">
        <v>726.13</v>
      </c>
      <c r="Q101" s="20">
        <v>0</v>
      </c>
      <c r="R101" s="21">
        <f t="shared" si="20"/>
        <v>51.866428571428571</v>
      </c>
      <c r="S101" s="21">
        <f t="shared" si="21"/>
        <v>0</v>
      </c>
      <c r="T101" s="20">
        <f t="shared" si="22"/>
        <v>6542.0999999999995</v>
      </c>
      <c r="U101" s="20">
        <f t="shared" si="23"/>
        <v>1555.9928571428572</v>
      </c>
      <c r="V101" s="20">
        <f t="shared" si="24"/>
        <v>0</v>
      </c>
      <c r="W101" s="19">
        <f t="shared" si="25"/>
        <v>226.26943200000002</v>
      </c>
      <c r="X101" s="19">
        <f t="shared" si="26"/>
        <v>6878.5907328000003</v>
      </c>
      <c r="Y101" s="19">
        <f t="shared" si="27"/>
        <v>1614.4981885714287</v>
      </c>
      <c r="Z101" s="19">
        <f t="shared" si="28"/>
        <v>0</v>
      </c>
      <c r="AA101" s="22">
        <f t="shared" si="29"/>
        <v>1</v>
      </c>
      <c r="AB101" s="19">
        <f t="shared" si="30"/>
        <v>62.847432000000005</v>
      </c>
      <c r="AC101" s="23"/>
      <c r="AD101" s="19">
        <f t="shared" si="31"/>
        <v>1131.34716</v>
      </c>
      <c r="AE101" s="19">
        <f t="shared" si="32"/>
        <v>3394.0414800000003</v>
      </c>
      <c r="AF101" s="19">
        <f t="shared" si="33"/>
        <v>11313.471600000001</v>
      </c>
      <c r="AG101" s="19">
        <f t="shared" si="34"/>
        <v>206.35772198399999</v>
      </c>
      <c r="AH101" s="19">
        <f t="shared" si="35"/>
        <v>722.25202694400002</v>
      </c>
      <c r="AI101" s="19">
        <f>+'[1]Base SDI para IMSS'!N108</f>
        <v>894.58320698171758</v>
      </c>
      <c r="AJ101" s="19">
        <f>+'[1]Base SDI para IMSS'!O108</f>
        <v>181.7789138704878</v>
      </c>
      <c r="AK101" s="19">
        <f>+'[1]Base SDI para IMSS'!P108</f>
        <v>286.30178934601832</v>
      </c>
      <c r="AL101" s="24">
        <f>+AI101+AJ101+AK101-'[1]Base SDI para IMSS'!Q108</f>
        <v>0</v>
      </c>
    </row>
    <row r="102" spans="1:42" s="25" customFormat="1" ht="15" x14ac:dyDescent="0.25">
      <c r="A102" s="13">
        <v>98</v>
      </c>
      <c r="B102" s="14" t="s">
        <v>355</v>
      </c>
      <c r="C102" s="15" t="s">
        <v>356</v>
      </c>
      <c r="D102" s="14" t="s">
        <v>232</v>
      </c>
      <c r="E102" s="14">
        <v>2001</v>
      </c>
      <c r="F102" s="14">
        <v>2013</v>
      </c>
      <c r="G102" s="16">
        <f t="shared" si="18"/>
        <v>12</v>
      </c>
      <c r="H102" s="15" t="s">
        <v>287</v>
      </c>
      <c r="I102" s="15" t="s">
        <v>237</v>
      </c>
      <c r="J102" s="15" t="s">
        <v>15</v>
      </c>
      <c r="K102" s="17">
        <v>1</v>
      </c>
      <c r="L102" s="18">
        <v>8</v>
      </c>
      <c r="M102" s="15">
        <v>15</v>
      </c>
      <c r="N102" s="19">
        <v>3275.4</v>
      </c>
      <c r="O102" s="19">
        <f t="shared" si="19"/>
        <v>218.36</v>
      </c>
      <c r="P102" s="20">
        <v>778</v>
      </c>
      <c r="Q102" s="20">
        <v>0</v>
      </c>
      <c r="R102" s="21">
        <f t="shared" si="20"/>
        <v>51.866666666666667</v>
      </c>
      <c r="S102" s="21">
        <f t="shared" si="21"/>
        <v>0</v>
      </c>
      <c r="T102" s="20">
        <f t="shared" si="22"/>
        <v>6550.8</v>
      </c>
      <c r="U102" s="20">
        <f t="shared" si="23"/>
        <v>1556</v>
      </c>
      <c r="V102" s="20">
        <f t="shared" si="24"/>
        <v>0</v>
      </c>
      <c r="W102" s="19">
        <f t="shared" si="25"/>
        <v>226.57033600000003</v>
      </c>
      <c r="X102" s="19">
        <f t="shared" si="26"/>
        <v>6887.7382144000003</v>
      </c>
      <c r="Y102" s="19">
        <f t="shared" si="27"/>
        <v>1614.5056000000002</v>
      </c>
      <c r="Z102" s="19">
        <f t="shared" si="28"/>
        <v>0</v>
      </c>
      <c r="AA102" s="22">
        <f t="shared" si="29"/>
        <v>2</v>
      </c>
      <c r="AB102" s="19">
        <f t="shared" si="30"/>
        <v>125.69486400000001</v>
      </c>
      <c r="AC102" s="23"/>
      <c r="AD102" s="19">
        <f t="shared" si="31"/>
        <v>1132.8516800000002</v>
      </c>
      <c r="AE102" s="19">
        <f t="shared" si="32"/>
        <v>3398.5550400000002</v>
      </c>
      <c r="AF102" s="19">
        <f t="shared" si="33"/>
        <v>11328.516800000001</v>
      </c>
      <c r="AG102" s="19">
        <f t="shared" si="34"/>
        <v>206.63214643200001</v>
      </c>
      <c r="AH102" s="19">
        <f t="shared" si="35"/>
        <v>723.21251251199999</v>
      </c>
      <c r="AI102" s="19">
        <f>+'[1]Base SDI para IMSS'!N109</f>
        <v>899.11450395757504</v>
      </c>
      <c r="AJ102" s="19">
        <f>+'[1]Base SDI para IMSS'!O109</f>
        <v>183.25405348060164</v>
      </c>
      <c r="AK102" s="19">
        <f>+'[1]Base SDI para IMSS'!P109</f>
        <v>288.62513423194758</v>
      </c>
      <c r="AL102" s="24">
        <f>+AI102+AJ102+AK102-'[1]Base SDI para IMSS'!Q109</f>
        <v>0</v>
      </c>
    </row>
    <row r="103" spans="1:42" s="25" customFormat="1" ht="15" x14ac:dyDescent="0.25">
      <c r="A103" s="13">
        <v>99</v>
      </c>
      <c r="B103" s="14" t="s">
        <v>1174</v>
      </c>
      <c r="C103" s="15" t="s">
        <v>264</v>
      </c>
      <c r="D103" s="14" t="s">
        <v>265</v>
      </c>
      <c r="E103" s="14">
        <v>1997</v>
      </c>
      <c r="F103" s="14">
        <v>2013</v>
      </c>
      <c r="G103" s="16">
        <f t="shared" si="18"/>
        <v>16</v>
      </c>
      <c r="H103" s="15" t="s">
        <v>287</v>
      </c>
      <c r="I103" s="15" t="s">
        <v>237</v>
      </c>
      <c r="J103" s="15" t="s">
        <v>15</v>
      </c>
      <c r="K103" s="17">
        <v>1</v>
      </c>
      <c r="L103" s="18">
        <v>8</v>
      </c>
      <c r="M103" s="15">
        <v>15</v>
      </c>
      <c r="N103" s="19">
        <v>3271.2</v>
      </c>
      <c r="O103" s="19">
        <f t="shared" si="19"/>
        <v>218.07999999999998</v>
      </c>
      <c r="P103" s="20">
        <v>778</v>
      </c>
      <c r="Q103" s="20">
        <v>0</v>
      </c>
      <c r="R103" s="21">
        <f t="shared" si="20"/>
        <v>51.866666666666667</v>
      </c>
      <c r="S103" s="21">
        <f t="shared" si="21"/>
        <v>0</v>
      </c>
      <c r="T103" s="20">
        <f t="shared" si="22"/>
        <v>6542.4</v>
      </c>
      <c r="U103" s="20">
        <f t="shared" si="23"/>
        <v>1556</v>
      </c>
      <c r="V103" s="20">
        <f t="shared" si="24"/>
        <v>0</v>
      </c>
      <c r="W103" s="19">
        <f t="shared" si="25"/>
        <v>226.279808</v>
      </c>
      <c r="X103" s="19">
        <f t="shared" si="26"/>
        <v>6878.9061631999994</v>
      </c>
      <c r="Y103" s="19">
        <f t="shared" si="27"/>
        <v>1614.5056000000002</v>
      </c>
      <c r="Z103" s="19">
        <f t="shared" si="28"/>
        <v>0</v>
      </c>
      <c r="AA103" s="22">
        <f t="shared" si="29"/>
        <v>3</v>
      </c>
      <c r="AB103" s="19">
        <f t="shared" si="30"/>
        <v>188.54229600000002</v>
      </c>
      <c r="AC103" s="23"/>
      <c r="AD103" s="19">
        <f t="shared" si="31"/>
        <v>1131.39904</v>
      </c>
      <c r="AE103" s="19">
        <f t="shared" si="32"/>
        <v>3394.1971199999998</v>
      </c>
      <c r="AF103" s="19">
        <f t="shared" si="33"/>
        <v>11313.990400000001</v>
      </c>
      <c r="AG103" s="19">
        <f t="shared" si="34"/>
        <v>206.36718489599997</v>
      </c>
      <c r="AH103" s="19">
        <f t="shared" si="35"/>
        <v>722.28514713599986</v>
      </c>
      <c r="AI103" s="19">
        <f>+'[1]Base SDI para IMSS'!N110</f>
        <v>902.32888492527172</v>
      </c>
      <c r="AJ103" s="19">
        <f>+'[1]Base SDI para IMSS'!O110</f>
        <v>184.30047809428481</v>
      </c>
      <c r="AK103" s="19">
        <f>+'[1]Base SDI para IMSS'!P110</f>
        <v>290.27325299849861</v>
      </c>
      <c r="AL103" s="24">
        <f>+AI103+AJ103+AK103-'[1]Base SDI para IMSS'!Q110</f>
        <v>0</v>
      </c>
    </row>
    <row r="104" spans="1:42" s="25" customFormat="1" ht="15" x14ac:dyDescent="0.25">
      <c r="A104" s="13">
        <v>100</v>
      </c>
      <c r="B104" s="14" t="s">
        <v>357</v>
      </c>
      <c r="C104" s="15" t="s">
        <v>358</v>
      </c>
      <c r="D104" s="14" t="s">
        <v>359</v>
      </c>
      <c r="E104" s="14">
        <v>1999</v>
      </c>
      <c r="F104" s="14">
        <v>2013</v>
      </c>
      <c r="G104" s="16">
        <f t="shared" si="18"/>
        <v>14</v>
      </c>
      <c r="H104" s="15" t="s">
        <v>1162</v>
      </c>
      <c r="I104" s="15" t="s">
        <v>237</v>
      </c>
      <c r="J104" s="15" t="s">
        <v>15</v>
      </c>
      <c r="K104" s="17">
        <v>1</v>
      </c>
      <c r="L104" s="18">
        <v>8</v>
      </c>
      <c r="M104" s="15">
        <v>15</v>
      </c>
      <c r="N104" s="19">
        <v>3271.2</v>
      </c>
      <c r="O104" s="19">
        <f t="shared" si="19"/>
        <v>218.07999999999998</v>
      </c>
      <c r="P104" s="20">
        <v>778</v>
      </c>
      <c r="Q104" s="20">
        <v>0</v>
      </c>
      <c r="R104" s="21">
        <f t="shared" si="20"/>
        <v>51.866666666666667</v>
      </c>
      <c r="S104" s="21">
        <f t="shared" si="21"/>
        <v>0</v>
      </c>
      <c r="T104" s="20">
        <f t="shared" si="22"/>
        <v>6542.4</v>
      </c>
      <c r="U104" s="20">
        <f t="shared" si="23"/>
        <v>1556</v>
      </c>
      <c r="V104" s="20">
        <f t="shared" si="24"/>
        <v>0</v>
      </c>
      <c r="W104" s="19">
        <f t="shared" si="25"/>
        <v>226.279808</v>
      </c>
      <c r="X104" s="19">
        <f t="shared" si="26"/>
        <v>6878.9061631999994</v>
      </c>
      <c r="Y104" s="19">
        <f t="shared" si="27"/>
        <v>1614.5056000000002</v>
      </c>
      <c r="Z104" s="19">
        <f t="shared" si="28"/>
        <v>0</v>
      </c>
      <c r="AA104" s="22">
        <f t="shared" si="29"/>
        <v>2</v>
      </c>
      <c r="AB104" s="19">
        <f t="shared" si="30"/>
        <v>125.69486400000001</v>
      </c>
      <c r="AC104" s="23"/>
      <c r="AD104" s="19">
        <f t="shared" si="31"/>
        <v>1131.39904</v>
      </c>
      <c r="AE104" s="19">
        <f t="shared" si="32"/>
        <v>3394.1971199999998</v>
      </c>
      <c r="AF104" s="19">
        <f t="shared" si="33"/>
        <v>11313.990400000001</v>
      </c>
      <c r="AG104" s="19">
        <f t="shared" si="34"/>
        <v>206.36718489599997</v>
      </c>
      <c r="AH104" s="19">
        <f t="shared" si="35"/>
        <v>722.28514713599986</v>
      </c>
      <c r="AI104" s="19">
        <f>+'[1]Base SDI para IMSS'!N111</f>
        <v>898.46782151663592</v>
      </c>
      <c r="AJ104" s="19">
        <f>+'[1]Base SDI para IMSS'!O111</f>
        <v>183.04352945428482</v>
      </c>
      <c r="AK104" s="19">
        <f>+'[1]Base SDI para IMSS'!P111</f>
        <v>288.29355889049856</v>
      </c>
      <c r="AL104" s="24">
        <f>+AI104+AJ104+AK104-'[1]Base SDI para IMSS'!Q111</f>
        <v>0</v>
      </c>
    </row>
    <row r="105" spans="1:42" s="25" customFormat="1" ht="15" x14ac:dyDescent="0.25">
      <c r="A105" s="13">
        <v>101</v>
      </c>
      <c r="B105" s="14" t="s">
        <v>360</v>
      </c>
      <c r="C105" s="15" t="s">
        <v>361</v>
      </c>
      <c r="D105" s="14" t="s">
        <v>362</v>
      </c>
      <c r="E105" s="14">
        <v>1991</v>
      </c>
      <c r="F105" s="14">
        <v>2013</v>
      </c>
      <c r="G105" s="16">
        <f t="shared" si="18"/>
        <v>22</v>
      </c>
      <c r="H105" s="15" t="s">
        <v>287</v>
      </c>
      <c r="I105" s="15" t="s">
        <v>233</v>
      </c>
      <c r="J105" s="15" t="s">
        <v>90</v>
      </c>
      <c r="K105" s="17">
        <v>14</v>
      </c>
      <c r="L105" s="18">
        <v>8</v>
      </c>
      <c r="M105" s="15">
        <v>15</v>
      </c>
      <c r="N105" s="19">
        <v>7115.85</v>
      </c>
      <c r="O105" s="19">
        <f t="shared" si="19"/>
        <v>474.39000000000004</v>
      </c>
      <c r="P105" s="20">
        <v>1142.5</v>
      </c>
      <c r="Q105" s="20">
        <v>0</v>
      </c>
      <c r="R105" s="21">
        <f t="shared" si="20"/>
        <v>76.166666666666671</v>
      </c>
      <c r="S105" s="21">
        <f t="shared" si="21"/>
        <v>0</v>
      </c>
      <c r="T105" s="20">
        <f t="shared" si="22"/>
        <v>14231.7</v>
      </c>
      <c r="U105" s="20">
        <f t="shared" si="23"/>
        <v>2285</v>
      </c>
      <c r="V105" s="20">
        <f t="shared" si="24"/>
        <v>0</v>
      </c>
      <c r="W105" s="19">
        <f t="shared" si="25"/>
        <v>492.2270640000001</v>
      </c>
      <c r="X105" s="19">
        <f t="shared" si="26"/>
        <v>14963.702745600001</v>
      </c>
      <c r="Y105" s="19">
        <f t="shared" si="27"/>
        <v>2370.9160000000002</v>
      </c>
      <c r="Z105" s="19">
        <f t="shared" si="28"/>
        <v>0</v>
      </c>
      <c r="AA105" s="22">
        <f t="shared" si="29"/>
        <v>4</v>
      </c>
      <c r="AB105" s="19">
        <f t="shared" si="30"/>
        <v>251.38972800000002</v>
      </c>
      <c r="AC105" s="23"/>
      <c r="AD105" s="19">
        <f t="shared" si="31"/>
        <v>2461.1353200000003</v>
      </c>
      <c r="AE105" s="19">
        <f t="shared" si="32"/>
        <v>7383.4059600000019</v>
      </c>
      <c r="AF105" s="19">
        <f t="shared" si="33"/>
        <v>24611.353200000005</v>
      </c>
      <c r="AG105" s="19">
        <f t="shared" si="34"/>
        <v>448.91108236800005</v>
      </c>
      <c r="AH105" s="19">
        <f t="shared" si="35"/>
        <v>1571.1887882880001</v>
      </c>
      <c r="AI105" s="19">
        <f>+'[1]Base SDI para IMSS'!N112</f>
        <v>1544.6288867386402</v>
      </c>
      <c r="AJ105" s="19">
        <f>+'[1]Base SDI para IMSS'!O112</f>
        <v>393.3978246816385</v>
      </c>
      <c r="AK105" s="19">
        <f>+'[1]Base SDI para IMSS'!P112</f>
        <v>619.60157387358061</v>
      </c>
      <c r="AL105" s="24">
        <f>+AI105+AJ105+AK105-'[1]Base SDI para IMSS'!Q112</f>
        <v>0</v>
      </c>
    </row>
    <row r="106" spans="1:42" s="25" customFormat="1" ht="15" x14ac:dyDescent="0.25">
      <c r="A106" s="13">
        <v>102</v>
      </c>
      <c r="B106" s="14" t="s">
        <v>363</v>
      </c>
      <c r="C106" s="15" t="s">
        <v>364</v>
      </c>
      <c r="D106" s="14" t="s">
        <v>1146</v>
      </c>
      <c r="E106" s="14">
        <v>2012</v>
      </c>
      <c r="F106" s="14">
        <v>2013</v>
      </c>
      <c r="G106" s="16">
        <f t="shared" si="18"/>
        <v>1</v>
      </c>
      <c r="H106" s="15" t="s">
        <v>287</v>
      </c>
      <c r="I106" s="15" t="s">
        <v>237</v>
      </c>
      <c r="J106" s="15" t="s">
        <v>41</v>
      </c>
      <c r="K106" s="17">
        <v>1</v>
      </c>
      <c r="L106" s="18">
        <v>8</v>
      </c>
      <c r="M106" s="15">
        <v>15</v>
      </c>
      <c r="N106" s="19">
        <v>3271.05</v>
      </c>
      <c r="O106" s="19">
        <f t="shared" si="19"/>
        <v>218.07000000000002</v>
      </c>
      <c r="P106" s="20">
        <v>778</v>
      </c>
      <c r="Q106" s="20">
        <v>0</v>
      </c>
      <c r="R106" s="21">
        <f t="shared" si="20"/>
        <v>51.866666666666667</v>
      </c>
      <c r="S106" s="21">
        <f t="shared" si="21"/>
        <v>0</v>
      </c>
      <c r="T106" s="20">
        <f t="shared" si="22"/>
        <v>6542.1</v>
      </c>
      <c r="U106" s="20">
        <f t="shared" si="23"/>
        <v>1556</v>
      </c>
      <c r="V106" s="20">
        <f t="shared" si="24"/>
        <v>0</v>
      </c>
      <c r="W106" s="19">
        <f t="shared" si="25"/>
        <v>226.26943200000005</v>
      </c>
      <c r="X106" s="19">
        <f t="shared" si="26"/>
        <v>6878.5907328000012</v>
      </c>
      <c r="Y106" s="19">
        <f t="shared" si="27"/>
        <v>1614.5056000000002</v>
      </c>
      <c r="Z106" s="19">
        <f t="shared" si="28"/>
        <v>0</v>
      </c>
      <c r="AA106" s="22">
        <f t="shared" si="29"/>
        <v>0</v>
      </c>
      <c r="AB106" s="19">
        <f t="shared" si="30"/>
        <v>0</v>
      </c>
      <c r="AC106" s="23"/>
      <c r="AD106" s="19">
        <f t="shared" si="31"/>
        <v>1131.3471600000003</v>
      </c>
      <c r="AE106" s="19">
        <f t="shared" si="32"/>
        <v>3394.0414800000008</v>
      </c>
      <c r="AF106" s="19">
        <f t="shared" si="33"/>
        <v>11313.471600000003</v>
      </c>
      <c r="AG106" s="19">
        <f t="shared" si="34"/>
        <v>206.35772198400002</v>
      </c>
      <c r="AH106" s="19">
        <f t="shared" si="35"/>
        <v>722.25202694400014</v>
      </c>
      <c r="AI106" s="19">
        <f>+'[1]Base SDI para IMSS'!N113</f>
        <v>890.72259889790166</v>
      </c>
      <c r="AJ106" s="19">
        <f>+'[1]Base SDI para IMSS'!O113</f>
        <v>180.52211345905923</v>
      </c>
      <c r="AK106" s="19">
        <f>+'[1]Base SDI para IMSS'!P113</f>
        <v>284.32232869801828</v>
      </c>
      <c r="AL106" s="24">
        <f>+AI106+AJ106+AK106-'[1]Base SDI para IMSS'!Q113</f>
        <v>0</v>
      </c>
    </row>
    <row r="107" spans="1:42" s="25" customFormat="1" ht="15" x14ac:dyDescent="0.25">
      <c r="A107" s="13">
        <v>103</v>
      </c>
      <c r="B107" s="14" t="s">
        <v>365</v>
      </c>
      <c r="C107" s="15" t="s">
        <v>366</v>
      </c>
      <c r="D107" s="14" t="s">
        <v>367</v>
      </c>
      <c r="E107" s="14">
        <v>2003</v>
      </c>
      <c r="F107" s="14">
        <v>2013</v>
      </c>
      <c r="G107" s="16">
        <f t="shared" si="18"/>
        <v>10</v>
      </c>
      <c r="H107" s="15" t="s">
        <v>236</v>
      </c>
      <c r="I107" s="15" t="s">
        <v>237</v>
      </c>
      <c r="J107" s="15" t="s">
        <v>15</v>
      </c>
      <c r="K107" s="17">
        <v>1</v>
      </c>
      <c r="L107" s="18">
        <v>8</v>
      </c>
      <c r="M107" s="15">
        <v>15</v>
      </c>
      <c r="N107" s="19">
        <v>3271.2</v>
      </c>
      <c r="O107" s="19">
        <f t="shared" si="19"/>
        <v>218.07999999999998</v>
      </c>
      <c r="P107" s="20">
        <v>778</v>
      </c>
      <c r="Q107" s="20">
        <v>0</v>
      </c>
      <c r="R107" s="21">
        <f t="shared" si="20"/>
        <v>51.866666666666667</v>
      </c>
      <c r="S107" s="21">
        <f t="shared" si="21"/>
        <v>0</v>
      </c>
      <c r="T107" s="20">
        <f t="shared" si="22"/>
        <v>6542.4</v>
      </c>
      <c r="U107" s="20">
        <f t="shared" si="23"/>
        <v>1556</v>
      </c>
      <c r="V107" s="20">
        <f t="shared" si="24"/>
        <v>0</v>
      </c>
      <c r="W107" s="19">
        <f t="shared" si="25"/>
        <v>226.279808</v>
      </c>
      <c r="X107" s="19">
        <f t="shared" si="26"/>
        <v>6878.9061631999994</v>
      </c>
      <c r="Y107" s="19">
        <f t="shared" si="27"/>
        <v>1614.5056000000002</v>
      </c>
      <c r="Z107" s="19">
        <f t="shared" si="28"/>
        <v>0</v>
      </c>
      <c r="AA107" s="22">
        <f t="shared" si="29"/>
        <v>2</v>
      </c>
      <c r="AB107" s="19">
        <f t="shared" si="30"/>
        <v>125.69486400000001</v>
      </c>
      <c r="AC107" s="23"/>
      <c r="AD107" s="19">
        <f t="shared" si="31"/>
        <v>1131.39904</v>
      </c>
      <c r="AE107" s="19">
        <f t="shared" si="32"/>
        <v>3394.1971199999998</v>
      </c>
      <c r="AF107" s="19">
        <f t="shared" si="33"/>
        <v>11313.990400000001</v>
      </c>
      <c r="AG107" s="19">
        <f t="shared" si="34"/>
        <v>206.36718489599997</v>
      </c>
      <c r="AH107" s="19">
        <f t="shared" si="35"/>
        <v>722.28514713599986</v>
      </c>
      <c r="AI107" s="19">
        <f>+'[1]Base SDI para IMSS'!N114</f>
        <v>898.46782151663592</v>
      </c>
      <c r="AJ107" s="19">
        <f>+'[1]Base SDI para IMSS'!O114</f>
        <v>183.04352945428482</v>
      </c>
      <c r="AK107" s="19">
        <f>+'[1]Base SDI para IMSS'!P114</f>
        <v>288.29355889049856</v>
      </c>
      <c r="AL107" s="24">
        <f>+AI107+AJ107+AK107-'[1]Base SDI para IMSS'!Q114</f>
        <v>0</v>
      </c>
    </row>
    <row r="108" spans="1:42" s="25" customFormat="1" ht="15" x14ac:dyDescent="0.25">
      <c r="A108" s="13">
        <v>104</v>
      </c>
      <c r="B108" s="14" t="s">
        <v>266</v>
      </c>
      <c r="C108" s="15" t="s">
        <v>267</v>
      </c>
      <c r="D108" s="14" t="s">
        <v>268</v>
      </c>
      <c r="E108" s="14">
        <v>1989</v>
      </c>
      <c r="F108" s="14">
        <v>2013</v>
      </c>
      <c r="G108" s="16">
        <f t="shared" si="18"/>
        <v>24</v>
      </c>
      <c r="H108" s="15" t="s">
        <v>236</v>
      </c>
      <c r="I108" s="15" t="s">
        <v>233</v>
      </c>
      <c r="J108" s="15" t="s">
        <v>90</v>
      </c>
      <c r="K108" s="17">
        <v>14</v>
      </c>
      <c r="L108" s="18">
        <v>8</v>
      </c>
      <c r="M108" s="15">
        <v>15</v>
      </c>
      <c r="N108" s="19">
        <v>7115.85</v>
      </c>
      <c r="O108" s="19">
        <f t="shared" si="19"/>
        <v>474.39000000000004</v>
      </c>
      <c r="P108" s="20">
        <v>1142.5</v>
      </c>
      <c r="Q108" s="20">
        <v>0</v>
      </c>
      <c r="R108" s="21">
        <f t="shared" si="20"/>
        <v>76.166666666666671</v>
      </c>
      <c r="S108" s="21">
        <f t="shared" si="21"/>
        <v>0</v>
      </c>
      <c r="T108" s="20">
        <f t="shared" si="22"/>
        <v>14231.7</v>
      </c>
      <c r="U108" s="20">
        <f t="shared" si="23"/>
        <v>2285</v>
      </c>
      <c r="V108" s="20">
        <f t="shared" si="24"/>
        <v>0</v>
      </c>
      <c r="W108" s="19">
        <f t="shared" si="25"/>
        <v>492.2270640000001</v>
      </c>
      <c r="X108" s="19">
        <f t="shared" si="26"/>
        <v>14963.702745600001</v>
      </c>
      <c r="Y108" s="19">
        <f t="shared" si="27"/>
        <v>2370.9160000000002</v>
      </c>
      <c r="Z108" s="19">
        <f t="shared" si="28"/>
        <v>0</v>
      </c>
      <c r="AA108" s="22">
        <f t="shared" si="29"/>
        <v>4</v>
      </c>
      <c r="AB108" s="19">
        <f t="shared" si="30"/>
        <v>251.38972800000002</v>
      </c>
      <c r="AC108" s="23"/>
      <c r="AD108" s="19">
        <f t="shared" si="31"/>
        <v>2461.1353200000003</v>
      </c>
      <c r="AE108" s="19">
        <f t="shared" si="32"/>
        <v>7383.4059600000019</v>
      </c>
      <c r="AF108" s="19">
        <f t="shared" si="33"/>
        <v>24611.353200000005</v>
      </c>
      <c r="AG108" s="19">
        <f t="shared" si="34"/>
        <v>448.91108236800005</v>
      </c>
      <c r="AH108" s="19">
        <f t="shared" si="35"/>
        <v>1571.1887882880001</v>
      </c>
      <c r="AI108" s="19">
        <f>+'[1]Base SDI para IMSS'!N115</f>
        <v>1544.6288867386402</v>
      </c>
      <c r="AJ108" s="19">
        <f>+'[1]Base SDI para IMSS'!O115</f>
        <v>393.3978246816385</v>
      </c>
      <c r="AK108" s="19">
        <f>+'[1]Base SDI para IMSS'!P115</f>
        <v>619.60157387358061</v>
      </c>
      <c r="AL108" s="24">
        <f>+AI108+AJ108+AK108-'[1]Base SDI para IMSS'!Q115</f>
        <v>0</v>
      </c>
    </row>
    <row r="109" spans="1:42" s="25" customFormat="1" ht="15" x14ac:dyDescent="0.25">
      <c r="A109" s="13">
        <v>105</v>
      </c>
      <c r="B109" s="14" t="s">
        <v>269</v>
      </c>
      <c r="C109" s="15" t="s">
        <v>270</v>
      </c>
      <c r="D109" s="14" t="s">
        <v>271</v>
      </c>
      <c r="E109" s="14">
        <v>1997</v>
      </c>
      <c r="F109" s="14">
        <v>2013</v>
      </c>
      <c r="G109" s="16">
        <f t="shared" si="18"/>
        <v>16</v>
      </c>
      <c r="H109" s="15" t="s">
        <v>1167</v>
      </c>
      <c r="I109" s="15" t="s">
        <v>237</v>
      </c>
      <c r="J109" s="15" t="s">
        <v>15</v>
      </c>
      <c r="K109" s="17">
        <v>1</v>
      </c>
      <c r="L109" s="18">
        <v>8</v>
      </c>
      <c r="M109" s="15">
        <v>15</v>
      </c>
      <c r="N109" s="19">
        <v>3271.2</v>
      </c>
      <c r="O109" s="19">
        <f t="shared" si="19"/>
        <v>218.07999999999998</v>
      </c>
      <c r="P109" s="20">
        <v>778</v>
      </c>
      <c r="Q109" s="20">
        <v>0</v>
      </c>
      <c r="R109" s="21">
        <f t="shared" si="20"/>
        <v>51.866666666666667</v>
      </c>
      <c r="S109" s="21">
        <f t="shared" si="21"/>
        <v>0</v>
      </c>
      <c r="T109" s="20">
        <f t="shared" si="22"/>
        <v>6542.4</v>
      </c>
      <c r="U109" s="20">
        <f t="shared" si="23"/>
        <v>1556</v>
      </c>
      <c r="V109" s="20">
        <f t="shared" si="24"/>
        <v>0</v>
      </c>
      <c r="W109" s="19">
        <f t="shared" si="25"/>
        <v>226.279808</v>
      </c>
      <c r="X109" s="19">
        <f t="shared" si="26"/>
        <v>6878.9061631999994</v>
      </c>
      <c r="Y109" s="19">
        <f t="shared" si="27"/>
        <v>1614.5056000000002</v>
      </c>
      <c r="Z109" s="19">
        <f t="shared" si="28"/>
        <v>0</v>
      </c>
      <c r="AA109" s="22">
        <f t="shared" si="29"/>
        <v>3</v>
      </c>
      <c r="AB109" s="19">
        <f t="shared" si="30"/>
        <v>188.54229600000002</v>
      </c>
      <c r="AC109" s="23"/>
      <c r="AD109" s="19">
        <f t="shared" si="31"/>
        <v>1131.39904</v>
      </c>
      <c r="AE109" s="19">
        <f t="shared" si="32"/>
        <v>3394.1971199999998</v>
      </c>
      <c r="AF109" s="19">
        <f t="shared" si="33"/>
        <v>11313.990400000001</v>
      </c>
      <c r="AG109" s="19">
        <f t="shared" si="34"/>
        <v>206.36718489599997</v>
      </c>
      <c r="AH109" s="19">
        <f t="shared" si="35"/>
        <v>722.28514713599986</v>
      </c>
      <c r="AI109" s="19">
        <f>+'[1]Base SDI para IMSS'!N116</f>
        <v>902.32888492527172</v>
      </c>
      <c r="AJ109" s="19">
        <f>+'[1]Base SDI para IMSS'!O116</f>
        <v>184.30047809428481</v>
      </c>
      <c r="AK109" s="19">
        <f>+'[1]Base SDI para IMSS'!P116</f>
        <v>290.27325299849861</v>
      </c>
      <c r="AL109" s="24">
        <f>+AI109+AJ109+AK109-'[1]Base SDI para IMSS'!Q116</f>
        <v>0</v>
      </c>
    </row>
    <row r="110" spans="1:42" s="25" customFormat="1" ht="15" x14ac:dyDescent="0.25">
      <c r="A110" s="13">
        <v>106</v>
      </c>
      <c r="B110" s="14" t="s">
        <v>368</v>
      </c>
      <c r="C110" s="15" t="s">
        <v>369</v>
      </c>
      <c r="D110" s="14" t="s">
        <v>370</v>
      </c>
      <c r="E110" s="14">
        <v>1996</v>
      </c>
      <c r="F110" s="14">
        <v>2013</v>
      </c>
      <c r="G110" s="16">
        <f t="shared" si="18"/>
        <v>17</v>
      </c>
      <c r="H110" s="15" t="s">
        <v>1162</v>
      </c>
      <c r="I110" s="15" t="s">
        <v>241</v>
      </c>
      <c r="J110" s="15" t="s">
        <v>15</v>
      </c>
      <c r="K110" s="17">
        <v>6</v>
      </c>
      <c r="L110" s="18">
        <v>8</v>
      </c>
      <c r="M110" s="15">
        <v>15</v>
      </c>
      <c r="N110" s="19">
        <v>4657.5</v>
      </c>
      <c r="O110" s="19">
        <f t="shared" si="19"/>
        <v>310.5</v>
      </c>
      <c r="P110" s="20">
        <v>943</v>
      </c>
      <c r="Q110" s="20">
        <v>0</v>
      </c>
      <c r="R110" s="21">
        <f t="shared" si="20"/>
        <v>62.866666666666667</v>
      </c>
      <c r="S110" s="21">
        <f t="shared" si="21"/>
        <v>0</v>
      </c>
      <c r="T110" s="20">
        <f t="shared" si="22"/>
        <v>9315</v>
      </c>
      <c r="U110" s="20">
        <f t="shared" si="23"/>
        <v>1886</v>
      </c>
      <c r="V110" s="20">
        <f t="shared" si="24"/>
        <v>0</v>
      </c>
      <c r="W110" s="19">
        <f t="shared" si="25"/>
        <v>322.1748</v>
      </c>
      <c r="X110" s="19">
        <f t="shared" si="26"/>
        <v>9794.1139199999998</v>
      </c>
      <c r="Y110" s="19">
        <f t="shared" si="27"/>
        <v>1956.9136000000001</v>
      </c>
      <c r="Z110" s="19">
        <f t="shared" si="28"/>
        <v>0</v>
      </c>
      <c r="AA110" s="22">
        <f t="shared" si="29"/>
        <v>3</v>
      </c>
      <c r="AB110" s="19">
        <f t="shared" si="30"/>
        <v>188.54229600000002</v>
      </c>
      <c r="AC110" s="23"/>
      <c r="AD110" s="19">
        <f t="shared" si="31"/>
        <v>1610.874</v>
      </c>
      <c r="AE110" s="19">
        <f t="shared" si="32"/>
        <v>4832.6220000000003</v>
      </c>
      <c r="AF110" s="19">
        <f t="shared" si="33"/>
        <v>16108.74</v>
      </c>
      <c r="AG110" s="19">
        <f t="shared" si="34"/>
        <v>293.82341759999997</v>
      </c>
      <c r="AH110" s="19">
        <f t="shared" si="35"/>
        <v>1028.3819615999998</v>
      </c>
      <c r="AI110" s="19">
        <f>+'[1]Base SDI para IMSS'!N117</f>
        <v>1136.8162887221611</v>
      </c>
      <c r="AJ110" s="19">
        <f>+'[1]Base SDI para IMSS'!O117</f>
        <v>260.63660420927999</v>
      </c>
      <c r="AK110" s="19">
        <f>+'[1]Base SDI para IMSS'!P117</f>
        <v>410.50265162961603</v>
      </c>
      <c r="AL110" s="24">
        <f>+AI110+AJ110+AK110-'[1]Base SDI para IMSS'!Q117</f>
        <v>0</v>
      </c>
    </row>
    <row r="111" spans="1:42" s="25" customFormat="1" ht="15" x14ac:dyDescent="0.25">
      <c r="A111" s="13">
        <v>107</v>
      </c>
      <c r="B111" s="14" t="s">
        <v>371</v>
      </c>
      <c r="C111" s="15" t="s">
        <v>372</v>
      </c>
      <c r="D111" s="14" t="s">
        <v>373</v>
      </c>
      <c r="E111" s="14">
        <v>2000</v>
      </c>
      <c r="F111" s="14">
        <v>2013</v>
      </c>
      <c r="G111" s="16">
        <f t="shared" si="18"/>
        <v>13</v>
      </c>
      <c r="H111" s="15" t="s">
        <v>1160</v>
      </c>
      <c r="I111" s="15" t="s">
        <v>374</v>
      </c>
      <c r="J111" s="15" t="s">
        <v>15</v>
      </c>
      <c r="K111" s="17">
        <v>3</v>
      </c>
      <c r="L111" s="18">
        <v>6</v>
      </c>
      <c r="M111" s="15">
        <v>15</v>
      </c>
      <c r="N111" s="19">
        <v>3121.2</v>
      </c>
      <c r="O111" s="19">
        <f t="shared" si="19"/>
        <v>208.07999999999998</v>
      </c>
      <c r="P111" s="20">
        <v>737</v>
      </c>
      <c r="Q111" s="20">
        <v>0</v>
      </c>
      <c r="R111" s="21">
        <f t="shared" si="20"/>
        <v>49.133333333333333</v>
      </c>
      <c r="S111" s="21">
        <f t="shared" si="21"/>
        <v>0</v>
      </c>
      <c r="T111" s="20">
        <f t="shared" si="22"/>
        <v>6242.4</v>
      </c>
      <c r="U111" s="20">
        <f t="shared" si="23"/>
        <v>1474</v>
      </c>
      <c r="V111" s="20">
        <f t="shared" si="24"/>
        <v>0</v>
      </c>
      <c r="W111" s="19">
        <f t="shared" si="25"/>
        <v>215.903808</v>
      </c>
      <c r="X111" s="19">
        <f t="shared" si="26"/>
        <v>6563.4757632000001</v>
      </c>
      <c r="Y111" s="19">
        <f t="shared" si="27"/>
        <v>1529.4224000000002</v>
      </c>
      <c r="Z111" s="19">
        <f t="shared" si="28"/>
        <v>0</v>
      </c>
      <c r="AA111" s="22">
        <f t="shared" si="29"/>
        <v>2</v>
      </c>
      <c r="AB111" s="19">
        <f t="shared" si="30"/>
        <v>125.69486400000001</v>
      </c>
      <c r="AC111" s="23"/>
      <c r="AD111" s="19">
        <f t="shared" si="31"/>
        <v>1079.5190399999999</v>
      </c>
      <c r="AE111" s="19">
        <f t="shared" si="32"/>
        <v>3238.5571199999999</v>
      </c>
      <c r="AF111" s="19">
        <f t="shared" si="33"/>
        <v>10795.190399999999</v>
      </c>
      <c r="AG111" s="19">
        <f t="shared" si="34"/>
        <v>196.90427289600001</v>
      </c>
      <c r="AH111" s="19">
        <f t="shared" si="35"/>
        <v>689.164955136</v>
      </c>
      <c r="AI111" s="19">
        <f>+'[1]Base SDI para IMSS'!N118</f>
        <v>870.14489112091826</v>
      </c>
      <c r="AJ111" s="19">
        <f>+'[1]Base SDI para IMSS'!O118</f>
        <v>173.8231502286848</v>
      </c>
      <c r="AK111" s="19">
        <f>+'[1]Base SDI para IMSS'!P118</f>
        <v>273.77146161017856</v>
      </c>
      <c r="AL111" s="24">
        <f>+AI111+AJ111+AK111-'[1]Base SDI para IMSS'!Q118</f>
        <v>0</v>
      </c>
    </row>
    <row r="112" spans="1:42" s="25" customFormat="1" ht="15" x14ac:dyDescent="0.25">
      <c r="A112" s="13">
        <v>108</v>
      </c>
      <c r="B112" s="14" t="s">
        <v>375</v>
      </c>
      <c r="C112" s="15" t="s">
        <v>376</v>
      </c>
      <c r="D112" s="14" t="s">
        <v>377</v>
      </c>
      <c r="E112" s="14">
        <v>1991</v>
      </c>
      <c r="F112" s="14">
        <v>2013</v>
      </c>
      <c r="G112" s="16">
        <f t="shared" si="18"/>
        <v>22</v>
      </c>
      <c r="H112" s="15" t="s">
        <v>1162</v>
      </c>
      <c r="I112" s="15" t="s">
        <v>241</v>
      </c>
      <c r="J112" s="15" t="s">
        <v>15</v>
      </c>
      <c r="K112" s="17">
        <v>6</v>
      </c>
      <c r="L112" s="18">
        <v>8</v>
      </c>
      <c r="M112" s="15">
        <v>15</v>
      </c>
      <c r="N112" s="19">
        <v>4657.5</v>
      </c>
      <c r="O112" s="19">
        <f t="shared" si="19"/>
        <v>310.5</v>
      </c>
      <c r="P112" s="20">
        <v>943</v>
      </c>
      <c r="Q112" s="20">
        <v>0</v>
      </c>
      <c r="R112" s="21">
        <f t="shared" si="20"/>
        <v>62.866666666666667</v>
      </c>
      <c r="S112" s="21">
        <f t="shared" si="21"/>
        <v>0</v>
      </c>
      <c r="T112" s="20">
        <f t="shared" si="22"/>
        <v>9315</v>
      </c>
      <c r="U112" s="20">
        <f t="shared" si="23"/>
        <v>1886</v>
      </c>
      <c r="V112" s="20">
        <f t="shared" si="24"/>
        <v>0</v>
      </c>
      <c r="W112" s="19">
        <f t="shared" si="25"/>
        <v>322.1748</v>
      </c>
      <c r="X112" s="19">
        <f t="shared" si="26"/>
        <v>9794.1139199999998</v>
      </c>
      <c r="Y112" s="19">
        <f t="shared" si="27"/>
        <v>1956.9136000000001</v>
      </c>
      <c r="Z112" s="19">
        <f t="shared" si="28"/>
        <v>0</v>
      </c>
      <c r="AA112" s="22">
        <f t="shared" si="29"/>
        <v>4</v>
      </c>
      <c r="AB112" s="19">
        <f t="shared" si="30"/>
        <v>251.38972800000002</v>
      </c>
      <c r="AC112" s="23"/>
      <c r="AD112" s="19">
        <f t="shared" si="31"/>
        <v>1610.874</v>
      </c>
      <c r="AE112" s="19">
        <f t="shared" si="32"/>
        <v>4832.6220000000003</v>
      </c>
      <c r="AF112" s="19">
        <f t="shared" si="33"/>
        <v>16108.74</v>
      </c>
      <c r="AG112" s="19">
        <f t="shared" si="34"/>
        <v>293.82341759999997</v>
      </c>
      <c r="AH112" s="19">
        <f t="shared" si="35"/>
        <v>1028.3819615999998</v>
      </c>
      <c r="AI112" s="19">
        <f>+'[1]Base SDI para IMSS'!N119</f>
        <v>1140.6773521307969</v>
      </c>
      <c r="AJ112" s="19">
        <f>+'[1]Base SDI para IMSS'!O119</f>
        <v>261.89355284928001</v>
      </c>
      <c r="AK112" s="19">
        <f>+'[1]Base SDI para IMSS'!P119</f>
        <v>412.48234573761596</v>
      </c>
      <c r="AL112" s="24">
        <f>+AI112+AJ112+AK112-'[1]Base SDI para IMSS'!Q119</f>
        <v>0</v>
      </c>
    </row>
    <row r="113" spans="1:38" s="25" customFormat="1" ht="15" x14ac:dyDescent="0.25">
      <c r="A113" s="13">
        <v>109</v>
      </c>
      <c r="B113" s="14" t="s">
        <v>378</v>
      </c>
      <c r="C113" s="15" t="s">
        <v>379</v>
      </c>
      <c r="D113" s="14" t="s">
        <v>380</v>
      </c>
      <c r="E113" s="14">
        <v>2007</v>
      </c>
      <c r="F113" s="14">
        <v>2013</v>
      </c>
      <c r="G113" s="16">
        <f t="shared" si="18"/>
        <v>6</v>
      </c>
      <c r="H113" s="15" t="s">
        <v>287</v>
      </c>
      <c r="I113" s="15" t="s">
        <v>237</v>
      </c>
      <c r="J113" s="15" t="s">
        <v>41</v>
      </c>
      <c r="K113" s="17">
        <v>1</v>
      </c>
      <c r="L113" s="18">
        <v>8</v>
      </c>
      <c r="M113" s="15">
        <v>15</v>
      </c>
      <c r="N113" s="19">
        <v>3271.2</v>
      </c>
      <c r="O113" s="19">
        <f t="shared" si="19"/>
        <v>218.07999999999998</v>
      </c>
      <c r="P113" s="20">
        <v>778</v>
      </c>
      <c r="Q113" s="20">
        <v>0</v>
      </c>
      <c r="R113" s="21">
        <f t="shared" si="20"/>
        <v>51.866666666666667</v>
      </c>
      <c r="S113" s="21">
        <f t="shared" si="21"/>
        <v>0</v>
      </c>
      <c r="T113" s="20">
        <f t="shared" si="22"/>
        <v>6542.4</v>
      </c>
      <c r="U113" s="20">
        <f t="shared" si="23"/>
        <v>1556</v>
      </c>
      <c r="V113" s="20">
        <f t="shared" si="24"/>
        <v>0</v>
      </c>
      <c r="W113" s="19">
        <f t="shared" si="25"/>
        <v>226.279808</v>
      </c>
      <c r="X113" s="19">
        <f t="shared" si="26"/>
        <v>6878.9061631999994</v>
      </c>
      <c r="Y113" s="19">
        <f t="shared" si="27"/>
        <v>1614.5056000000002</v>
      </c>
      <c r="Z113" s="19">
        <f t="shared" si="28"/>
        <v>0</v>
      </c>
      <c r="AA113" s="22">
        <f t="shared" si="29"/>
        <v>1</v>
      </c>
      <c r="AB113" s="19">
        <f t="shared" si="30"/>
        <v>62.847432000000005</v>
      </c>
      <c r="AC113" s="23"/>
      <c r="AD113" s="19">
        <f t="shared" si="31"/>
        <v>1131.39904</v>
      </c>
      <c r="AE113" s="19">
        <f t="shared" si="32"/>
        <v>3394.1971199999998</v>
      </c>
      <c r="AF113" s="19">
        <f t="shared" si="33"/>
        <v>11313.990400000001</v>
      </c>
      <c r="AG113" s="19">
        <f t="shared" si="34"/>
        <v>206.36718489599997</v>
      </c>
      <c r="AH113" s="19">
        <f t="shared" si="35"/>
        <v>722.28514713599986</v>
      </c>
      <c r="AI113" s="19">
        <f>+'[1]Base SDI para IMSS'!N120</f>
        <v>894.60675810799978</v>
      </c>
      <c r="AJ113" s="19">
        <f>+'[1]Base SDI para IMSS'!O120</f>
        <v>181.78658081428483</v>
      </c>
      <c r="AK113" s="19">
        <f>+'[1]Base SDI para IMSS'!P120</f>
        <v>286.31386478249857</v>
      </c>
      <c r="AL113" s="24">
        <f>+AI113+AJ113+AK113-'[1]Base SDI para IMSS'!Q120</f>
        <v>0</v>
      </c>
    </row>
    <row r="114" spans="1:38" s="25" customFormat="1" ht="15" x14ac:dyDescent="0.25">
      <c r="A114" s="13">
        <v>110</v>
      </c>
      <c r="B114" s="14" t="s">
        <v>272</v>
      </c>
      <c r="C114" s="15" t="s">
        <v>273</v>
      </c>
      <c r="D114" s="14" t="s">
        <v>274</v>
      </c>
      <c r="E114" s="14">
        <v>1993</v>
      </c>
      <c r="F114" s="14">
        <v>2013</v>
      </c>
      <c r="G114" s="16">
        <f t="shared" si="18"/>
        <v>20</v>
      </c>
      <c r="H114" s="15" t="s">
        <v>287</v>
      </c>
      <c r="I114" s="15" t="s">
        <v>237</v>
      </c>
      <c r="J114" s="15" t="s">
        <v>15</v>
      </c>
      <c r="K114" s="17">
        <v>1</v>
      </c>
      <c r="L114" s="18">
        <v>8</v>
      </c>
      <c r="M114" s="15">
        <v>15</v>
      </c>
      <c r="N114" s="19">
        <v>3271.2</v>
      </c>
      <c r="O114" s="19">
        <f t="shared" si="19"/>
        <v>218.07999999999998</v>
      </c>
      <c r="P114" s="20">
        <v>778</v>
      </c>
      <c r="Q114" s="20">
        <v>0</v>
      </c>
      <c r="R114" s="21">
        <f t="shared" si="20"/>
        <v>51.866666666666667</v>
      </c>
      <c r="S114" s="21">
        <f t="shared" si="21"/>
        <v>0</v>
      </c>
      <c r="T114" s="20">
        <f t="shared" si="22"/>
        <v>6542.4</v>
      </c>
      <c r="U114" s="20">
        <f t="shared" si="23"/>
        <v>1556</v>
      </c>
      <c r="V114" s="20">
        <f t="shared" si="24"/>
        <v>0</v>
      </c>
      <c r="W114" s="19">
        <f t="shared" si="25"/>
        <v>226.279808</v>
      </c>
      <c r="X114" s="19">
        <f t="shared" si="26"/>
        <v>6878.9061631999994</v>
      </c>
      <c r="Y114" s="19">
        <f t="shared" si="27"/>
        <v>1614.5056000000002</v>
      </c>
      <c r="Z114" s="19">
        <f t="shared" si="28"/>
        <v>0</v>
      </c>
      <c r="AA114" s="22">
        <f t="shared" si="29"/>
        <v>4</v>
      </c>
      <c r="AB114" s="19">
        <f t="shared" si="30"/>
        <v>251.38972800000002</v>
      </c>
      <c r="AC114" s="23">
        <v>5000</v>
      </c>
      <c r="AD114" s="19">
        <f t="shared" si="31"/>
        <v>1131.39904</v>
      </c>
      <c r="AE114" s="19">
        <f t="shared" si="32"/>
        <v>3394.1971199999998</v>
      </c>
      <c r="AF114" s="19">
        <f t="shared" si="33"/>
        <v>11313.990400000001</v>
      </c>
      <c r="AG114" s="19">
        <f t="shared" si="34"/>
        <v>206.36718489599997</v>
      </c>
      <c r="AH114" s="19">
        <f t="shared" si="35"/>
        <v>722.28514713599986</v>
      </c>
      <c r="AI114" s="19">
        <f>+'[1]Base SDI para IMSS'!N121</f>
        <v>906.18994833390798</v>
      </c>
      <c r="AJ114" s="19">
        <f>+'[1]Base SDI para IMSS'!O121</f>
        <v>185.55742673428486</v>
      </c>
      <c r="AK114" s="19">
        <f>+'[1]Base SDI para IMSS'!P121</f>
        <v>292.25294710649865</v>
      </c>
      <c r="AL114" s="24">
        <f>+AI114+AJ114+AK114-'[1]Base SDI para IMSS'!Q121</f>
        <v>0</v>
      </c>
    </row>
    <row r="115" spans="1:38" s="25" customFormat="1" ht="15" x14ac:dyDescent="0.25">
      <c r="A115" s="13">
        <v>111</v>
      </c>
      <c r="B115" s="14" t="s">
        <v>381</v>
      </c>
      <c r="C115" s="15" t="s">
        <v>382</v>
      </c>
      <c r="D115" s="14" t="s">
        <v>383</v>
      </c>
      <c r="E115" s="14">
        <v>1996</v>
      </c>
      <c r="F115" s="14">
        <v>2013</v>
      </c>
      <c r="G115" s="16">
        <f t="shared" si="18"/>
        <v>17</v>
      </c>
      <c r="H115" s="15" t="s">
        <v>287</v>
      </c>
      <c r="I115" s="15" t="s">
        <v>237</v>
      </c>
      <c r="J115" s="15" t="s">
        <v>15</v>
      </c>
      <c r="K115" s="17">
        <v>1</v>
      </c>
      <c r="L115" s="18">
        <v>8</v>
      </c>
      <c r="M115" s="15">
        <v>15</v>
      </c>
      <c r="N115" s="19">
        <v>3271.2</v>
      </c>
      <c r="O115" s="19">
        <f t="shared" si="19"/>
        <v>218.07999999999998</v>
      </c>
      <c r="P115" s="20">
        <v>778</v>
      </c>
      <c r="Q115" s="20">
        <v>0</v>
      </c>
      <c r="R115" s="21">
        <f t="shared" si="20"/>
        <v>51.866666666666667</v>
      </c>
      <c r="S115" s="21">
        <f t="shared" si="21"/>
        <v>0</v>
      </c>
      <c r="T115" s="20">
        <f t="shared" si="22"/>
        <v>6542.4</v>
      </c>
      <c r="U115" s="20">
        <f t="shared" si="23"/>
        <v>1556</v>
      </c>
      <c r="V115" s="20">
        <f t="shared" si="24"/>
        <v>0</v>
      </c>
      <c r="W115" s="19">
        <f t="shared" si="25"/>
        <v>226.279808</v>
      </c>
      <c r="X115" s="19">
        <f t="shared" si="26"/>
        <v>6878.9061631999994</v>
      </c>
      <c r="Y115" s="19">
        <f t="shared" si="27"/>
        <v>1614.5056000000002</v>
      </c>
      <c r="Z115" s="19">
        <f t="shared" si="28"/>
        <v>0</v>
      </c>
      <c r="AA115" s="22">
        <f t="shared" si="29"/>
        <v>3</v>
      </c>
      <c r="AB115" s="19">
        <f t="shared" si="30"/>
        <v>188.54229600000002</v>
      </c>
      <c r="AC115" s="23"/>
      <c r="AD115" s="19">
        <f t="shared" si="31"/>
        <v>1131.39904</v>
      </c>
      <c r="AE115" s="19">
        <f t="shared" si="32"/>
        <v>3394.1971199999998</v>
      </c>
      <c r="AF115" s="19">
        <f t="shared" si="33"/>
        <v>11313.990400000001</v>
      </c>
      <c r="AG115" s="19">
        <f t="shared" si="34"/>
        <v>206.36718489599997</v>
      </c>
      <c r="AH115" s="19">
        <f t="shared" si="35"/>
        <v>722.28514713599986</v>
      </c>
      <c r="AI115" s="19">
        <f>+'[1]Base SDI para IMSS'!N122</f>
        <v>902.32888492527172</v>
      </c>
      <c r="AJ115" s="19">
        <f>+'[1]Base SDI para IMSS'!O122</f>
        <v>184.30047809428481</v>
      </c>
      <c r="AK115" s="19">
        <f>+'[1]Base SDI para IMSS'!P122</f>
        <v>290.27325299849861</v>
      </c>
      <c r="AL115" s="24">
        <f>+AI115+AJ115+AK115-'[1]Base SDI para IMSS'!Q122</f>
        <v>0</v>
      </c>
    </row>
    <row r="116" spans="1:38" s="25" customFormat="1" ht="15" x14ac:dyDescent="0.25">
      <c r="A116" s="13">
        <v>112</v>
      </c>
      <c r="B116" s="14" t="s">
        <v>384</v>
      </c>
      <c r="C116" s="15" t="s">
        <v>385</v>
      </c>
      <c r="D116" s="14" t="s">
        <v>386</v>
      </c>
      <c r="E116" s="14">
        <v>1993</v>
      </c>
      <c r="F116" s="14">
        <v>2013</v>
      </c>
      <c r="G116" s="16">
        <f t="shared" si="18"/>
        <v>20</v>
      </c>
      <c r="H116" s="15" t="s">
        <v>1160</v>
      </c>
      <c r="I116" s="15" t="s">
        <v>387</v>
      </c>
      <c r="J116" s="15" t="s">
        <v>229</v>
      </c>
      <c r="K116" s="17">
        <v>12</v>
      </c>
      <c r="L116" s="18">
        <v>8</v>
      </c>
      <c r="M116" s="15">
        <v>15</v>
      </c>
      <c r="N116" s="19">
        <v>6370.2</v>
      </c>
      <c r="O116" s="19">
        <f t="shared" si="19"/>
        <v>424.68</v>
      </c>
      <c r="P116" s="20">
        <v>1115.5</v>
      </c>
      <c r="Q116" s="20">
        <v>0</v>
      </c>
      <c r="R116" s="21">
        <f t="shared" si="20"/>
        <v>74.36666666666666</v>
      </c>
      <c r="S116" s="21">
        <f t="shared" si="21"/>
        <v>0</v>
      </c>
      <c r="T116" s="20">
        <f t="shared" si="22"/>
        <v>12740.4</v>
      </c>
      <c r="U116" s="20">
        <f t="shared" si="23"/>
        <v>2231</v>
      </c>
      <c r="V116" s="20">
        <f t="shared" si="24"/>
        <v>0</v>
      </c>
      <c r="W116" s="19">
        <f t="shared" si="25"/>
        <v>440.64796800000005</v>
      </c>
      <c r="X116" s="19">
        <f t="shared" si="26"/>
        <v>13395.6982272</v>
      </c>
      <c r="Y116" s="19">
        <f t="shared" si="27"/>
        <v>2314.8856000000001</v>
      </c>
      <c r="Z116" s="19">
        <f t="shared" si="28"/>
        <v>0</v>
      </c>
      <c r="AA116" s="22">
        <f t="shared" si="29"/>
        <v>4</v>
      </c>
      <c r="AB116" s="19">
        <f t="shared" si="30"/>
        <v>251.38972800000002</v>
      </c>
      <c r="AC116" s="23">
        <v>5000</v>
      </c>
      <c r="AD116" s="19">
        <f t="shared" si="31"/>
        <v>2203.2398400000002</v>
      </c>
      <c r="AE116" s="19">
        <f t="shared" si="32"/>
        <v>6609.7195200000006</v>
      </c>
      <c r="AF116" s="19">
        <f t="shared" si="33"/>
        <v>22032.398400000002</v>
      </c>
      <c r="AG116" s="19">
        <f t="shared" si="34"/>
        <v>401.87094681600001</v>
      </c>
      <c r="AH116" s="19">
        <f t="shared" si="35"/>
        <v>1406.548313856</v>
      </c>
      <c r="AI116" s="19">
        <f>+'[1]Base SDI para IMSS'!N123</f>
        <v>1426.3774020312544</v>
      </c>
      <c r="AJ116" s="19">
        <f>+'[1]Base SDI para IMSS'!O123</f>
        <v>354.90168329518087</v>
      </c>
      <c r="AK116" s="19">
        <f>+'[1]Base SDI para IMSS'!P123</f>
        <v>558.97015118990998</v>
      </c>
      <c r="AL116" s="24">
        <f>+AI116+AJ116+AK116-'[1]Base SDI para IMSS'!Q123</f>
        <v>0</v>
      </c>
    </row>
    <row r="117" spans="1:38" s="25" customFormat="1" ht="15" x14ac:dyDescent="0.25">
      <c r="A117" s="13">
        <v>113</v>
      </c>
      <c r="B117" s="14" t="s">
        <v>1175</v>
      </c>
      <c r="C117" s="15" t="s">
        <v>1176</v>
      </c>
      <c r="D117" s="14" t="s">
        <v>1177</v>
      </c>
      <c r="E117" s="14">
        <v>1995</v>
      </c>
      <c r="F117" s="14">
        <v>2013</v>
      </c>
      <c r="G117" s="16">
        <f t="shared" si="18"/>
        <v>18</v>
      </c>
      <c r="H117" s="15" t="s">
        <v>287</v>
      </c>
      <c r="I117" s="15" t="s">
        <v>241</v>
      </c>
      <c r="J117" s="15" t="s">
        <v>15</v>
      </c>
      <c r="K117" s="17">
        <v>6</v>
      </c>
      <c r="L117" s="18">
        <v>8</v>
      </c>
      <c r="M117" s="15">
        <v>15</v>
      </c>
      <c r="N117" s="19">
        <v>4657.5</v>
      </c>
      <c r="O117" s="19">
        <f t="shared" si="19"/>
        <v>310.5</v>
      </c>
      <c r="P117" s="20">
        <v>943</v>
      </c>
      <c r="Q117" s="20">
        <v>0</v>
      </c>
      <c r="R117" s="21">
        <f t="shared" si="20"/>
        <v>62.866666666666667</v>
      </c>
      <c r="S117" s="21">
        <f t="shared" si="21"/>
        <v>0</v>
      </c>
      <c r="T117" s="20">
        <f t="shared" si="22"/>
        <v>9315</v>
      </c>
      <c r="U117" s="20">
        <f t="shared" si="23"/>
        <v>1886</v>
      </c>
      <c r="V117" s="20">
        <f t="shared" si="24"/>
        <v>0</v>
      </c>
      <c r="W117" s="19">
        <f t="shared" si="25"/>
        <v>322.1748</v>
      </c>
      <c r="X117" s="19">
        <f t="shared" si="26"/>
        <v>9794.1139199999998</v>
      </c>
      <c r="Y117" s="19">
        <f t="shared" si="27"/>
        <v>1956.9136000000001</v>
      </c>
      <c r="Z117" s="19">
        <f t="shared" si="28"/>
        <v>0</v>
      </c>
      <c r="AA117" s="22">
        <f t="shared" si="29"/>
        <v>3</v>
      </c>
      <c r="AB117" s="19">
        <f t="shared" si="30"/>
        <v>188.54229600000002</v>
      </c>
      <c r="AC117" s="23"/>
      <c r="AD117" s="19">
        <f t="shared" si="31"/>
        <v>1610.874</v>
      </c>
      <c r="AE117" s="19">
        <f t="shared" si="32"/>
        <v>4832.6220000000003</v>
      </c>
      <c r="AF117" s="19">
        <f t="shared" si="33"/>
        <v>16108.74</v>
      </c>
      <c r="AG117" s="19">
        <f t="shared" si="34"/>
        <v>293.82341759999997</v>
      </c>
      <c r="AH117" s="19">
        <f t="shared" si="35"/>
        <v>1028.3819615999998</v>
      </c>
      <c r="AI117" s="19">
        <f>+'[1]Base SDI para IMSS'!N124</f>
        <v>1136.8162887221611</v>
      </c>
      <c r="AJ117" s="19">
        <f>+'[1]Base SDI para IMSS'!O124</f>
        <v>260.63660420927999</v>
      </c>
      <c r="AK117" s="19">
        <f>+'[1]Base SDI para IMSS'!P124</f>
        <v>410.50265162961603</v>
      </c>
      <c r="AL117" s="24">
        <f>+AI117+AJ117+AK117-'[1]Base SDI para IMSS'!Q124</f>
        <v>0</v>
      </c>
    </row>
    <row r="118" spans="1:38" s="25" customFormat="1" ht="15" x14ac:dyDescent="0.25">
      <c r="A118" s="13">
        <v>114</v>
      </c>
      <c r="B118" s="14" t="s">
        <v>1178</v>
      </c>
      <c r="C118" s="15" t="s">
        <v>1179</v>
      </c>
      <c r="D118" s="14" t="s">
        <v>1180</v>
      </c>
      <c r="E118" s="14">
        <v>2012</v>
      </c>
      <c r="F118" s="14">
        <v>2013</v>
      </c>
      <c r="G118" s="16">
        <f t="shared" si="18"/>
        <v>1</v>
      </c>
      <c r="H118" s="15" t="s">
        <v>1160</v>
      </c>
      <c r="I118" s="15" t="s">
        <v>553</v>
      </c>
      <c r="J118" s="15" t="s">
        <v>41</v>
      </c>
      <c r="K118" s="17">
        <v>11</v>
      </c>
      <c r="L118" s="18">
        <v>8</v>
      </c>
      <c r="M118" s="15">
        <v>15</v>
      </c>
      <c r="N118" s="19">
        <v>6125.1</v>
      </c>
      <c r="O118" s="19">
        <f t="shared" si="19"/>
        <v>408.34000000000003</v>
      </c>
      <c r="P118" s="20">
        <v>1115.5</v>
      </c>
      <c r="Q118" s="20">
        <v>0</v>
      </c>
      <c r="R118" s="21">
        <f t="shared" si="20"/>
        <v>74.36666666666666</v>
      </c>
      <c r="S118" s="21">
        <f t="shared" si="21"/>
        <v>0</v>
      </c>
      <c r="T118" s="20">
        <f t="shared" si="22"/>
        <v>12250.2</v>
      </c>
      <c r="U118" s="20">
        <f t="shared" si="23"/>
        <v>2231</v>
      </c>
      <c r="V118" s="20">
        <f t="shared" si="24"/>
        <v>0</v>
      </c>
      <c r="W118" s="19">
        <f t="shared" si="25"/>
        <v>423.69358400000004</v>
      </c>
      <c r="X118" s="19">
        <f t="shared" si="26"/>
        <v>12880.284953600001</v>
      </c>
      <c r="Y118" s="19">
        <f t="shared" si="27"/>
        <v>2314.8856000000001</v>
      </c>
      <c r="Z118" s="19">
        <f t="shared" si="28"/>
        <v>0</v>
      </c>
      <c r="AA118" s="22">
        <f t="shared" si="29"/>
        <v>0</v>
      </c>
      <c r="AB118" s="19">
        <f t="shared" si="30"/>
        <v>0</v>
      </c>
      <c r="AC118" s="23"/>
      <c r="AD118" s="19">
        <f t="shared" si="31"/>
        <v>2118.46792</v>
      </c>
      <c r="AE118" s="19">
        <f t="shared" si="32"/>
        <v>6355.4037600000011</v>
      </c>
      <c r="AF118" s="19">
        <f t="shared" si="33"/>
        <v>21184.679200000002</v>
      </c>
      <c r="AG118" s="19">
        <f t="shared" si="34"/>
        <v>386.40854860800005</v>
      </c>
      <c r="AH118" s="19">
        <f t="shared" si="35"/>
        <v>1352.429920128</v>
      </c>
      <c r="AI118" s="19">
        <f>+'[1]Base SDI para IMSS'!N125</f>
        <v>1373.1946088076104</v>
      </c>
      <c r="AJ118" s="19">
        <f>+'[1]Base SDI para IMSS'!O125</f>
        <v>337.58830805655049</v>
      </c>
      <c r="AK118" s="19">
        <f>+'[1]Base SDI para IMSS'!P125</f>
        <v>531.70158518906703</v>
      </c>
      <c r="AL118" s="24">
        <f>+AI118+AJ118+AK118-'[1]Base SDI para IMSS'!Q125</f>
        <v>0</v>
      </c>
    </row>
    <row r="119" spans="1:38" s="25" customFormat="1" ht="15" x14ac:dyDescent="0.25">
      <c r="A119" s="13">
        <v>115</v>
      </c>
      <c r="B119" s="14" t="s">
        <v>388</v>
      </c>
      <c r="C119" s="15" t="s">
        <v>389</v>
      </c>
      <c r="D119" s="14" t="s">
        <v>390</v>
      </c>
      <c r="E119" s="14">
        <v>1999</v>
      </c>
      <c r="F119" s="14">
        <v>2013</v>
      </c>
      <c r="G119" s="16">
        <f t="shared" si="18"/>
        <v>14</v>
      </c>
      <c r="H119" s="15" t="s">
        <v>287</v>
      </c>
      <c r="I119" s="15" t="s">
        <v>237</v>
      </c>
      <c r="J119" s="15" t="s">
        <v>15</v>
      </c>
      <c r="K119" s="17">
        <v>1</v>
      </c>
      <c r="L119" s="18">
        <v>8</v>
      </c>
      <c r="M119" s="15">
        <v>15</v>
      </c>
      <c r="N119" s="19">
        <v>3271.2</v>
      </c>
      <c r="O119" s="19">
        <f t="shared" si="19"/>
        <v>218.07999999999998</v>
      </c>
      <c r="P119" s="20">
        <v>778</v>
      </c>
      <c r="Q119" s="20">
        <v>0</v>
      </c>
      <c r="R119" s="21">
        <f t="shared" si="20"/>
        <v>51.866666666666667</v>
      </c>
      <c r="S119" s="21">
        <f t="shared" si="21"/>
        <v>0</v>
      </c>
      <c r="T119" s="20">
        <f t="shared" si="22"/>
        <v>6542.4</v>
      </c>
      <c r="U119" s="20">
        <f t="shared" si="23"/>
        <v>1556</v>
      </c>
      <c r="V119" s="20">
        <f t="shared" si="24"/>
        <v>0</v>
      </c>
      <c r="W119" s="19">
        <f t="shared" si="25"/>
        <v>226.279808</v>
      </c>
      <c r="X119" s="19">
        <f t="shared" si="26"/>
        <v>6878.9061631999994</v>
      </c>
      <c r="Y119" s="19">
        <f t="shared" si="27"/>
        <v>1614.5056000000002</v>
      </c>
      <c r="Z119" s="19">
        <f t="shared" si="28"/>
        <v>0</v>
      </c>
      <c r="AA119" s="22">
        <f t="shared" si="29"/>
        <v>2</v>
      </c>
      <c r="AB119" s="19">
        <f t="shared" si="30"/>
        <v>125.69486400000001</v>
      </c>
      <c r="AC119" s="23"/>
      <c r="AD119" s="19">
        <f t="shared" si="31"/>
        <v>1131.39904</v>
      </c>
      <c r="AE119" s="19">
        <f t="shared" si="32"/>
        <v>3394.1971199999998</v>
      </c>
      <c r="AF119" s="19">
        <f t="shared" si="33"/>
        <v>11313.990400000001</v>
      </c>
      <c r="AG119" s="19">
        <f t="shared" si="34"/>
        <v>206.36718489599997</v>
      </c>
      <c r="AH119" s="19">
        <f t="shared" si="35"/>
        <v>722.28514713599986</v>
      </c>
      <c r="AI119" s="19">
        <f>+'[1]Base SDI para IMSS'!N126</f>
        <v>898.46782151663592</v>
      </c>
      <c r="AJ119" s="19">
        <f>+'[1]Base SDI para IMSS'!O126</f>
        <v>183.04352945428482</v>
      </c>
      <c r="AK119" s="19">
        <f>+'[1]Base SDI para IMSS'!P126</f>
        <v>288.29355889049856</v>
      </c>
      <c r="AL119" s="24">
        <f>+AI119+AJ119+AK119-'[1]Base SDI para IMSS'!Q126</f>
        <v>0</v>
      </c>
    </row>
    <row r="120" spans="1:38" s="25" customFormat="1" ht="15" x14ac:dyDescent="0.25">
      <c r="A120" s="13">
        <v>116</v>
      </c>
      <c r="B120" s="14" t="s">
        <v>391</v>
      </c>
      <c r="C120" s="15" t="s">
        <v>392</v>
      </c>
      <c r="D120" s="14" t="s">
        <v>393</v>
      </c>
      <c r="E120" s="14">
        <v>2005</v>
      </c>
      <c r="F120" s="14">
        <v>2013</v>
      </c>
      <c r="G120" s="16">
        <f t="shared" si="18"/>
        <v>8</v>
      </c>
      <c r="H120" s="15" t="s">
        <v>287</v>
      </c>
      <c r="I120" s="15" t="s">
        <v>237</v>
      </c>
      <c r="J120" s="15" t="s">
        <v>15</v>
      </c>
      <c r="K120" s="17">
        <v>4</v>
      </c>
      <c r="L120" s="18">
        <v>6</v>
      </c>
      <c r="M120" s="15">
        <v>15</v>
      </c>
      <c r="N120" s="19">
        <v>3271.05</v>
      </c>
      <c r="O120" s="19">
        <f t="shared" si="19"/>
        <v>218.07000000000002</v>
      </c>
      <c r="P120" s="20">
        <v>778</v>
      </c>
      <c r="Q120" s="20">
        <v>0</v>
      </c>
      <c r="R120" s="21">
        <f t="shared" si="20"/>
        <v>51.866666666666667</v>
      </c>
      <c r="S120" s="21">
        <f t="shared" si="21"/>
        <v>0</v>
      </c>
      <c r="T120" s="20">
        <f t="shared" si="22"/>
        <v>6542.1</v>
      </c>
      <c r="U120" s="20">
        <f t="shared" si="23"/>
        <v>1556</v>
      </c>
      <c r="V120" s="20">
        <f t="shared" si="24"/>
        <v>0</v>
      </c>
      <c r="W120" s="19">
        <f t="shared" si="25"/>
        <v>226.26943200000005</v>
      </c>
      <c r="X120" s="19">
        <f t="shared" si="26"/>
        <v>6878.5907328000012</v>
      </c>
      <c r="Y120" s="19">
        <f t="shared" si="27"/>
        <v>1614.5056000000002</v>
      </c>
      <c r="Z120" s="19">
        <f t="shared" si="28"/>
        <v>0</v>
      </c>
      <c r="AA120" s="22">
        <f t="shared" si="29"/>
        <v>1</v>
      </c>
      <c r="AB120" s="19">
        <f t="shared" si="30"/>
        <v>62.847432000000005</v>
      </c>
      <c r="AC120" s="23"/>
      <c r="AD120" s="19">
        <f t="shared" si="31"/>
        <v>1131.3471600000003</v>
      </c>
      <c r="AE120" s="19">
        <f t="shared" si="32"/>
        <v>3394.0414800000008</v>
      </c>
      <c r="AF120" s="19">
        <f t="shared" si="33"/>
        <v>11313.471600000003</v>
      </c>
      <c r="AG120" s="19">
        <f t="shared" si="34"/>
        <v>206.35772198400002</v>
      </c>
      <c r="AH120" s="19">
        <f t="shared" si="35"/>
        <v>722.25202694400014</v>
      </c>
      <c r="AI120" s="19">
        <f>+'[1]Base SDI para IMSS'!N127</f>
        <v>894.5836623065378</v>
      </c>
      <c r="AJ120" s="19">
        <f>+'[1]Base SDI para IMSS'!O127</f>
        <v>181.77906209905925</v>
      </c>
      <c r="AK120" s="19">
        <f>+'[1]Base SDI para IMSS'!P127</f>
        <v>286.30202280601827</v>
      </c>
      <c r="AL120" s="24">
        <f>+AI120+AJ120+AK120-'[1]Base SDI para IMSS'!Q127</f>
        <v>0</v>
      </c>
    </row>
    <row r="121" spans="1:38" s="25" customFormat="1" ht="15" x14ac:dyDescent="0.25">
      <c r="A121" s="13">
        <v>117</v>
      </c>
      <c r="B121" s="14" t="s">
        <v>394</v>
      </c>
      <c r="C121" s="15" t="s">
        <v>395</v>
      </c>
      <c r="D121" s="14" t="s">
        <v>396</v>
      </c>
      <c r="E121" s="14">
        <v>2003</v>
      </c>
      <c r="F121" s="14">
        <v>2013</v>
      </c>
      <c r="G121" s="16">
        <f t="shared" si="18"/>
        <v>10</v>
      </c>
      <c r="H121" s="15" t="s">
        <v>287</v>
      </c>
      <c r="I121" s="15" t="s">
        <v>237</v>
      </c>
      <c r="J121" s="15" t="s">
        <v>15</v>
      </c>
      <c r="K121" s="17">
        <v>1</v>
      </c>
      <c r="L121" s="18">
        <v>8</v>
      </c>
      <c r="M121" s="15">
        <v>15</v>
      </c>
      <c r="N121" s="19">
        <v>3271.2</v>
      </c>
      <c r="O121" s="19">
        <f t="shared" si="19"/>
        <v>218.07999999999998</v>
      </c>
      <c r="P121" s="20">
        <v>778</v>
      </c>
      <c r="Q121" s="20">
        <v>0</v>
      </c>
      <c r="R121" s="21">
        <f t="shared" si="20"/>
        <v>51.866666666666667</v>
      </c>
      <c r="S121" s="21">
        <f t="shared" si="21"/>
        <v>0</v>
      </c>
      <c r="T121" s="20">
        <f t="shared" si="22"/>
        <v>6542.4</v>
      </c>
      <c r="U121" s="20">
        <f t="shared" si="23"/>
        <v>1556</v>
      </c>
      <c r="V121" s="20">
        <f t="shared" si="24"/>
        <v>0</v>
      </c>
      <c r="W121" s="19">
        <f t="shared" si="25"/>
        <v>226.279808</v>
      </c>
      <c r="X121" s="19">
        <f t="shared" si="26"/>
        <v>6878.9061631999994</v>
      </c>
      <c r="Y121" s="19">
        <f t="shared" si="27"/>
        <v>1614.5056000000002</v>
      </c>
      <c r="Z121" s="19">
        <f t="shared" si="28"/>
        <v>0</v>
      </c>
      <c r="AA121" s="22">
        <f t="shared" si="29"/>
        <v>2</v>
      </c>
      <c r="AB121" s="19">
        <f t="shared" si="30"/>
        <v>125.69486400000001</v>
      </c>
      <c r="AC121" s="23"/>
      <c r="AD121" s="19">
        <f t="shared" si="31"/>
        <v>1131.39904</v>
      </c>
      <c r="AE121" s="19">
        <f t="shared" si="32"/>
        <v>3394.1971199999998</v>
      </c>
      <c r="AF121" s="19">
        <f t="shared" si="33"/>
        <v>11313.990400000001</v>
      </c>
      <c r="AG121" s="19">
        <f t="shared" si="34"/>
        <v>206.36718489599997</v>
      </c>
      <c r="AH121" s="19">
        <f t="shared" si="35"/>
        <v>722.28514713599986</v>
      </c>
      <c r="AI121" s="19">
        <f>+'[1]Base SDI para IMSS'!N128</f>
        <v>898.46782151663592</v>
      </c>
      <c r="AJ121" s="19">
        <f>+'[1]Base SDI para IMSS'!O128</f>
        <v>183.04352945428482</v>
      </c>
      <c r="AK121" s="19">
        <f>+'[1]Base SDI para IMSS'!P128</f>
        <v>288.29355889049856</v>
      </c>
      <c r="AL121" s="24">
        <f>+AI121+AJ121+AK121-'[1]Base SDI para IMSS'!Q128</f>
        <v>0</v>
      </c>
    </row>
    <row r="122" spans="1:38" s="25" customFormat="1" ht="15" x14ac:dyDescent="0.25">
      <c r="A122" s="13">
        <v>118</v>
      </c>
      <c r="B122" s="14" t="s">
        <v>397</v>
      </c>
      <c r="C122" s="15" t="s">
        <v>398</v>
      </c>
      <c r="D122" s="14" t="s">
        <v>399</v>
      </c>
      <c r="E122" s="14">
        <v>2002</v>
      </c>
      <c r="F122" s="14">
        <v>2013</v>
      </c>
      <c r="G122" s="16">
        <f t="shared" si="18"/>
        <v>11</v>
      </c>
      <c r="H122" s="15" t="s">
        <v>1170</v>
      </c>
      <c r="I122" s="15" t="s">
        <v>237</v>
      </c>
      <c r="J122" s="15" t="s">
        <v>15</v>
      </c>
      <c r="K122" s="17">
        <v>1</v>
      </c>
      <c r="L122" s="18">
        <v>8</v>
      </c>
      <c r="M122" s="15">
        <v>15</v>
      </c>
      <c r="N122" s="19">
        <v>3271.2</v>
      </c>
      <c r="O122" s="19">
        <f t="shared" si="19"/>
        <v>218.07999999999998</v>
      </c>
      <c r="P122" s="20">
        <v>778</v>
      </c>
      <c r="Q122" s="20">
        <v>0</v>
      </c>
      <c r="R122" s="21">
        <f t="shared" si="20"/>
        <v>51.866666666666667</v>
      </c>
      <c r="S122" s="21">
        <f t="shared" si="21"/>
        <v>0</v>
      </c>
      <c r="T122" s="20">
        <f t="shared" si="22"/>
        <v>6542.4</v>
      </c>
      <c r="U122" s="20">
        <f t="shared" si="23"/>
        <v>1556</v>
      </c>
      <c r="V122" s="20">
        <f t="shared" si="24"/>
        <v>0</v>
      </c>
      <c r="W122" s="19">
        <f t="shared" si="25"/>
        <v>226.279808</v>
      </c>
      <c r="X122" s="19">
        <f t="shared" si="26"/>
        <v>6878.9061631999994</v>
      </c>
      <c r="Y122" s="19">
        <f t="shared" si="27"/>
        <v>1614.5056000000002</v>
      </c>
      <c r="Z122" s="19">
        <f t="shared" si="28"/>
        <v>0</v>
      </c>
      <c r="AA122" s="22">
        <f t="shared" si="29"/>
        <v>2</v>
      </c>
      <c r="AB122" s="19">
        <f t="shared" si="30"/>
        <v>125.69486400000001</v>
      </c>
      <c r="AC122" s="23"/>
      <c r="AD122" s="19">
        <f t="shared" si="31"/>
        <v>1131.39904</v>
      </c>
      <c r="AE122" s="19">
        <f t="shared" si="32"/>
        <v>3394.1971199999998</v>
      </c>
      <c r="AF122" s="19">
        <f t="shared" si="33"/>
        <v>11313.990400000001</v>
      </c>
      <c r="AG122" s="19">
        <f t="shared" si="34"/>
        <v>206.36718489599997</v>
      </c>
      <c r="AH122" s="19">
        <f t="shared" si="35"/>
        <v>722.28514713599986</v>
      </c>
      <c r="AI122" s="19">
        <f>+'[1]Base SDI para IMSS'!N129</f>
        <v>898.46782151663592</v>
      </c>
      <c r="AJ122" s="19">
        <f>+'[1]Base SDI para IMSS'!O129</f>
        <v>183.04352945428482</v>
      </c>
      <c r="AK122" s="19">
        <f>+'[1]Base SDI para IMSS'!P129</f>
        <v>288.29355889049856</v>
      </c>
      <c r="AL122" s="24">
        <f>+AI122+AJ122+AK122-'[1]Base SDI para IMSS'!Q129</f>
        <v>0</v>
      </c>
    </row>
    <row r="123" spans="1:38" s="25" customFormat="1" ht="15" x14ac:dyDescent="0.25">
      <c r="A123" s="13">
        <v>119</v>
      </c>
      <c r="B123" s="14" t="s">
        <v>400</v>
      </c>
      <c r="C123" s="15" t="s">
        <v>401</v>
      </c>
      <c r="D123" s="14" t="s">
        <v>402</v>
      </c>
      <c r="E123" s="14">
        <v>2012</v>
      </c>
      <c r="F123" s="14">
        <v>2013</v>
      </c>
      <c r="G123" s="16">
        <f t="shared" si="18"/>
        <v>1</v>
      </c>
      <c r="H123" s="15" t="s">
        <v>236</v>
      </c>
      <c r="I123" s="15" t="s">
        <v>237</v>
      </c>
      <c r="J123" s="15" t="s">
        <v>15</v>
      </c>
      <c r="K123" s="17">
        <v>1</v>
      </c>
      <c r="L123" s="18">
        <v>8</v>
      </c>
      <c r="M123" s="15">
        <v>15</v>
      </c>
      <c r="N123" s="19">
        <v>3270.9</v>
      </c>
      <c r="O123" s="19">
        <f t="shared" si="19"/>
        <v>218.06</v>
      </c>
      <c r="P123" s="20">
        <v>778</v>
      </c>
      <c r="Q123" s="20">
        <v>0</v>
      </c>
      <c r="R123" s="21">
        <f t="shared" si="20"/>
        <v>51.866666666666667</v>
      </c>
      <c r="S123" s="21">
        <f t="shared" si="21"/>
        <v>0</v>
      </c>
      <c r="T123" s="20">
        <f t="shared" si="22"/>
        <v>6541.8</v>
      </c>
      <c r="U123" s="20">
        <f t="shared" si="23"/>
        <v>1556</v>
      </c>
      <c r="V123" s="20">
        <f t="shared" si="24"/>
        <v>0</v>
      </c>
      <c r="W123" s="19">
        <f t="shared" si="25"/>
        <v>226.25905600000002</v>
      </c>
      <c r="X123" s="19">
        <f t="shared" si="26"/>
        <v>6878.2753024000003</v>
      </c>
      <c r="Y123" s="19">
        <f t="shared" si="27"/>
        <v>1614.5056000000002</v>
      </c>
      <c r="Z123" s="19">
        <f t="shared" si="28"/>
        <v>0</v>
      </c>
      <c r="AA123" s="22">
        <f t="shared" si="29"/>
        <v>0</v>
      </c>
      <c r="AB123" s="19">
        <f t="shared" si="30"/>
        <v>0</v>
      </c>
      <c r="AC123" s="23"/>
      <c r="AD123" s="19">
        <f t="shared" si="31"/>
        <v>1131.29528</v>
      </c>
      <c r="AE123" s="19">
        <f t="shared" si="32"/>
        <v>3393.8858400000004</v>
      </c>
      <c r="AF123" s="19">
        <f t="shared" si="33"/>
        <v>11312.952800000001</v>
      </c>
      <c r="AG123" s="19">
        <f t="shared" si="34"/>
        <v>206.34825907199999</v>
      </c>
      <c r="AH123" s="19">
        <f t="shared" si="35"/>
        <v>722.21890675199995</v>
      </c>
      <c r="AI123" s="19">
        <f>+'[1]Base SDI para IMSS'!N130</f>
        <v>890.69950309643946</v>
      </c>
      <c r="AJ123" s="19">
        <f>+'[1]Base SDI para IMSS'!O130</f>
        <v>180.51459474383364</v>
      </c>
      <c r="AK123" s="19">
        <f>+'[1]Base SDI para IMSS'!P130</f>
        <v>284.31048672153798</v>
      </c>
      <c r="AL123" s="24">
        <f>+AI123+AJ123+AK123-'[1]Base SDI para IMSS'!Q130</f>
        <v>0</v>
      </c>
    </row>
    <row r="124" spans="1:38" s="25" customFormat="1" ht="15" x14ac:dyDescent="0.25">
      <c r="A124" s="13">
        <v>120</v>
      </c>
      <c r="B124" s="14" t="s">
        <v>403</v>
      </c>
      <c r="C124" s="15" t="s">
        <v>404</v>
      </c>
      <c r="D124" s="14" t="s">
        <v>405</v>
      </c>
      <c r="E124" s="14">
        <v>1988</v>
      </c>
      <c r="F124" s="14">
        <v>2013</v>
      </c>
      <c r="G124" s="16">
        <f t="shared" si="18"/>
        <v>25</v>
      </c>
      <c r="H124" s="15" t="s">
        <v>1160</v>
      </c>
      <c r="I124" s="15" t="s">
        <v>406</v>
      </c>
      <c r="J124" s="15" t="s">
        <v>15</v>
      </c>
      <c r="K124" s="17">
        <v>7</v>
      </c>
      <c r="L124" s="18">
        <v>6</v>
      </c>
      <c r="M124" s="15">
        <v>15</v>
      </c>
      <c r="N124" s="19">
        <v>3804.15</v>
      </c>
      <c r="O124" s="19">
        <f t="shared" si="19"/>
        <v>253.61</v>
      </c>
      <c r="P124" s="20">
        <v>770</v>
      </c>
      <c r="Q124" s="20">
        <v>0</v>
      </c>
      <c r="R124" s="21">
        <f t="shared" si="20"/>
        <v>51.333333333333336</v>
      </c>
      <c r="S124" s="21">
        <f t="shared" si="21"/>
        <v>0</v>
      </c>
      <c r="T124" s="20">
        <f t="shared" si="22"/>
        <v>7608.3</v>
      </c>
      <c r="U124" s="20">
        <f t="shared" si="23"/>
        <v>1540</v>
      </c>
      <c r="V124" s="20">
        <f t="shared" si="24"/>
        <v>0</v>
      </c>
      <c r="W124" s="19">
        <f t="shared" si="25"/>
        <v>263.14573600000006</v>
      </c>
      <c r="X124" s="19">
        <f t="shared" si="26"/>
        <v>7999.6303744000015</v>
      </c>
      <c r="Y124" s="19">
        <f t="shared" si="27"/>
        <v>1597.9040000000002</v>
      </c>
      <c r="Z124" s="19">
        <f t="shared" si="28"/>
        <v>0</v>
      </c>
      <c r="AA124" s="22">
        <f t="shared" si="29"/>
        <v>5</v>
      </c>
      <c r="AB124" s="19">
        <f t="shared" si="30"/>
        <v>314.23716000000002</v>
      </c>
      <c r="AC124" s="23">
        <v>5000</v>
      </c>
      <c r="AD124" s="19">
        <f t="shared" si="31"/>
        <v>1315.7286800000002</v>
      </c>
      <c r="AE124" s="19">
        <f t="shared" si="32"/>
        <v>3947.186040000001</v>
      </c>
      <c r="AF124" s="19">
        <f t="shared" si="33"/>
        <v>13157.286800000003</v>
      </c>
      <c r="AG124" s="19">
        <f t="shared" si="34"/>
        <v>239.98891123200005</v>
      </c>
      <c r="AH124" s="19">
        <f t="shared" si="35"/>
        <v>839.9611893120001</v>
      </c>
      <c r="AI124" s="19">
        <f>+'[1]Base SDI para IMSS'!N131</f>
        <v>991.090466740647</v>
      </c>
      <c r="AJ124" s="19">
        <f>+'[1]Base SDI para IMSS'!O131</f>
        <v>213.19633857084168</v>
      </c>
      <c r="AK124" s="19">
        <f>+'[1]Base SDI para IMSS'!P131</f>
        <v>335.78423324907556</v>
      </c>
      <c r="AL124" s="24">
        <f>+AI124+AJ124+AK124-'[1]Base SDI para IMSS'!Q131</f>
        <v>0</v>
      </c>
    </row>
    <row r="125" spans="1:38" s="25" customFormat="1" ht="15" x14ac:dyDescent="0.25">
      <c r="A125" s="13">
        <v>121</v>
      </c>
      <c r="B125" s="14" t="s">
        <v>407</v>
      </c>
      <c r="C125" s="15" t="s">
        <v>408</v>
      </c>
      <c r="D125" s="14" t="s">
        <v>409</v>
      </c>
      <c r="E125" s="14">
        <v>2000</v>
      </c>
      <c r="F125" s="14">
        <v>2013</v>
      </c>
      <c r="G125" s="16">
        <f t="shared" si="18"/>
        <v>13</v>
      </c>
      <c r="H125" s="15" t="s">
        <v>287</v>
      </c>
      <c r="I125" s="15" t="s">
        <v>237</v>
      </c>
      <c r="J125" s="15" t="s">
        <v>15</v>
      </c>
      <c r="K125" s="17">
        <v>1</v>
      </c>
      <c r="L125" s="18">
        <v>8</v>
      </c>
      <c r="M125" s="15">
        <v>15</v>
      </c>
      <c r="N125" s="19">
        <v>3270.9</v>
      </c>
      <c r="O125" s="19">
        <f t="shared" si="19"/>
        <v>218.06</v>
      </c>
      <c r="P125" s="20">
        <v>778</v>
      </c>
      <c r="Q125" s="20">
        <v>0</v>
      </c>
      <c r="R125" s="21">
        <f t="shared" si="20"/>
        <v>51.866666666666667</v>
      </c>
      <c r="S125" s="21">
        <f t="shared" si="21"/>
        <v>0</v>
      </c>
      <c r="T125" s="20">
        <f t="shared" si="22"/>
        <v>6541.8</v>
      </c>
      <c r="U125" s="20">
        <f t="shared" si="23"/>
        <v>1556</v>
      </c>
      <c r="V125" s="20">
        <f t="shared" si="24"/>
        <v>0</v>
      </c>
      <c r="W125" s="19">
        <f t="shared" si="25"/>
        <v>226.25905600000002</v>
      </c>
      <c r="X125" s="19">
        <f t="shared" si="26"/>
        <v>6878.2753024000003</v>
      </c>
      <c r="Y125" s="19">
        <f t="shared" si="27"/>
        <v>1614.5056000000002</v>
      </c>
      <c r="Z125" s="19">
        <f t="shared" si="28"/>
        <v>0</v>
      </c>
      <c r="AA125" s="22">
        <f t="shared" si="29"/>
        <v>2</v>
      </c>
      <c r="AB125" s="19">
        <f t="shared" si="30"/>
        <v>125.69486400000001</v>
      </c>
      <c r="AC125" s="23"/>
      <c r="AD125" s="19">
        <f t="shared" si="31"/>
        <v>1131.29528</v>
      </c>
      <c r="AE125" s="19">
        <f t="shared" si="32"/>
        <v>3393.8858400000004</v>
      </c>
      <c r="AF125" s="19">
        <f t="shared" si="33"/>
        <v>11312.952800000001</v>
      </c>
      <c r="AG125" s="19">
        <f t="shared" si="34"/>
        <v>206.34825907199999</v>
      </c>
      <c r="AH125" s="19">
        <f t="shared" si="35"/>
        <v>722.21890675199995</v>
      </c>
      <c r="AI125" s="19">
        <f>+'[1]Base SDI para IMSS'!N132</f>
        <v>898.42162991371163</v>
      </c>
      <c r="AJ125" s="19">
        <f>+'[1]Base SDI para IMSS'!O132</f>
        <v>183.02849202383362</v>
      </c>
      <c r="AK125" s="19">
        <f>+'[1]Base SDI para IMSS'!P132</f>
        <v>288.26987493753796</v>
      </c>
      <c r="AL125" s="24">
        <f>+AI125+AJ125+AK125-'[1]Base SDI para IMSS'!Q132</f>
        <v>0</v>
      </c>
    </row>
    <row r="126" spans="1:38" s="25" customFormat="1" ht="15" x14ac:dyDescent="0.25">
      <c r="A126" s="13">
        <v>122</v>
      </c>
      <c r="B126" s="14" t="s">
        <v>410</v>
      </c>
      <c r="C126" s="15" t="s">
        <v>411</v>
      </c>
      <c r="D126" s="14" t="s">
        <v>1181</v>
      </c>
      <c r="E126" s="14">
        <v>2012</v>
      </c>
      <c r="F126" s="14">
        <v>2013</v>
      </c>
      <c r="G126" s="16">
        <f t="shared" si="18"/>
        <v>1</v>
      </c>
      <c r="H126" s="15" t="s">
        <v>287</v>
      </c>
      <c r="I126" s="15" t="s">
        <v>237</v>
      </c>
      <c r="J126" s="15" t="s">
        <v>41</v>
      </c>
      <c r="K126" s="17">
        <v>1</v>
      </c>
      <c r="L126" s="18">
        <v>8</v>
      </c>
      <c r="M126" s="15">
        <v>15</v>
      </c>
      <c r="N126" s="19">
        <v>3271.2</v>
      </c>
      <c r="O126" s="19">
        <f t="shared" si="19"/>
        <v>218.07999999999998</v>
      </c>
      <c r="P126" s="20">
        <v>778</v>
      </c>
      <c r="Q126" s="20">
        <v>0</v>
      </c>
      <c r="R126" s="21">
        <f t="shared" si="20"/>
        <v>51.866666666666667</v>
      </c>
      <c r="S126" s="21">
        <f t="shared" si="21"/>
        <v>0</v>
      </c>
      <c r="T126" s="20">
        <f t="shared" si="22"/>
        <v>6542.4</v>
      </c>
      <c r="U126" s="20">
        <f t="shared" si="23"/>
        <v>1556</v>
      </c>
      <c r="V126" s="20">
        <f t="shared" si="24"/>
        <v>0</v>
      </c>
      <c r="W126" s="19">
        <f t="shared" si="25"/>
        <v>226.279808</v>
      </c>
      <c r="X126" s="19">
        <f t="shared" si="26"/>
        <v>6878.9061631999994</v>
      </c>
      <c r="Y126" s="19">
        <f t="shared" si="27"/>
        <v>1614.5056000000002</v>
      </c>
      <c r="Z126" s="19">
        <f t="shared" si="28"/>
        <v>0</v>
      </c>
      <c r="AA126" s="22">
        <f t="shared" si="29"/>
        <v>0</v>
      </c>
      <c r="AB126" s="19">
        <f t="shared" si="30"/>
        <v>0</v>
      </c>
      <c r="AC126" s="23"/>
      <c r="AD126" s="19">
        <f t="shared" si="31"/>
        <v>1131.39904</v>
      </c>
      <c r="AE126" s="19">
        <f t="shared" si="32"/>
        <v>3394.1971199999998</v>
      </c>
      <c r="AF126" s="19">
        <f t="shared" si="33"/>
        <v>11313.990400000001</v>
      </c>
      <c r="AG126" s="19">
        <f t="shared" si="34"/>
        <v>206.36718489599997</v>
      </c>
      <c r="AH126" s="19">
        <f t="shared" si="35"/>
        <v>722.28514713599986</v>
      </c>
      <c r="AI126" s="19">
        <f>+'[1]Base SDI para IMSS'!N133</f>
        <v>890.74569469936364</v>
      </c>
      <c r="AJ126" s="19">
        <f>+'[1]Base SDI para IMSS'!O133</f>
        <v>180.52963217428481</v>
      </c>
      <c r="AK126" s="19">
        <f>+'[1]Base SDI para IMSS'!P133</f>
        <v>284.33417067449858</v>
      </c>
      <c r="AL126" s="24">
        <f>+AI126+AJ126+AK126-'[1]Base SDI para IMSS'!Q133</f>
        <v>0</v>
      </c>
    </row>
    <row r="127" spans="1:38" s="25" customFormat="1" ht="15" x14ac:dyDescent="0.25">
      <c r="A127" s="13">
        <v>123</v>
      </c>
      <c r="B127" s="14" t="s">
        <v>412</v>
      </c>
      <c r="C127" s="15" t="s">
        <v>413</v>
      </c>
      <c r="D127" s="14" t="s">
        <v>414</v>
      </c>
      <c r="E127" s="14">
        <v>2004</v>
      </c>
      <c r="F127" s="14">
        <v>2013</v>
      </c>
      <c r="G127" s="16">
        <f t="shared" si="18"/>
        <v>9</v>
      </c>
      <c r="H127" s="15" t="s">
        <v>287</v>
      </c>
      <c r="I127" s="15" t="s">
        <v>237</v>
      </c>
      <c r="J127" s="15" t="s">
        <v>15</v>
      </c>
      <c r="K127" s="17">
        <v>1</v>
      </c>
      <c r="L127" s="18">
        <v>8</v>
      </c>
      <c r="M127" s="15">
        <v>15</v>
      </c>
      <c r="N127" s="19">
        <v>3271.2</v>
      </c>
      <c r="O127" s="19">
        <f t="shared" si="19"/>
        <v>218.07999999999998</v>
      </c>
      <c r="P127" s="20">
        <v>778</v>
      </c>
      <c r="Q127" s="20">
        <v>0</v>
      </c>
      <c r="R127" s="21">
        <f t="shared" si="20"/>
        <v>51.866666666666667</v>
      </c>
      <c r="S127" s="21">
        <f t="shared" si="21"/>
        <v>0</v>
      </c>
      <c r="T127" s="20">
        <f t="shared" si="22"/>
        <v>6542.4</v>
      </c>
      <c r="U127" s="20">
        <f t="shared" si="23"/>
        <v>1556</v>
      </c>
      <c r="V127" s="20">
        <f t="shared" si="24"/>
        <v>0</v>
      </c>
      <c r="W127" s="19">
        <f t="shared" si="25"/>
        <v>226.279808</v>
      </c>
      <c r="X127" s="19">
        <f t="shared" si="26"/>
        <v>6878.9061631999994</v>
      </c>
      <c r="Y127" s="19">
        <f t="shared" si="27"/>
        <v>1614.5056000000002</v>
      </c>
      <c r="Z127" s="19">
        <f t="shared" si="28"/>
        <v>0</v>
      </c>
      <c r="AA127" s="22">
        <f t="shared" si="29"/>
        <v>1</v>
      </c>
      <c r="AB127" s="19">
        <f t="shared" si="30"/>
        <v>62.847432000000005</v>
      </c>
      <c r="AC127" s="23"/>
      <c r="AD127" s="19">
        <f t="shared" si="31"/>
        <v>1131.39904</v>
      </c>
      <c r="AE127" s="19">
        <f t="shared" si="32"/>
        <v>3394.1971199999998</v>
      </c>
      <c r="AF127" s="19">
        <f t="shared" si="33"/>
        <v>11313.990400000001</v>
      </c>
      <c r="AG127" s="19">
        <f t="shared" si="34"/>
        <v>206.36718489599997</v>
      </c>
      <c r="AH127" s="19">
        <f t="shared" si="35"/>
        <v>722.28514713599986</v>
      </c>
      <c r="AI127" s="19">
        <f>+'[1]Base SDI para IMSS'!N134</f>
        <v>894.60675810799978</v>
      </c>
      <c r="AJ127" s="19">
        <f>+'[1]Base SDI para IMSS'!O134</f>
        <v>181.78658081428483</v>
      </c>
      <c r="AK127" s="19">
        <f>+'[1]Base SDI para IMSS'!P134</f>
        <v>286.31386478249857</v>
      </c>
      <c r="AL127" s="24">
        <f>+AI127+AJ127+AK127-'[1]Base SDI para IMSS'!Q134</f>
        <v>0</v>
      </c>
    </row>
    <row r="128" spans="1:38" s="25" customFormat="1" ht="15" x14ac:dyDescent="0.25">
      <c r="A128" s="13">
        <v>124</v>
      </c>
      <c r="B128" s="14" t="s">
        <v>415</v>
      </c>
      <c r="C128" s="15" t="s">
        <v>416</v>
      </c>
      <c r="D128" s="14" t="s">
        <v>417</v>
      </c>
      <c r="E128" s="14">
        <v>1988</v>
      </c>
      <c r="F128" s="14">
        <v>2013</v>
      </c>
      <c r="G128" s="16">
        <f t="shared" si="18"/>
        <v>25</v>
      </c>
      <c r="H128" s="15" t="s">
        <v>1167</v>
      </c>
      <c r="I128" s="15" t="s">
        <v>241</v>
      </c>
      <c r="J128" s="15" t="s">
        <v>15</v>
      </c>
      <c r="K128" s="17">
        <v>6</v>
      </c>
      <c r="L128" s="18">
        <v>8</v>
      </c>
      <c r="M128" s="15">
        <v>15</v>
      </c>
      <c r="N128" s="19">
        <v>4657.5</v>
      </c>
      <c r="O128" s="19">
        <f t="shared" si="19"/>
        <v>310.5</v>
      </c>
      <c r="P128" s="20">
        <v>943</v>
      </c>
      <c r="Q128" s="20">
        <v>0</v>
      </c>
      <c r="R128" s="21">
        <f t="shared" si="20"/>
        <v>62.866666666666667</v>
      </c>
      <c r="S128" s="21">
        <f t="shared" si="21"/>
        <v>0</v>
      </c>
      <c r="T128" s="20">
        <f t="shared" si="22"/>
        <v>9315</v>
      </c>
      <c r="U128" s="20">
        <f t="shared" si="23"/>
        <v>1886</v>
      </c>
      <c r="V128" s="20">
        <f t="shared" si="24"/>
        <v>0</v>
      </c>
      <c r="W128" s="19">
        <f t="shared" si="25"/>
        <v>322.1748</v>
      </c>
      <c r="X128" s="19">
        <f t="shared" si="26"/>
        <v>9794.1139199999998</v>
      </c>
      <c r="Y128" s="19">
        <f t="shared" si="27"/>
        <v>1956.9136000000001</v>
      </c>
      <c r="Z128" s="19">
        <f t="shared" si="28"/>
        <v>0</v>
      </c>
      <c r="AA128" s="22">
        <f t="shared" si="29"/>
        <v>5</v>
      </c>
      <c r="AB128" s="19">
        <f t="shared" si="30"/>
        <v>314.23716000000002</v>
      </c>
      <c r="AC128" s="23">
        <v>5000</v>
      </c>
      <c r="AD128" s="19">
        <f t="shared" si="31"/>
        <v>1610.874</v>
      </c>
      <c r="AE128" s="19">
        <f t="shared" si="32"/>
        <v>4832.6220000000003</v>
      </c>
      <c r="AF128" s="19">
        <f t="shared" si="33"/>
        <v>16108.74</v>
      </c>
      <c r="AG128" s="19">
        <f t="shared" si="34"/>
        <v>293.82341759999997</v>
      </c>
      <c r="AH128" s="19">
        <f t="shared" si="35"/>
        <v>1028.3819615999998</v>
      </c>
      <c r="AI128" s="19">
        <f>+'[1]Base SDI para IMSS'!N135</f>
        <v>1144.5384155394331</v>
      </c>
      <c r="AJ128" s="19">
        <f>+'[1]Base SDI para IMSS'!O135</f>
        <v>263.15050148928003</v>
      </c>
      <c r="AK128" s="19">
        <f>+'[1]Base SDI para IMSS'!P135</f>
        <v>414.46203984561595</v>
      </c>
      <c r="AL128" s="24">
        <f>+AI128+AJ128+AK128-'[1]Base SDI para IMSS'!Q135</f>
        <v>0</v>
      </c>
    </row>
    <row r="129" spans="1:42" s="25" customFormat="1" ht="15" x14ac:dyDescent="0.25">
      <c r="A129" s="13">
        <v>125</v>
      </c>
      <c r="B129" s="30" t="s">
        <v>1182</v>
      </c>
      <c r="C129" s="31" t="s">
        <v>1183</v>
      </c>
      <c r="D129" s="30" t="s">
        <v>1184</v>
      </c>
      <c r="E129" s="30">
        <v>1990</v>
      </c>
      <c r="F129" s="30">
        <v>2013</v>
      </c>
      <c r="G129" s="32">
        <f t="shared" si="18"/>
        <v>23</v>
      </c>
      <c r="H129" s="31" t="s">
        <v>287</v>
      </c>
      <c r="I129" s="31" t="s">
        <v>127</v>
      </c>
      <c r="J129" s="31" t="s">
        <v>15</v>
      </c>
      <c r="K129" s="17">
        <v>3</v>
      </c>
      <c r="L129" s="18">
        <v>6</v>
      </c>
      <c r="M129" s="31">
        <v>6</v>
      </c>
      <c r="N129" s="33">
        <v>1248.48</v>
      </c>
      <c r="O129" s="33">
        <f t="shared" si="19"/>
        <v>208.08</v>
      </c>
      <c r="P129" s="34">
        <v>294.8</v>
      </c>
      <c r="Q129" s="34">
        <v>0</v>
      </c>
      <c r="R129" s="35">
        <f t="shared" si="20"/>
        <v>49.133333333333333</v>
      </c>
      <c r="S129" s="35">
        <f t="shared" si="21"/>
        <v>0</v>
      </c>
      <c r="T129" s="34">
        <f t="shared" si="22"/>
        <v>6242.4000000000005</v>
      </c>
      <c r="U129" s="34">
        <f t="shared" si="23"/>
        <v>1474</v>
      </c>
      <c r="V129" s="34">
        <f t="shared" si="24"/>
        <v>0</v>
      </c>
      <c r="W129" s="33">
        <f t="shared" si="25"/>
        <v>215.90380800000003</v>
      </c>
      <c r="X129" s="33">
        <f t="shared" si="26"/>
        <v>6563.4757632000001</v>
      </c>
      <c r="Y129" s="33">
        <f t="shared" si="27"/>
        <v>1529.4224000000002</v>
      </c>
      <c r="Z129" s="33">
        <f t="shared" si="28"/>
        <v>0</v>
      </c>
      <c r="AA129" s="36">
        <f t="shared" si="29"/>
        <v>4</v>
      </c>
      <c r="AB129" s="33">
        <f t="shared" si="30"/>
        <v>251.38972800000002</v>
      </c>
      <c r="AC129" s="37"/>
      <c r="AD129" s="33">
        <f t="shared" si="31"/>
        <v>1079.5190400000001</v>
      </c>
      <c r="AE129" s="33">
        <f t="shared" si="32"/>
        <v>3238.5571200000004</v>
      </c>
      <c r="AF129" s="33">
        <f t="shared" si="33"/>
        <v>10795.190400000001</v>
      </c>
      <c r="AG129" s="33">
        <f t="shared" si="34"/>
        <v>196.90427289600001</v>
      </c>
      <c r="AH129" s="33">
        <f t="shared" si="35"/>
        <v>689.164955136</v>
      </c>
      <c r="AI129" s="33">
        <f>+'[1]Base SDI para IMSS'!N136</f>
        <v>877.86701793819032</v>
      </c>
      <c r="AJ129" s="33">
        <f>+'[1]Base SDI para IMSS'!O136</f>
        <v>176.33704750868483</v>
      </c>
      <c r="AK129" s="33">
        <f>+'[1]Base SDI para IMSS'!P136</f>
        <v>277.7308498261786</v>
      </c>
      <c r="AL129" s="38">
        <f>+AI129+AJ129+AK129-'[1]Base SDI para IMSS'!Q136</f>
        <v>0</v>
      </c>
      <c r="AM129" s="29"/>
      <c r="AN129" s="29"/>
    </row>
    <row r="130" spans="1:42" s="25" customFormat="1" ht="15" x14ac:dyDescent="0.25">
      <c r="A130" s="13">
        <v>126</v>
      </c>
      <c r="B130" s="14" t="s">
        <v>275</v>
      </c>
      <c r="C130" s="15" t="s">
        <v>276</v>
      </c>
      <c r="D130" s="14" t="s">
        <v>277</v>
      </c>
      <c r="E130" s="14">
        <v>2005</v>
      </c>
      <c r="F130" s="14">
        <v>2013</v>
      </c>
      <c r="G130" s="16">
        <f t="shared" si="18"/>
        <v>8</v>
      </c>
      <c r="H130" s="15" t="s">
        <v>287</v>
      </c>
      <c r="I130" s="15" t="s">
        <v>237</v>
      </c>
      <c r="J130" s="15" t="s">
        <v>15</v>
      </c>
      <c r="K130" s="17">
        <v>1</v>
      </c>
      <c r="L130" s="18">
        <v>8</v>
      </c>
      <c r="M130" s="15">
        <v>15</v>
      </c>
      <c r="N130" s="19">
        <v>3271.05</v>
      </c>
      <c r="O130" s="19">
        <f t="shared" si="19"/>
        <v>218.07000000000002</v>
      </c>
      <c r="P130" s="20">
        <v>778</v>
      </c>
      <c r="Q130" s="20">
        <v>0</v>
      </c>
      <c r="R130" s="21">
        <f t="shared" si="20"/>
        <v>51.866666666666667</v>
      </c>
      <c r="S130" s="21">
        <f t="shared" si="21"/>
        <v>0</v>
      </c>
      <c r="T130" s="20">
        <f t="shared" si="22"/>
        <v>6542.1</v>
      </c>
      <c r="U130" s="20">
        <f t="shared" si="23"/>
        <v>1556</v>
      </c>
      <c r="V130" s="20">
        <f t="shared" si="24"/>
        <v>0</v>
      </c>
      <c r="W130" s="19">
        <f t="shared" si="25"/>
        <v>226.26943200000005</v>
      </c>
      <c r="X130" s="19">
        <f t="shared" si="26"/>
        <v>6878.5907328000012</v>
      </c>
      <c r="Y130" s="19">
        <f t="shared" si="27"/>
        <v>1614.5056000000002</v>
      </c>
      <c r="Z130" s="19">
        <f t="shared" si="28"/>
        <v>0</v>
      </c>
      <c r="AA130" s="22">
        <f t="shared" si="29"/>
        <v>1</v>
      </c>
      <c r="AB130" s="19">
        <f t="shared" si="30"/>
        <v>62.847432000000005</v>
      </c>
      <c r="AC130" s="23"/>
      <c r="AD130" s="19">
        <f t="shared" si="31"/>
        <v>1131.3471600000003</v>
      </c>
      <c r="AE130" s="19">
        <f t="shared" si="32"/>
        <v>3394.0414800000008</v>
      </c>
      <c r="AF130" s="19">
        <f t="shared" si="33"/>
        <v>11313.471600000003</v>
      </c>
      <c r="AG130" s="19">
        <f t="shared" si="34"/>
        <v>206.35772198400002</v>
      </c>
      <c r="AH130" s="19">
        <f t="shared" si="35"/>
        <v>722.25202694400014</v>
      </c>
      <c r="AI130" s="19">
        <f>+'[1]Base SDI para IMSS'!N137</f>
        <v>894.5836623065378</v>
      </c>
      <c r="AJ130" s="19">
        <f>+'[1]Base SDI para IMSS'!O137</f>
        <v>181.77906209905925</v>
      </c>
      <c r="AK130" s="19">
        <f>+'[1]Base SDI para IMSS'!P137</f>
        <v>286.30202280601827</v>
      </c>
      <c r="AL130" s="24">
        <f>+AI130+AJ130+AK130-'[1]Base SDI para IMSS'!Q137</f>
        <v>0</v>
      </c>
    </row>
    <row r="131" spans="1:42" s="25" customFormat="1" ht="15" x14ac:dyDescent="0.25">
      <c r="A131" s="13">
        <v>127</v>
      </c>
      <c r="B131" s="14" t="s">
        <v>1185</v>
      </c>
      <c r="C131" s="15" t="s">
        <v>418</v>
      </c>
      <c r="D131" s="14" t="s">
        <v>419</v>
      </c>
      <c r="E131" s="14">
        <v>1990</v>
      </c>
      <c r="F131" s="14">
        <v>2013</v>
      </c>
      <c r="G131" s="16">
        <f t="shared" si="18"/>
        <v>23</v>
      </c>
      <c r="H131" s="15" t="s">
        <v>1160</v>
      </c>
      <c r="I131" s="15" t="s">
        <v>212</v>
      </c>
      <c r="J131" s="15" t="s">
        <v>15</v>
      </c>
      <c r="K131" s="17">
        <v>7</v>
      </c>
      <c r="L131" s="18">
        <v>6</v>
      </c>
      <c r="M131" s="15">
        <v>15</v>
      </c>
      <c r="N131" s="19">
        <v>3804.15</v>
      </c>
      <c r="O131" s="19">
        <f t="shared" si="19"/>
        <v>253.61</v>
      </c>
      <c r="P131" s="20">
        <v>770</v>
      </c>
      <c r="Q131" s="20">
        <v>0</v>
      </c>
      <c r="R131" s="21">
        <f t="shared" si="20"/>
        <v>51.333333333333336</v>
      </c>
      <c r="S131" s="21">
        <f t="shared" si="21"/>
        <v>0</v>
      </c>
      <c r="T131" s="20">
        <f t="shared" si="22"/>
        <v>7608.3</v>
      </c>
      <c r="U131" s="20">
        <f t="shared" si="23"/>
        <v>1540</v>
      </c>
      <c r="V131" s="20">
        <f t="shared" si="24"/>
        <v>0</v>
      </c>
      <c r="W131" s="19">
        <f t="shared" si="25"/>
        <v>263.14573600000006</v>
      </c>
      <c r="X131" s="19">
        <f t="shared" si="26"/>
        <v>7999.6303744000015</v>
      </c>
      <c r="Y131" s="19">
        <f t="shared" si="27"/>
        <v>1597.9040000000002</v>
      </c>
      <c r="Z131" s="19">
        <f t="shared" si="28"/>
        <v>0</v>
      </c>
      <c r="AA131" s="22">
        <f t="shared" si="29"/>
        <v>4</v>
      </c>
      <c r="AB131" s="19">
        <f t="shared" si="30"/>
        <v>251.38972800000002</v>
      </c>
      <c r="AC131" s="23"/>
      <c r="AD131" s="19">
        <f t="shared" si="31"/>
        <v>1315.7286800000002</v>
      </c>
      <c r="AE131" s="19">
        <f t="shared" si="32"/>
        <v>3947.186040000001</v>
      </c>
      <c r="AF131" s="19">
        <f t="shared" si="33"/>
        <v>13157.286800000003</v>
      </c>
      <c r="AG131" s="19">
        <f t="shared" si="34"/>
        <v>239.98891123200005</v>
      </c>
      <c r="AH131" s="19">
        <f t="shared" si="35"/>
        <v>839.9611893120001</v>
      </c>
      <c r="AI131" s="19">
        <f>+'[1]Base SDI para IMSS'!N138</f>
        <v>987.22940333201132</v>
      </c>
      <c r="AJ131" s="19">
        <f>+'[1]Base SDI para IMSS'!O138</f>
        <v>211.93938993084168</v>
      </c>
      <c r="AK131" s="19">
        <f>+'[1]Base SDI para IMSS'!P138</f>
        <v>333.80453914107562</v>
      </c>
      <c r="AL131" s="24">
        <f>+AI131+AJ131+AK131-'[1]Base SDI para IMSS'!Q138</f>
        <v>0</v>
      </c>
    </row>
    <row r="132" spans="1:42" s="25" customFormat="1" ht="15" x14ac:dyDescent="0.25">
      <c r="A132" s="13">
        <v>128</v>
      </c>
      <c r="B132" s="14" t="s">
        <v>278</v>
      </c>
      <c r="C132" s="15" t="s">
        <v>279</v>
      </c>
      <c r="D132" s="14" t="s">
        <v>240</v>
      </c>
      <c r="E132" s="14">
        <v>2000</v>
      </c>
      <c r="F132" s="14">
        <v>2013</v>
      </c>
      <c r="G132" s="16">
        <f t="shared" si="18"/>
        <v>13</v>
      </c>
      <c r="H132" s="15" t="s">
        <v>236</v>
      </c>
      <c r="I132" s="15" t="s">
        <v>280</v>
      </c>
      <c r="J132" s="15" t="s">
        <v>15</v>
      </c>
      <c r="K132" s="17">
        <v>3</v>
      </c>
      <c r="L132" s="18">
        <v>8</v>
      </c>
      <c r="M132" s="15">
        <v>15</v>
      </c>
      <c r="N132" s="19">
        <v>3922.95</v>
      </c>
      <c r="O132" s="19">
        <f t="shared" si="19"/>
        <v>261.52999999999997</v>
      </c>
      <c r="P132" s="20">
        <v>805.5</v>
      </c>
      <c r="Q132" s="20">
        <v>0</v>
      </c>
      <c r="R132" s="21">
        <f t="shared" si="20"/>
        <v>53.7</v>
      </c>
      <c r="S132" s="21">
        <f t="shared" si="21"/>
        <v>0</v>
      </c>
      <c r="T132" s="20">
        <f t="shared" si="22"/>
        <v>7845.9</v>
      </c>
      <c r="U132" s="20">
        <f t="shared" si="23"/>
        <v>1611</v>
      </c>
      <c r="V132" s="20">
        <f t="shared" si="24"/>
        <v>0</v>
      </c>
      <c r="W132" s="19">
        <f t="shared" si="25"/>
        <v>271.36352799999997</v>
      </c>
      <c r="X132" s="19">
        <f t="shared" si="26"/>
        <v>8249.4512511999983</v>
      </c>
      <c r="Y132" s="19">
        <f t="shared" si="27"/>
        <v>1671.5736000000002</v>
      </c>
      <c r="Z132" s="19">
        <f t="shared" si="28"/>
        <v>0</v>
      </c>
      <c r="AA132" s="22">
        <f t="shared" si="29"/>
        <v>2</v>
      </c>
      <c r="AB132" s="19">
        <f t="shared" si="30"/>
        <v>125.69486400000001</v>
      </c>
      <c r="AC132" s="23"/>
      <c r="AD132" s="19">
        <f t="shared" si="31"/>
        <v>1356.8176399999998</v>
      </c>
      <c r="AE132" s="19">
        <f t="shared" si="32"/>
        <v>4070.4529199999997</v>
      </c>
      <c r="AF132" s="19">
        <f t="shared" si="33"/>
        <v>13568.176399999998</v>
      </c>
      <c r="AG132" s="19">
        <f t="shared" si="34"/>
        <v>247.48353753599994</v>
      </c>
      <c r="AH132" s="19">
        <f t="shared" si="35"/>
        <v>866.19238137599984</v>
      </c>
      <c r="AI132" s="19">
        <f>+'[1]Base SDI para IMSS'!N139</f>
        <v>1002.3250799835359</v>
      </c>
      <c r="AJ132" s="19">
        <f>+'[1]Base SDI para IMSS'!O139</f>
        <v>216.85370710951679</v>
      </c>
      <c r="AK132" s="19">
        <f>+'[1]Base SDI para IMSS'!P139</f>
        <v>341.54458869748896</v>
      </c>
      <c r="AL132" s="24">
        <f>+AI132+AJ132+AK132-'[1]Base SDI para IMSS'!Q139</f>
        <v>0</v>
      </c>
    </row>
    <row r="133" spans="1:42" s="25" customFormat="1" ht="15" x14ac:dyDescent="0.25">
      <c r="A133" s="13">
        <v>129</v>
      </c>
      <c r="B133" s="14" t="s">
        <v>281</v>
      </c>
      <c r="C133" s="15" t="s">
        <v>282</v>
      </c>
      <c r="D133" s="14" t="s">
        <v>283</v>
      </c>
      <c r="E133" s="14">
        <v>2005</v>
      </c>
      <c r="F133" s="14">
        <v>2013</v>
      </c>
      <c r="G133" s="16">
        <f t="shared" ref="G133:G196" si="36">SUM(F133-E133)</f>
        <v>8</v>
      </c>
      <c r="H133" s="15" t="s">
        <v>236</v>
      </c>
      <c r="I133" s="15" t="s">
        <v>237</v>
      </c>
      <c r="J133" s="15" t="s">
        <v>15</v>
      </c>
      <c r="K133" s="17">
        <v>1</v>
      </c>
      <c r="L133" s="18">
        <v>8</v>
      </c>
      <c r="M133" s="15">
        <v>15</v>
      </c>
      <c r="N133" s="19">
        <v>3271.05</v>
      </c>
      <c r="O133" s="19">
        <f t="shared" ref="O133:O196" si="37">SUM(N133/M133)</f>
        <v>218.07000000000002</v>
      </c>
      <c r="P133" s="20">
        <v>778</v>
      </c>
      <c r="Q133" s="20">
        <v>0</v>
      </c>
      <c r="R133" s="21">
        <f t="shared" ref="R133:R196" si="38">SUM(P133/M133)</f>
        <v>51.866666666666667</v>
      </c>
      <c r="S133" s="21">
        <f t="shared" ref="S133:S196" si="39">SUM(Q133/M133)</f>
        <v>0</v>
      </c>
      <c r="T133" s="20">
        <f t="shared" ref="T133:T196" si="40">SUM(O133*30)</f>
        <v>6542.1</v>
      </c>
      <c r="U133" s="20">
        <f t="shared" ref="U133:U196" si="41">SUM(R133*30)</f>
        <v>1556</v>
      </c>
      <c r="V133" s="20">
        <f t="shared" ref="V133:V196" si="42">SUM(S133*30)</f>
        <v>0</v>
      </c>
      <c r="W133" s="19">
        <f t="shared" ref="W133:W196" si="43">+O133*$AM$3</f>
        <v>226.26943200000005</v>
      </c>
      <c r="X133" s="19">
        <f t="shared" ref="X133:X196" si="44">+W133*30.4</f>
        <v>6878.5907328000012</v>
      </c>
      <c r="Y133" s="19">
        <f t="shared" ref="Y133:Y196" si="45">+U133*$AM$3</f>
        <v>1614.5056000000002</v>
      </c>
      <c r="Z133" s="19">
        <f t="shared" ref="Z133:Z196" si="46">+(Q133*$AM$3)*2</f>
        <v>0</v>
      </c>
      <c r="AA133" s="22">
        <f t="shared" ref="AA133:AA196" si="47">+TRUNC(G133/5)</f>
        <v>1</v>
      </c>
      <c r="AB133" s="19">
        <f t="shared" ref="AB133:AB196" si="48">+AA133*$AN$3</f>
        <v>62.847432000000005</v>
      </c>
      <c r="AC133" s="23"/>
      <c r="AD133" s="19">
        <f t="shared" ref="AD133:AD196" si="49">+W133*5</f>
        <v>1131.3471600000003</v>
      </c>
      <c r="AE133" s="19">
        <f t="shared" ref="AE133:AE196" si="50">+W133*15</f>
        <v>3394.0414800000008</v>
      </c>
      <c r="AF133" s="19">
        <f t="shared" ref="AF133:AF196" si="51">+W133*50</f>
        <v>11313.471600000003</v>
      </c>
      <c r="AG133" s="19">
        <f t="shared" ref="AG133:AG196" si="52">+X133*0.03</f>
        <v>206.35772198400002</v>
      </c>
      <c r="AH133" s="19">
        <f t="shared" ref="AH133:AH196" si="53">+X133*0.105</f>
        <v>722.25202694400014</v>
      </c>
      <c r="AI133" s="19">
        <f>+'[1]Base SDI para IMSS'!N140</f>
        <v>894.5836623065378</v>
      </c>
      <c r="AJ133" s="19">
        <f>+'[1]Base SDI para IMSS'!O140</f>
        <v>181.77906209905925</v>
      </c>
      <c r="AK133" s="19">
        <f>+'[1]Base SDI para IMSS'!P140</f>
        <v>286.30202280601827</v>
      </c>
      <c r="AL133" s="24">
        <f>+AI133+AJ133+AK133-'[1]Base SDI para IMSS'!Q140</f>
        <v>0</v>
      </c>
    </row>
    <row r="134" spans="1:42" s="25" customFormat="1" ht="15" x14ac:dyDescent="0.25">
      <c r="A134" s="13">
        <v>130</v>
      </c>
      <c r="B134" s="14" t="s">
        <v>420</v>
      </c>
      <c r="C134" s="15" t="s">
        <v>421</v>
      </c>
      <c r="D134" s="14" t="s">
        <v>422</v>
      </c>
      <c r="E134" s="14">
        <v>1995</v>
      </c>
      <c r="F134" s="14">
        <v>2013</v>
      </c>
      <c r="G134" s="16">
        <f t="shared" si="36"/>
        <v>18</v>
      </c>
      <c r="H134" s="15" t="s">
        <v>287</v>
      </c>
      <c r="I134" s="15" t="s">
        <v>280</v>
      </c>
      <c r="J134" s="15" t="s">
        <v>15</v>
      </c>
      <c r="K134" s="17">
        <v>3</v>
      </c>
      <c r="L134" s="18">
        <v>8</v>
      </c>
      <c r="M134" s="15">
        <v>15</v>
      </c>
      <c r="N134" s="19">
        <v>3922.95</v>
      </c>
      <c r="O134" s="19">
        <f t="shared" si="37"/>
        <v>261.52999999999997</v>
      </c>
      <c r="P134" s="20">
        <v>805.5</v>
      </c>
      <c r="Q134" s="20">
        <v>0</v>
      </c>
      <c r="R134" s="21">
        <f t="shared" si="38"/>
        <v>53.7</v>
      </c>
      <c r="S134" s="21">
        <f t="shared" si="39"/>
        <v>0</v>
      </c>
      <c r="T134" s="20">
        <f t="shared" si="40"/>
        <v>7845.9</v>
      </c>
      <c r="U134" s="20">
        <f t="shared" si="41"/>
        <v>1611</v>
      </c>
      <c r="V134" s="20">
        <f t="shared" si="42"/>
        <v>0</v>
      </c>
      <c r="W134" s="19">
        <f t="shared" si="43"/>
        <v>271.36352799999997</v>
      </c>
      <c r="X134" s="19">
        <f t="shared" si="44"/>
        <v>8249.4512511999983</v>
      </c>
      <c r="Y134" s="19">
        <f t="shared" si="45"/>
        <v>1671.5736000000002</v>
      </c>
      <c r="Z134" s="19">
        <f t="shared" si="46"/>
        <v>0</v>
      </c>
      <c r="AA134" s="22">
        <f t="shared" si="47"/>
        <v>3</v>
      </c>
      <c r="AB134" s="19">
        <f t="shared" si="48"/>
        <v>188.54229600000002</v>
      </c>
      <c r="AC134" s="23"/>
      <c r="AD134" s="19">
        <f t="shared" si="49"/>
        <v>1356.8176399999998</v>
      </c>
      <c r="AE134" s="19">
        <f t="shared" si="50"/>
        <v>4070.4529199999997</v>
      </c>
      <c r="AF134" s="19">
        <f t="shared" si="51"/>
        <v>13568.176399999998</v>
      </c>
      <c r="AG134" s="19">
        <f t="shared" si="52"/>
        <v>247.48353753599994</v>
      </c>
      <c r="AH134" s="19">
        <f t="shared" si="53"/>
        <v>866.19238137599984</v>
      </c>
      <c r="AI134" s="19">
        <f>+'[1]Base SDI para IMSS'!N141</f>
        <v>1006.1861433921717</v>
      </c>
      <c r="AJ134" s="19">
        <f>+'[1]Base SDI para IMSS'!O141</f>
        <v>218.11065574951678</v>
      </c>
      <c r="AK134" s="19">
        <f>+'[1]Base SDI para IMSS'!P141</f>
        <v>343.52428280548889</v>
      </c>
      <c r="AL134" s="24">
        <f>+AI134+AJ134+AK134-'[1]Base SDI para IMSS'!Q141</f>
        <v>0</v>
      </c>
    </row>
    <row r="135" spans="1:42" s="25" customFormat="1" ht="15" x14ac:dyDescent="0.25">
      <c r="A135" s="13">
        <v>131</v>
      </c>
      <c r="B135" s="14" t="s">
        <v>423</v>
      </c>
      <c r="C135" s="15" t="s">
        <v>424</v>
      </c>
      <c r="D135" s="14" t="s">
        <v>425</v>
      </c>
      <c r="E135" s="14">
        <v>2003</v>
      </c>
      <c r="F135" s="14">
        <v>2013</v>
      </c>
      <c r="G135" s="16">
        <f t="shared" si="36"/>
        <v>10</v>
      </c>
      <c r="H135" s="15" t="s">
        <v>287</v>
      </c>
      <c r="I135" s="15" t="s">
        <v>237</v>
      </c>
      <c r="J135" s="15" t="s">
        <v>15</v>
      </c>
      <c r="K135" s="17">
        <v>1</v>
      </c>
      <c r="L135" s="18">
        <v>8</v>
      </c>
      <c r="M135" s="15">
        <v>15</v>
      </c>
      <c r="N135" s="19">
        <v>3270.6</v>
      </c>
      <c r="O135" s="19">
        <f t="shared" si="37"/>
        <v>218.04</v>
      </c>
      <c r="P135" s="20">
        <v>778</v>
      </c>
      <c r="Q135" s="20">
        <v>0</v>
      </c>
      <c r="R135" s="21">
        <f t="shared" si="38"/>
        <v>51.866666666666667</v>
      </c>
      <c r="S135" s="21">
        <f t="shared" si="39"/>
        <v>0</v>
      </c>
      <c r="T135" s="20">
        <f t="shared" si="40"/>
        <v>6541.2</v>
      </c>
      <c r="U135" s="20">
        <f t="shared" si="41"/>
        <v>1556</v>
      </c>
      <c r="V135" s="20">
        <f t="shared" si="42"/>
        <v>0</v>
      </c>
      <c r="W135" s="19">
        <f t="shared" si="43"/>
        <v>226.238304</v>
      </c>
      <c r="X135" s="19">
        <f t="shared" si="44"/>
        <v>6877.6444415999995</v>
      </c>
      <c r="Y135" s="19">
        <f t="shared" si="45"/>
        <v>1614.5056000000002</v>
      </c>
      <c r="Z135" s="19">
        <f t="shared" si="46"/>
        <v>0</v>
      </c>
      <c r="AA135" s="22">
        <f t="shared" si="47"/>
        <v>2</v>
      </c>
      <c r="AB135" s="19">
        <f t="shared" si="48"/>
        <v>125.69486400000001</v>
      </c>
      <c r="AC135" s="23"/>
      <c r="AD135" s="19">
        <f t="shared" si="49"/>
        <v>1131.1915200000001</v>
      </c>
      <c r="AE135" s="19">
        <f t="shared" si="50"/>
        <v>3393.57456</v>
      </c>
      <c r="AF135" s="19">
        <f t="shared" si="51"/>
        <v>11311.915199999999</v>
      </c>
      <c r="AG135" s="19">
        <f t="shared" si="52"/>
        <v>206.32933324799998</v>
      </c>
      <c r="AH135" s="19">
        <f t="shared" si="53"/>
        <v>722.15266636799993</v>
      </c>
      <c r="AI135" s="19">
        <f>+'[1]Base SDI para IMSS'!N142</f>
        <v>898.37543831078733</v>
      </c>
      <c r="AJ135" s="19">
        <f>+'[1]Base SDI para IMSS'!O142</f>
        <v>183.01345459338242</v>
      </c>
      <c r="AK135" s="19">
        <f>+'[1]Base SDI para IMSS'!P142</f>
        <v>288.24619098457731</v>
      </c>
      <c r="AL135" s="24">
        <f>+AI135+AJ135+AK135-'[1]Base SDI para IMSS'!Q142</f>
        <v>0</v>
      </c>
    </row>
    <row r="136" spans="1:42" s="25" customFormat="1" ht="15" x14ac:dyDescent="0.25">
      <c r="A136" s="13">
        <v>132</v>
      </c>
      <c r="B136" s="14" t="s">
        <v>550</v>
      </c>
      <c r="C136" s="15" t="s">
        <v>551</v>
      </c>
      <c r="D136" s="14" t="s">
        <v>552</v>
      </c>
      <c r="E136" s="14">
        <v>1995</v>
      </c>
      <c r="F136" s="14">
        <v>2013</v>
      </c>
      <c r="G136" s="16">
        <f t="shared" si="36"/>
        <v>18</v>
      </c>
      <c r="H136" s="15" t="s">
        <v>1160</v>
      </c>
      <c r="I136" s="15" t="s">
        <v>1186</v>
      </c>
      <c r="J136" s="15" t="s">
        <v>90</v>
      </c>
      <c r="K136" s="17">
        <v>17</v>
      </c>
      <c r="L136" s="18">
        <v>6</v>
      </c>
      <c r="M136" s="15">
        <v>15</v>
      </c>
      <c r="N136" s="19">
        <v>11266.95</v>
      </c>
      <c r="O136" s="19">
        <f t="shared" si="37"/>
        <v>751.13</v>
      </c>
      <c r="P136" s="20">
        <v>1244</v>
      </c>
      <c r="Q136" s="20">
        <v>0</v>
      </c>
      <c r="R136" s="21">
        <f t="shared" si="38"/>
        <v>82.933333333333337</v>
      </c>
      <c r="S136" s="21">
        <f t="shared" si="39"/>
        <v>0</v>
      </c>
      <c r="T136" s="20">
        <f t="shared" si="40"/>
        <v>22533.9</v>
      </c>
      <c r="U136" s="20">
        <f t="shared" si="41"/>
        <v>2488</v>
      </c>
      <c r="V136" s="20">
        <f t="shared" si="42"/>
        <v>0</v>
      </c>
      <c r="W136" s="19">
        <f t="shared" si="43"/>
        <v>779.37248800000009</v>
      </c>
      <c r="X136" s="19">
        <f t="shared" si="44"/>
        <v>23692.923635200001</v>
      </c>
      <c r="Y136" s="19">
        <f t="shared" si="45"/>
        <v>2581.5488</v>
      </c>
      <c r="Z136" s="19">
        <f t="shared" si="46"/>
        <v>0</v>
      </c>
      <c r="AA136" s="22">
        <f t="shared" si="47"/>
        <v>3</v>
      </c>
      <c r="AB136" s="19">
        <f t="shared" si="48"/>
        <v>188.54229600000002</v>
      </c>
      <c r="AC136" s="23"/>
      <c r="AD136" s="19">
        <f t="shared" si="49"/>
        <v>3896.8624400000003</v>
      </c>
      <c r="AE136" s="19">
        <f t="shared" si="50"/>
        <v>11690.587320000001</v>
      </c>
      <c r="AF136" s="19">
        <f t="shared" si="51"/>
        <v>38968.624400000008</v>
      </c>
      <c r="AG136" s="19">
        <f t="shared" si="52"/>
        <v>710.78770905600004</v>
      </c>
      <c r="AH136" s="19">
        <f t="shared" si="53"/>
        <v>2487.7569816959999</v>
      </c>
      <c r="AI136" s="19">
        <f>+'[1]Base SDI para IMSS'!N143</f>
        <v>2192.8613643770423</v>
      </c>
      <c r="AJ136" s="19">
        <f>+'[1]Base SDI para IMSS'!O143</f>
        <v>604.42645719489292</v>
      </c>
      <c r="AK136" s="19">
        <f>+'[1]Base SDI para IMSS'!P143</f>
        <v>951.97167008195629</v>
      </c>
      <c r="AL136" s="24">
        <f>+AI136+AJ136+AK136-'[1]Base SDI para IMSS'!Q143</f>
        <v>0</v>
      </c>
    </row>
    <row r="137" spans="1:42" s="25" customFormat="1" ht="15" x14ac:dyDescent="0.25">
      <c r="A137" s="13">
        <v>133</v>
      </c>
      <c r="B137" s="14" t="s">
        <v>426</v>
      </c>
      <c r="C137" s="15" t="s">
        <v>427</v>
      </c>
      <c r="D137" s="14" t="s">
        <v>428</v>
      </c>
      <c r="E137" s="14">
        <v>1989</v>
      </c>
      <c r="F137" s="14">
        <v>2013</v>
      </c>
      <c r="G137" s="16">
        <f t="shared" si="36"/>
        <v>24</v>
      </c>
      <c r="H137" s="15" t="s">
        <v>1162</v>
      </c>
      <c r="I137" s="15" t="s">
        <v>233</v>
      </c>
      <c r="J137" s="15" t="s">
        <v>90</v>
      </c>
      <c r="K137" s="17">
        <v>14</v>
      </c>
      <c r="L137" s="18">
        <v>8</v>
      </c>
      <c r="M137" s="15">
        <v>15</v>
      </c>
      <c r="N137" s="19">
        <v>7115.85</v>
      </c>
      <c r="O137" s="19">
        <f t="shared" si="37"/>
        <v>474.39000000000004</v>
      </c>
      <c r="P137" s="20">
        <v>1142.5</v>
      </c>
      <c r="Q137" s="20">
        <v>0</v>
      </c>
      <c r="R137" s="21">
        <f t="shared" si="38"/>
        <v>76.166666666666671</v>
      </c>
      <c r="S137" s="21">
        <f t="shared" si="39"/>
        <v>0</v>
      </c>
      <c r="T137" s="20">
        <f t="shared" si="40"/>
        <v>14231.7</v>
      </c>
      <c r="U137" s="20">
        <f t="shared" si="41"/>
        <v>2285</v>
      </c>
      <c r="V137" s="20">
        <f t="shared" si="42"/>
        <v>0</v>
      </c>
      <c r="W137" s="19">
        <f t="shared" si="43"/>
        <v>492.2270640000001</v>
      </c>
      <c r="X137" s="19">
        <f t="shared" si="44"/>
        <v>14963.702745600001</v>
      </c>
      <c r="Y137" s="19">
        <f t="shared" si="45"/>
        <v>2370.9160000000002</v>
      </c>
      <c r="Z137" s="19">
        <f t="shared" si="46"/>
        <v>0</v>
      </c>
      <c r="AA137" s="22">
        <f t="shared" si="47"/>
        <v>4</v>
      </c>
      <c r="AB137" s="19">
        <f t="shared" si="48"/>
        <v>251.38972800000002</v>
      </c>
      <c r="AC137" s="23"/>
      <c r="AD137" s="19">
        <f t="shared" si="49"/>
        <v>2461.1353200000003</v>
      </c>
      <c r="AE137" s="19">
        <f t="shared" si="50"/>
        <v>7383.4059600000019</v>
      </c>
      <c r="AF137" s="19">
        <f t="shared" si="51"/>
        <v>24611.353200000005</v>
      </c>
      <c r="AG137" s="19">
        <f t="shared" si="52"/>
        <v>448.91108236800005</v>
      </c>
      <c r="AH137" s="19">
        <f t="shared" si="53"/>
        <v>1571.1887882880001</v>
      </c>
      <c r="AI137" s="19">
        <f>+'[1]Base SDI para IMSS'!N144</f>
        <v>1544.6288867386402</v>
      </c>
      <c r="AJ137" s="19">
        <f>+'[1]Base SDI para IMSS'!O144</f>
        <v>393.3978246816385</v>
      </c>
      <c r="AK137" s="19">
        <f>+'[1]Base SDI para IMSS'!P144</f>
        <v>619.60157387358061</v>
      </c>
      <c r="AL137" s="24">
        <f>+AI137+AJ137+AK137-'[1]Base SDI para IMSS'!Q144</f>
        <v>0</v>
      </c>
    </row>
    <row r="138" spans="1:42" s="25" customFormat="1" ht="15" x14ac:dyDescent="0.25">
      <c r="A138" s="13">
        <v>134</v>
      </c>
      <c r="B138" s="14" t="s">
        <v>429</v>
      </c>
      <c r="C138" s="15" t="s">
        <v>430</v>
      </c>
      <c r="D138" s="14" t="s">
        <v>81</v>
      </c>
      <c r="E138" s="14">
        <v>2003</v>
      </c>
      <c r="F138" s="14">
        <v>2013</v>
      </c>
      <c r="G138" s="16">
        <f t="shared" si="36"/>
        <v>10</v>
      </c>
      <c r="H138" s="15" t="s">
        <v>1167</v>
      </c>
      <c r="I138" s="15" t="s">
        <v>237</v>
      </c>
      <c r="J138" s="15" t="s">
        <v>15</v>
      </c>
      <c r="K138" s="17">
        <v>1</v>
      </c>
      <c r="L138" s="18">
        <v>8</v>
      </c>
      <c r="M138" s="15">
        <v>15</v>
      </c>
      <c r="N138" s="19">
        <v>3270.9</v>
      </c>
      <c r="O138" s="19">
        <f t="shared" si="37"/>
        <v>218.06</v>
      </c>
      <c r="P138" s="20">
        <v>778</v>
      </c>
      <c r="Q138" s="20">
        <v>0</v>
      </c>
      <c r="R138" s="21">
        <f t="shared" si="38"/>
        <v>51.866666666666667</v>
      </c>
      <c r="S138" s="21">
        <f t="shared" si="39"/>
        <v>0</v>
      </c>
      <c r="T138" s="20">
        <f t="shared" si="40"/>
        <v>6541.8</v>
      </c>
      <c r="U138" s="20">
        <f t="shared" si="41"/>
        <v>1556</v>
      </c>
      <c r="V138" s="20">
        <f t="shared" si="42"/>
        <v>0</v>
      </c>
      <c r="W138" s="19">
        <f t="shared" si="43"/>
        <v>226.25905600000002</v>
      </c>
      <c r="X138" s="19">
        <f t="shared" si="44"/>
        <v>6878.2753024000003</v>
      </c>
      <c r="Y138" s="19">
        <f t="shared" si="45"/>
        <v>1614.5056000000002</v>
      </c>
      <c r="Z138" s="19">
        <f t="shared" si="46"/>
        <v>0</v>
      </c>
      <c r="AA138" s="22">
        <f t="shared" si="47"/>
        <v>2</v>
      </c>
      <c r="AB138" s="19">
        <f t="shared" si="48"/>
        <v>125.69486400000001</v>
      </c>
      <c r="AC138" s="23"/>
      <c r="AD138" s="19">
        <f t="shared" si="49"/>
        <v>1131.29528</v>
      </c>
      <c r="AE138" s="19">
        <f t="shared" si="50"/>
        <v>3393.8858400000004</v>
      </c>
      <c r="AF138" s="19">
        <f t="shared" si="51"/>
        <v>11312.952800000001</v>
      </c>
      <c r="AG138" s="19">
        <f t="shared" si="52"/>
        <v>206.34825907199999</v>
      </c>
      <c r="AH138" s="19">
        <f t="shared" si="53"/>
        <v>722.21890675199995</v>
      </c>
      <c r="AI138" s="19">
        <f>+'[1]Base SDI para IMSS'!N145</f>
        <v>898.42162991371163</v>
      </c>
      <c r="AJ138" s="19">
        <f>+'[1]Base SDI para IMSS'!O145</f>
        <v>183.02849202383362</v>
      </c>
      <c r="AK138" s="19">
        <f>+'[1]Base SDI para IMSS'!P145</f>
        <v>288.26987493753796</v>
      </c>
      <c r="AL138" s="24">
        <f>+AI138+AJ138+AK138-'[1]Base SDI para IMSS'!Q145</f>
        <v>0</v>
      </c>
    </row>
    <row r="139" spans="1:42" s="25" customFormat="1" ht="15" x14ac:dyDescent="0.25">
      <c r="A139" s="13">
        <v>135</v>
      </c>
      <c r="B139" s="14" t="s">
        <v>431</v>
      </c>
      <c r="C139" s="15" t="s">
        <v>432</v>
      </c>
      <c r="D139" s="14" t="s">
        <v>433</v>
      </c>
      <c r="E139" s="14">
        <v>1995</v>
      </c>
      <c r="F139" s="14">
        <v>2013</v>
      </c>
      <c r="G139" s="16">
        <f t="shared" si="36"/>
        <v>18</v>
      </c>
      <c r="H139" s="15" t="s">
        <v>1160</v>
      </c>
      <c r="I139" s="15" t="s">
        <v>434</v>
      </c>
      <c r="J139" s="15" t="s">
        <v>229</v>
      </c>
      <c r="K139" s="17">
        <v>4</v>
      </c>
      <c r="L139" s="18">
        <v>6</v>
      </c>
      <c r="M139" s="15">
        <v>15</v>
      </c>
      <c r="N139" s="19">
        <v>4304.1000000000004</v>
      </c>
      <c r="O139" s="19">
        <f t="shared" si="37"/>
        <v>286.94</v>
      </c>
      <c r="P139" s="20">
        <v>871</v>
      </c>
      <c r="Q139" s="20">
        <v>0</v>
      </c>
      <c r="R139" s="21">
        <f t="shared" si="38"/>
        <v>58.06666666666667</v>
      </c>
      <c r="S139" s="21">
        <f t="shared" si="39"/>
        <v>0</v>
      </c>
      <c r="T139" s="20">
        <f t="shared" si="40"/>
        <v>8608.2000000000007</v>
      </c>
      <c r="U139" s="20">
        <f t="shared" si="41"/>
        <v>1742</v>
      </c>
      <c r="V139" s="20">
        <f t="shared" si="42"/>
        <v>0</v>
      </c>
      <c r="W139" s="19">
        <f t="shared" si="43"/>
        <v>297.72894400000001</v>
      </c>
      <c r="X139" s="19">
        <f t="shared" si="44"/>
        <v>9050.9598975999997</v>
      </c>
      <c r="Y139" s="19">
        <f t="shared" si="45"/>
        <v>1807.4992000000002</v>
      </c>
      <c r="Z139" s="19">
        <f t="shared" si="46"/>
        <v>0</v>
      </c>
      <c r="AA139" s="22">
        <f t="shared" si="47"/>
        <v>3</v>
      </c>
      <c r="AB139" s="19">
        <f t="shared" si="48"/>
        <v>188.54229600000002</v>
      </c>
      <c r="AC139" s="23"/>
      <c r="AD139" s="19">
        <f t="shared" si="49"/>
        <v>1488.64472</v>
      </c>
      <c r="AE139" s="19">
        <f t="shared" si="50"/>
        <v>4465.9341599999998</v>
      </c>
      <c r="AF139" s="19">
        <f t="shared" si="51"/>
        <v>14886.447200000001</v>
      </c>
      <c r="AG139" s="19">
        <f t="shared" si="52"/>
        <v>271.52879692799996</v>
      </c>
      <c r="AH139" s="19">
        <f t="shared" si="53"/>
        <v>950.35078924799996</v>
      </c>
      <c r="AI139" s="19">
        <f>+'[1]Base SDI para IMSS'!N146</f>
        <v>1073.2232321062124</v>
      </c>
      <c r="AJ139" s="19">
        <f>+'[1]Base SDI para IMSS'!O146</f>
        <v>239.93422313776645</v>
      </c>
      <c r="AK139" s="19">
        <f>+'[1]Base SDI para IMSS'!P146</f>
        <v>377.89640144198211</v>
      </c>
      <c r="AL139" s="24">
        <f>+AI139+AJ139+AK139-'[1]Base SDI para IMSS'!Q146</f>
        <v>0</v>
      </c>
    </row>
    <row r="140" spans="1:42" s="25" customFormat="1" ht="15" x14ac:dyDescent="0.25">
      <c r="A140" s="13">
        <v>136</v>
      </c>
      <c r="B140" s="14" t="s">
        <v>811</v>
      </c>
      <c r="C140" s="15" t="s">
        <v>812</v>
      </c>
      <c r="D140" s="14" t="s">
        <v>813</v>
      </c>
      <c r="E140" s="14">
        <v>2011</v>
      </c>
      <c r="F140" s="14">
        <v>2013</v>
      </c>
      <c r="G140" s="16">
        <f t="shared" si="36"/>
        <v>2</v>
      </c>
      <c r="H140" s="15" t="s">
        <v>1160</v>
      </c>
      <c r="I140" s="15" t="s">
        <v>457</v>
      </c>
      <c r="J140" s="15" t="s">
        <v>41</v>
      </c>
      <c r="K140" s="17">
        <v>4</v>
      </c>
      <c r="L140" s="18">
        <v>6</v>
      </c>
      <c r="M140" s="15">
        <v>15</v>
      </c>
      <c r="N140" s="19">
        <v>4301.55</v>
      </c>
      <c r="O140" s="19">
        <f t="shared" si="37"/>
        <v>286.77000000000004</v>
      </c>
      <c r="P140" s="20">
        <v>871</v>
      </c>
      <c r="Q140" s="20">
        <v>0</v>
      </c>
      <c r="R140" s="21">
        <f t="shared" si="38"/>
        <v>58.06666666666667</v>
      </c>
      <c r="S140" s="21">
        <f t="shared" si="39"/>
        <v>0</v>
      </c>
      <c r="T140" s="20">
        <f t="shared" si="40"/>
        <v>8603.1</v>
      </c>
      <c r="U140" s="20">
        <f t="shared" si="41"/>
        <v>1742</v>
      </c>
      <c r="V140" s="20">
        <f t="shared" si="42"/>
        <v>0</v>
      </c>
      <c r="W140" s="19">
        <f t="shared" si="43"/>
        <v>297.55255200000005</v>
      </c>
      <c r="X140" s="19">
        <f t="shared" si="44"/>
        <v>9045.5975808000003</v>
      </c>
      <c r="Y140" s="19">
        <f t="shared" si="45"/>
        <v>1807.4992000000002</v>
      </c>
      <c r="Z140" s="19">
        <f t="shared" si="46"/>
        <v>0</v>
      </c>
      <c r="AA140" s="22">
        <f t="shared" si="47"/>
        <v>0</v>
      </c>
      <c r="AB140" s="19">
        <f t="shared" si="48"/>
        <v>0</v>
      </c>
      <c r="AC140" s="23"/>
      <c r="AD140" s="19">
        <f t="shared" si="49"/>
        <v>1487.7627600000003</v>
      </c>
      <c r="AE140" s="19">
        <f t="shared" si="50"/>
        <v>4463.2882800000007</v>
      </c>
      <c r="AF140" s="19">
        <f t="shared" si="51"/>
        <v>14877.627600000002</v>
      </c>
      <c r="AG140" s="19">
        <f t="shared" si="52"/>
        <v>271.36792742400002</v>
      </c>
      <c r="AH140" s="19">
        <f t="shared" si="53"/>
        <v>949.78774598400003</v>
      </c>
      <c r="AI140" s="19">
        <f>+'[1]Base SDI para IMSS'!N147</f>
        <v>1061.2474132554485</v>
      </c>
      <c r="AJ140" s="19">
        <f>+'[1]Base SDI para IMSS'!O147</f>
        <v>236.03555905893128</v>
      </c>
      <c r="AK140" s="19">
        <f>+'[1]Base SDI para IMSS'!P147</f>
        <v>371.75600551781673</v>
      </c>
      <c r="AL140" s="24">
        <f>+AI140+AJ140+AK140-'[1]Base SDI para IMSS'!Q147</f>
        <v>0</v>
      </c>
    </row>
    <row r="141" spans="1:42" s="25" customFormat="1" ht="15" x14ac:dyDescent="0.25">
      <c r="A141" s="13">
        <v>137</v>
      </c>
      <c r="B141" s="14" t="s">
        <v>554</v>
      </c>
      <c r="C141" s="15" t="s">
        <v>555</v>
      </c>
      <c r="D141" s="14" t="s">
        <v>556</v>
      </c>
      <c r="E141" s="14">
        <v>2005</v>
      </c>
      <c r="F141" s="14">
        <v>2013</v>
      </c>
      <c r="G141" s="16">
        <f t="shared" si="36"/>
        <v>8</v>
      </c>
      <c r="H141" s="15" t="s">
        <v>1160</v>
      </c>
      <c r="I141" s="15" t="s">
        <v>124</v>
      </c>
      <c r="J141" s="15" t="s">
        <v>15</v>
      </c>
      <c r="K141" s="17">
        <v>1</v>
      </c>
      <c r="L141" s="18">
        <v>8</v>
      </c>
      <c r="M141" s="15">
        <v>15</v>
      </c>
      <c r="N141" s="19">
        <v>3694.5</v>
      </c>
      <c r="O141" s="19">
        <f t="shared" si="37"/>
        <v>246.3</v>
      </c>
      <c r="P141" s="20">
        <v>805.5</v>
      </c>
      <c r="Q141" s="20">
        <v>0</v>
      </c>
      <c r="R141" s="21">
        <f t="shared" si="38"/>
        <v>53.7</v>
      </c>
      <c r="S141" s="21">
        <f t="shared" si="39"/>
        <v>0</v>
      </c>
      <c r="T141" s="20">
        <f t="shared" si="40"/>
        <v>7389</v>
      </c>
      <c r="U141" s="20">
        <f t="shared" si="41"/>
        <v>1611</v>
      </c>
      <c r="V141" s="20">
        <f t="shared" si="42"/>
        <v>0</v>
      </c>
      <c r="W141" s="19">
        <f t="shared" si="43"/>
        <v>255.56088000000003</v>
      </c>
      <c r="X141" s="19">
        <f t="shared" si="44"/>
        <v>7769.0507520000001</v>
      </c>
      <c r="Y141" s="19">
        <f t="shared" si="45"/>
        <v>1671.5736000000002</v>
      </c>
      <c r="Z141" s="19">
        <f t="shared" si="46"/>
        <v>0</v>
      </c>
      <c r="AA141" s="22">
        <f t="shared" si="47"/>
        <v>1</v>
      </c>
      <c r="AB141" s="19">
        <f t="shared" si="48"/>
        <v>62.847432000000005</v>
      </c>
      <c r="AC141" s="23"/>
      <c r="AD141" s="19">
        <f t="shared" si="49"/>
        <v>1277.8044000000002</v>
      </c>
      <c r="AE141" s="19">
        <f t="shared" si="50"/>
        <v>3833.4132000000004</v>
      </c>
      <c r="AF141" s="19">
        <f t="shared" si="51"/>
        <v>12778.044000000002</v>
      </c>
      <c r="AG141" s="19">
        <f t="shared" si="52"/>
        <v>233.07152256000001</v>
      </c>
      <c r="AH141" s="19">
        <f t="shared" si="53"/>
        <v>815.75032895999993</v>
      </c>
      <c r="AI141" s="19">
        <f>+'[1]Base SDI para IMSS'!N148</f>
        <v>963.28911094809519</v>
      </c>
      <c r="AJ141" s="19">
        <f>+'[1]Base SDI para IMSS'!O148</f>
        <v>204.14575518092801</v>
      </c>
      <c r="AK141" s="19">
        <f>+'[1]Base SDI para IMSS'!P148</f>
        <v>321.52956440996161</v>
      </c>
      <c r="AL141" s="24">
        <f>+AI141+AJ141+AK141-'[1]Base SDI para IMSS'!Q148</f>
        <v>0</v>
      </c>
      <c r="AO141" s="26"/>
      <c r="AP141" s="26"/>
    </row>
    <row r="142" spans="1:42" s="25" customFormat="1" ht="15" x14ac:dyDescent="0.25">
      <c r="A142" s="13">
        <v>138</v>
      </c>
      <c r="B142" s="14" t="s">
        <v>284</v>
      </c>
      <c r="C142" s="15" t="s">
        <v>285</v>
      </c>
      <c r="D142" s="14" t="s">
        <v>286</v>
      </c>
      <c r="E142" s="14">
        <v>2000</v>
      </c>
      <c r="F142" s="14">
        <v>2013</v>
      </c>
      <c r="G142" s="16">
        <f t="shared" si="36"/>
        <v>13</v>
      </c>
      <c r="H142" s="15" t="s">
        <v>1170</v>
      </c>
      <c r="I142" s="15" t="s">
        <v>237</v>
      </c>
      <c r="J142" s="15" t="s">
        <v>15</v>
      </c>
      <c r="K142" s="17">
        <v>1</v>
      </c>
      <c r="L142" s="18">
        <v>8</v>
      </c>
      <c r="M142" s="15">
        <v>15</v>
      </c>
      <c r="N142" s="19">
        <v>3271.2</v>
      </c>
      <c r="O142" s="19">
        <f t="shared" si="37"/>
        <v>218.07999999999998</v>
      </c>
      <c r="P142" s="20">
        <v>778</v>
      </c>
      <c r="Q142" s="20">
        <v>0</v>
      </c>
      <c r="R142" s="21">
        <f t="shared" si="38"/>
        <v>51.866666666666667</v>
      </c>
      <c r="S142" s="21">
        <f t="shared" si="39"/>
        <v>0</v>
      </c>
      <c r="T142" s="20">
        <f t="shared" si="40"/>
        <v>6542.4</v>
      </c>
      <c r="U142" s="20">
        <f t="shared" si="41"/>
        <v>1556</v>
      </c>
      <c r="V142" s="20">
        <f t="shared" si="42"/>
        <v>0</v>
      </c>
      <c r="W142" s="19">
        <f t="shared" si="43"/>
        <v>226.279808</v>
      </c>
      <c r="X142" s="19">
        <f t="shared" si="44"/>
        <v>6878.9061631999994</v>
      </c>
      <c r="Y142" s="19">
        <f t="shared" si="45"/>
        <v>1614.5056000000002</v>
      </c>
      <c r="Z142" s="19">
        <f t="shared" si="46"/>
        <v>0</v>
      </c>
      <c r="AA142" s="22">
        <f t="shared" si="47"/>
        <v>2</v>
      </c>
      <c r="AB142" s="19">
        <f t="shared" si="48"/>
        <v>125.69486400000001</v>
      </c>
      <c r="AC142" s="23"/>
      <c r="AD142" s="19">
        <f t="shared" si="49"/>
        <v>1131.39904</v>
      </c>
      <c r="AE142" s="19">
        <f t="shared" si="50"/>
        <v>3394.1971199999998</v>
      </c>
      <c r="AF142" s="19">
        <f t="shared" si="51"/>
        <v>11313.990400000001</v>
      </c>
      <c r="AG142" s="19">
        <f t="shared" si="52"/>
        <v>206.36718489599997</v>
      </c>
      <c r="AH142" s="19">
        <f t="shared" si="53"/>
        <v>722.28514713599986</v>
      </c>
      <c r="AI142" s="19">
        <f>+'[1]Base SDI para IMSS'!N149</f>
        <v>898.46782151663592</v>
      </c>
      <c r="AJ142" s="19">
        <f>+'[1]Base SDI para IMSS'!O149</f>
        <v>183.04352945428482</v>
      </c>
      <c r="AK142" s="19">
        <f>+'[1]Base SDI para IMSS'!P149</f>
        <v>288.29355889049856</v>
      </c>
      <c r="AL142" s="24">
        <f>+AI142+AJ142+AK142-'[1]Base SDI para IMSS'!Q149</f>
        <v>0</v>
      </c>
    </row>
    <row r="143" spans="1:42" s="25" customFormat="1" ht="15" x14ac:dyDescent="0.25">
      <c r="A143" s="13">
        <v>139</v>
      </c>
      <c r="B143" s="14" t="s">
        <v>435</v>
      </c>
      <c r="C143" s="15" t="s">
        <v>436</v>
      </c>
      <c r="D143" s="14" t="s">
        <v>277</v>
      </c>
      <c r="E143" s="14">
        <v>2005</v>
      </c>
      <c r="F143" s="14">
        <v>2013</v>
      </c>
      <c r="G143" s="16">
        <f t="shared" si="36"/>
        <v>8</v>
      </c>
      <c r="H143" s="15" t="s">
        <v>287</v>
      </c>
      <c r="I143" s="15" t="s">
        <v>237</v>
      </c>
      <c r="J143" s="15" t="s">
        <v>15</v>
      </c>
      <c r="K143" s="17">
        <v>1</v>
      </c>
      <c r="L143" s="18">
        <v>8</v>
      </c>
      <c r="M143" s="15">
        <v>15</v>
      </c>
      <c r="N143" s="19">
        <v>3271.05</v>
      </c>
      <c r="O143" s="19">
        <f t="shared" si="37"/>
        <v>218.07000000000002</v>
      </c>
      <c r="P143" s="20">
        <v>778</v>
      </c>
      <c r="Q143" s="20">
        <v>0</v>
      </c>
      <c r="R143" s="21">
        <f t="shared" si="38"/>
        <v>51.866666666666667</v>
      </c>
      <c r="S143" s="21">
        <f t="shared" si="39"/>
        <v>0</v>
      </c>
      <c r="T143" s="20">
        <f t="shared" si="40"/>
        <v>6542.1</v>
      </c>
      <c r="U143" s="20">
        <f t="shared" si="41"/>
        <v>1556</v>
      </c>
      <c r="V143" s="20">
        <f t="shared" si="42"/>
        <v>0</v>
      </c>
      <c r="W143" s="19">
        <f t="shared" si="43"/>
        <v>226.26943200000005</v>
      </c>
      <c r="X143" s="19">
        <f t="shared" si="44"/>
        <v>6878.5907328000012</v>
      </c>
      <c r="Y143" s="19">
        <f t="shared" si="45"/>
        <v>1614.5056000000002</v>
      </c>
      <c r="Z143" s="19">
        <f t="shared" si="46"/>
        <v>0</v>
      </c>
      <c r="AA143" s="22">
        <f t="shared" si="47"/>
        <v>1</v>
      </c>
      <c r="AB143" s="19">
        <f t="shared" si="48"/>
        <v>62.847432000000005</v>
      </c>
      <c r="AC143" s="23"/>
      <c r="AD143" s="19">
        <f t="shared" si="49"/>
        <v>1131.3471600000003</v>
      </c>
      <c r="AE143" s="19">
        <f t="shared" si="50"/>
        <v>3394.0414800000008</v>
      </c>
      <c r="AF143" s="19">
        <f t="shared" si="51"/>
        <v>11313.471600000003</v>
      </c>
      <c r="AG143" s="19">
        <f t="shared" si="52"/>
        <v>206.35772198400002</v>
      </c>
      <c r="AH143" s="19">
        <f t="shared" si="53"/>
        <v>722.25202694400014</v>
      </c>
      <c r="AI143" s="19">
        <f>+'[1]Base SDI para IMSS'!N150</f>
        <v>894.5836623065378</v>
      </c>
      <c r="AJ143" s="19">
        <f>+'[1]Base SDI para IMSS'!O150</f>
        <v>181.77906209905925</v>
      </c>
      <c r="AK143" s="19">
        <f>+'[1]Base SDI para IMSS'!P150</f>
        <v>286.30202280601827</v>
      </c>
      <c r="AL143" s="24">
        <f>+AI143+AJ143+AK143-'[1]Base SDI para IMSS'!Q150</f>
        <v>0</v>
      </c>
    </row>
    <row r="144" spans="1:42" s="25" customFormat="1" ht="15" x14ac:dyDescent="0.25">
      <c r="A144" s="13">
        <v>140</v>
      </c>
      <c r="B144" s="14" t="s">
        <v>437</v>
      </c>
      <c r="C144" s="15" t="s">
        <v>438</v>
      </c>
      <c r="D144" s="14" t="s">
        <v>1180</v>
      </c>
      <c r="E144" s="14">
        <v>2012</v>
      </c>
      <c r="F144" s="14">
        <v>2013</v>
      </c>
      <c r="G144" s="16">
        <f t="shared" si="36"/>
        <v>1</v>
      </c>
      <c r="H144" s="15" t="s">
        <v>287</v>
      </c>
      <c r="I144" s="15" t="s">
        <v>237</v>
      </c>
      <c r="J144" s="15" t="s">
        <v>41</v>
      </c>
      <c r="K144" s="17">
        <v>1</v>
      </c>
      <c r="L144" s="18">
        <v>8</v>
      </c>
      <c r="M144" s="15">
        <v>15</v>
      </c>
      <c r="N144" s="19">
        <v>3270.9</v>
      </c>
      <c r="O144" s="19">
        <f t="shared" si="37"/>
        <v>218.06</v>
      </c>
      <c r="P144" s="20">
        <v>778</v>
      </c>
      <c r="Q144" s="20">
        <v>0</v>
      </c>
      <c r="R144" s="21">
        <f t="shared" si="38"/>
        <v>51.866666666666667</v>
      </c>
      <c r="S144" s="21">
        <f t="shared" si="39"/>
        <v>0</v>
      </c>
      <c r="T144" s="20">
        <f t="shared" si="40"/>
        <v>6541.8</v>
      </c>
      <c r="U144" s="20">
        <f t="shared" si="41"/>
        <v>1556</v>
      </c>
      <c r="V144" s="20">
        <f t="shared" si="42"/>
        <v>0</v>
      </c>
      <c r="W144" s="19">
        <f t="shared" si="43"/>
        <v>226.25905600000002</v>
      </c>
      <c r="X144" s="19">
        <f t="shared" si="44"/>
        <v>6878.2753024000003</v>
      </c>
      <c r="Y144" s="19">
        <f t="shared" si="45"/>
        <v>1614.5056000000002</v>
      </c>
      <c r="Z144" s="19">
        <f t="shared" si="46"/>
        <v>0</v>
      </c>
      <c r="AA144" s="22">
        <f t="shared" si="47"/>
        <v>0</v>
      </c>
      <c r="AB144" s="19">
        <f t="shared" si="48"/>
        <v>0</v>
      </c>
      <c r="AC144" s="23"/>
      <c r="AD144" s="19">
        <f t="shared" si="49"/>
        <v>1131.29528</v>
      </c>
      <c r="AE144" s="19">
        <f t="shared" si="50"/>
        <v>3393.8858400000004</v>
      </c>
      <c r="AF144" s="19">
        <f t="shared" si="51"/>
        <v>11312.952800000001</v>
      </c>
      <c r="AG144" s="19">
        <f t="shared" si="52"/>
        <v>206.34825907199999</v>
      </c>
      <c r="AH144" s="19">
        <f t="shared" si="53"/>
        <v>722.21890675199995</v>
      </c>
      <c r="AI144" s="19">
        <f>+'[1]Base SDI para IMSS'!N151</f>
        <v>890.69950309643946</v>
      </c>
      <c r="AJ144" s="19">
        <f>+'[1]Base SDI para IMSS'!O151</f>
        <v>180.51459474383364</v>
      </c>
      <c r="AK144" s="19">
        <f>+'[1]Base SDI para IMSS'!P151</f>
        <v>284.31048672153798</v>
      </c>
      <c r="AL144" s="24">
        <f>+AI144+AJ144+AK144-'[1]Base SDI para IMSS'!Q151</f>
        <v>0</v>
      </c>
    </row>
    <row r="145" spans="1:42" s="39" customFormat="1" ht="15" x14ac:dyDescent="0.25">
      <c r="A145" s="13">
        <v>141</v>
      </c>
      <c r="B145" s="14" t="s">
        <v>439</v>
      </c>
      <c r="C145" s="15" t="s">
        <v>440</v>
      </c>
      <c r="D145" s="14" t="s">
        <v>1187</v>
      </c>
      <c r="E145" s="14">
        <v>2012</v>
      </c>
      <c r="F145" s="14">
        <v>2013</v>
      </c>
      <c r="G145" s="16">
        <f t="shared" si="36"/>
        <v>1</v>
      </c>
      <c r="H145" s="15" t="s">
        <v>287</v>
      </c>
      <c r="I145" s="15" t="s">
        <v>237</v>
      </c>
      <c r="J145" s="15" t="s">
        <v>41</v>
      </c>
      <c r="K145" s="17">
        <v>1</v>
      </c>
      <c r="L145" s="18">
        <v>8</v>
      </c>
      <c r="M145" s="15">
        <v>15</v>
      </c>
      <c r="N145" s="19">
        <v>3271.2</v>
      </c>
      <c r="O145" s="19">
        <f t="shared" si="37"/>
        <v>218.07999999999998</v>
      </c>
      <c r="P145" s="20">
        <v>778</v>
      </c>
      <c r="Q145" s="20">
        <v>0</v>
      </c>
      <c r="R145" s="21">
        <f t="shared" si="38"/>
        <v>51.866666666666667</v>
      </c>
      <c r="S145" s="21">
        <f t="shared" si="39"/>
        <v>0</v>
      </c>
      <c r="T145" s="20">
        <f t="shared" si="40"/>
        <v>6542.4</v>
      </c>
      <c r="U145" s="20">
        <f t="shared" si="41"/>
        <v>1556</v>
      </c>
      <c r="V145" s="20">
        <f t="shared" si="42"/>
        <v>0</v>
      </c>
      <c r="W145" s="19">
        <f t="shared" si="43"/>
        <v>226.279808</v>
      </c>
      <c r="X145" s="19">
        <f t="shared" si="44"/>
        <v>6878.9061631999994</v>
      </c>
      <c r="Y145" s="19">
        <f t="shared" si="45"/>
        <v>1614.5056000000002</v>
      </c>
      <c r="Z145" s="19">
        <f t="shared" si="46"/>
        <v>0</v>
      </c>
      <c r="AA145" s="22">
        <f t="shared" si="47"/>
        <v>0</v>
      </c>
      <c r="AB145" s="19">
        <f t="shared" si="48"/>
        <v>0</v>
      </c>
      <c r="AC145" s="23"/>
      <c r="AD145" s="19">
        <f t="shared" si="49"/>
        <v>1131.39904</v>
      </c>
      <c r="AE145" s="19">
        <f t="shared" si="50"/>
        <v>3394.1971199999998</v>
      </c>
      <c r="AF145" s="19">
        <f t="shared" si="51"/>
        <v>11313.990400000001</v>
      </c>
      <c r="AG145" s="19">
        <f t="shared" si="52"/>
        <v>206.36718489599997</v>
      </c>
      <c r="AH145" s="19">
        <f t="shared" si="53"/>
        <v>722.28514713599986</v>
      </c>
      <c r="AI145" s="19">
        <f>+'[1]Base SDI para IMSS'!N152</f>
        <v>890.74569469936364</v>
      </c>
      <c r="AJ145" s="19">
        <f>+'[1]Base SDI para IMSS'!O152</f>
        <v>180.52963217428481</v>
      </c>
      <c r="AK145" s="19">
        <f>+'[1]Base SDI para IMSS'!P152</f>
        <v>284.33417067449858</v>
      </c>
      <c r="AL145" s="24">
        <f>+AI145+AJ145+AK145-'[1]Base SDI para IMSS'!Q152</f>
        <v>0</v>
      </c>
      <c r="AM145" s="25"/>
      <c r="AN145" s="25"/>
      <c r="AO145" s="25"/>
      <c r="AP145" s="25"/>
    </row>
    <row r="146" spans="1:42" s="25" customFormat="1" ht="15" x14ac:dyDescent="0.25">
      <c r="A146" s="13">
        <v>142</v>
      </c>
      <c r="B146" s="14" t="s">
        <v>441</v>
      </c>
      <c r="C146" s="15" t="s">
        <v>442</v>
      </c>
      <c r="D146" s="14" t="s">
        <v>443</v>
      </c>
      <c r="E146" s="14">
        <v>2004</v>
      </c>
      <c r="F146" s="14">
        <v>2013</v>
      </c>
      <c r="G146" s="16">
        <f t="shared" si="36"/>
        <v>9</v>
      </c>
      <c r="H146" s="15" t="s">
        <v>236</v>
      </c>
      <c r="I146" s="15" t="s">
        <v>237</v>
      </c>
      <c r="J146" s="15" t="s">
        <v>15</v>
      </c>
      <c r="K146" s="17">
        <v>1</v>
      </c>
      <c r="L146" s="18">
        <v>8</v>
      </c>
      <c r="M146" s="15">
        <v>15</v>
      </c>
      <c r="N146" s="19">
        <v>3271.2</v>
      </c>
      <c r="O146" s="19">
        <f t="shared" si="37"/>
        <v>218.07999999999998</v>
      </c>
      <c r="P146" s="20">
        <v>778</v>
      </c>
      <c r="Q146" s="20">
        <v>0</v>
      </c>
      <c r="R146" s="21">
        <f t="shared" si="38"/>
        <v>51.866666666666667</v>
      </c>
      <c r="S146" s="21">
        <f t="shared" si="39"/>
        <v>0</v>
      </c>
      <c r="T146" s="20">
        <f t="shared" si="40"/>
        <v>6542.4</v>
      </c>
      <c r="U146" s="20">
        <f t="shared" si="41"/>
        <v>1556</v>
      </c>
      <c r="V146" s="20">
        <f t="shared" si="42"/>
        <v>0</v>
      </c>
      <c r="W146" s="19">
        <f t="shared" si="43"/>
        <v>226.279808</v>
      </c>
      <c r="X146" s="19">
        <f t="shared" si="44"/>
        <v>6878.9061631999994</v>
      </c>
      <c r="Y146" s="19">
        <f t="shared" si="45"/>
        <v>1614.5056000000002</v>
      </c>
      <c r="Z146" s="19">
        <f t="shared" si="46"/>
        <v>0</v>
      </c>
      <c r="AA146" s="22">
        <f t="shared" si="47"/>
        <v>1</v>
      </c>
      <c r="AB146" s="19">
        <f t="shared" si="48"/>
        <v>62.847432000000005</v>
      </c>
      <c r="AC146" s="23"/>
      <c r="AD146" s="19">
        <f t="shared" si="49"/>
        <v>1131.39904</v>
      </c>
      <c r="AE146" s="19">
        <f t="shared" si="50"/>
        <v>3394.1971199999998</v>
      </c>
      <c r="AF146" s="19">
        <f t="shared" si="51"/>
        <v>11313.990400000001</v>
      </c>
      <c r="AG146" s="19">
        <f t="shared" si="52"/>
        <v>206.36718489599997</v>
      </c>
      <c r="AH146" s="19">
        <f t="shared" si="53"/>
        <v>722.28514713599986</v>
      </c>
      <c r="AI146" s="19">
        <f>+'[1]Base SDI para IMSS'!N153</f>
        <v>894.60675810799978</v>
      </c>
      <c r="AJ146" s="19">
        <f>+'[1]Base SDI para IMSS'!O153</f>
        <v>181.78658081428483</v>
      </c>
      <c r="AK146" s="19">
        <f>+'[1]Base SDI para IMSS'!P153</f>
        <v>286.31386478249857</v>
      </c>
      <c r="AL146" s="24">
        <f>+AI146+AJ146+AK146-'[1]Base SDI para IMSS'!Q153</f>
        <v>0</v>
      </c>
    </row>
    <row r="147" spans="1:42" s="25" customFormat="1" ht="15" x14ac:dyDescent="0.25">
      <c r="A147" s="13">
        <v>143</v>
      </c>
      <c r="B147" s="14" t="s">
        <v>444</v>
      </c>
      <c r="C147" s="15" t="s">
        <v>445</v>
      </c>
      <c r="D147" s="14" t="s">
        <v>1165</v>
      </c>
      <c r="E147" s="14">
        <v>2012</v>
      </c>
      <c r="F147" s="14">
        <v>2013</v>
      </c>
      <c r="G147" s="16">
        <f t="shared" si="36"/>
        <v>1</v>
      </c>
      <c r="H147" s="15" t="s">
        <v>287</v>
      </c>
      <c r="I147" s="15" t="s">
        <v>237</v>
      </c>
      <c r="J147" s="15" t="s">
        <v>41</v>
      </c>
      <c r="K147" s="17">
        <v>1</v>
      </c>
      <c r="L147" s="18">
        <v>8</v>
      </c>
      <c r="M147" s="15">
        <v>15</v>
      </c>
      <c r="N147" s="19">
        <v>3271.05</v>
      </c>
      <c r="O147" s="19">
        <f t="shared" si="37"/>
        <v>218.07000000000002</v>
      </c>
      <c r="P147" s="20">
        <v>778</v>
      </c>
      <c r="Q147" s="20">
        <v>0</v>
      </c>
      <c r="R147" s="21">
        <f t="shared" si="38"/>
        <v>51.866666666666667</v>
      </c>
      <c r="S147" s="21">
        <f t="shared" si="39"/>
        <v>0</v>
      </c>
      <c r="T147" s="20">
        <f t="shared" si="40"/>
        <v>6542.1</v>
      </c>
      <c r="U147" s="20">
        <f t="shared" si="41"/>
        <v>1556</v>
      </c>
      <c r="V147" s="20">
        <f t="shared" si="42"/>
        <v>0</v>
      </c>
      <c r="W147" s="19">
        <f t="shared" si="43"/>
        <v>226.26943200000005</v>
      </c>
      <c r="X147" s="19">
        <f t="shared" si="44"/>
        <v>6878.5907328000012</v>
      </c>
      <c r="Y147" s="19">
        <f t="shared" si="45"/>
        <v>1614.5056000000002</v>
      </c>
      <c r="Z147" s="19">
        <f t="shared" si="46"/>
        <v>0</v>
      </c>
      <c r="AA147" s="22">
        <f t="shared" si="47"/>
        <v>0</v>
      </c>
      <c r="AB147" s="19">
        <f t="shared" si="48"/>
        <v>0</v>
      </c>
      <c r="AC147" s="23"/>
      <c r="AD147" s="19">
        <f t="shared" si="49"/>
        <v>1131.3471600000003</v>
      </c>
      <c r="AE147" s="19">
        <f t="shared" si="50"/>
        <v>3394.0414800000008</v>
      </c>
      <c r="AF147" s="19">
        <f t="shared" si="51"/>
        <v>11313.471600000003</v>
      </c>
      <c r="AG147" s="19">
        <f t="shared" si="52"/>
        <v>206.35772198400002</v>
      </c>
      <c r="AH147" s="19">
        <f t="shared" si="53"/>
        <v>722.25202694400014</v>
      </c>
      <c r="AI147" s="19">
        <f>+'[1]Base SDI para IMSS'!N154</f>
        <v>890.72259889790166</v>
      </c>
      <c r="AJ147" s="19">
        <f>+'[1]Base SDI para IMSS'!O154</f>
        <v>180.52211345905923</v>
      </c>
      <c r="AK147" s="19">
        <f>+'[1]Base SDI para IMSS'!P154</f>
        <v>284.32232869801828</v>
      </c>
      <c r="AL147" s="24">
        <f>+AI147+AJ147+AK147-'[1]Base SDI para IMSS'!Q154</f>
        <v>0</v>
      </c>
    </row>
    <row r="148" spans="1:42" s="25" customFormat="1" ht="15" x14ac:dyDescent="0.25">
      <c r="A148" s="13">
        <v>144</v>
      </c>
      <c r="B148" s="14" t="s">
        <v>446</v>
      </c>
      <c r="C148" s="15" t="s">
        <v>447</v>
      </c>
      <c r="D148" s="14" t="s">
        <v>349</v>
      </c>
      <c r="E148" s="14">
        <v>2012</v>
      </c>
      <c r="F148" s="14">
        <v>2013</v>
      </c>
      <c r="G148" s="16">
        <f t="shared" si="36"/>
        <v>1</v>
      </c>
      <c r="H148" s="15" t="s">
        <v>287</v>
      </c>
      <c r="I148" s="15" t="s">
        <v>237</v>
      </c>
      <c r="J148" s="15" t="s">
        <v>41</v>
      </c>
      <c r="K148" s="17">
        <v>1</v>
      </c>
      <c r="L148" s="18">
        <v>8</v>
      </c>
      <c r="M148" s="15">
        <v>15</v>
      </c>
      <c r="N148" s="19">
        <v>3271.05</v>
      </c>
      <c r="O148" s="19">
        <f t="shared" si="37"/>
        <v>218.07000000000002</v>
      </c>
      <c r="P148" s="20">
        <v>778</v>
      </c>
      <c r="Q148" s="20">
        <v>0</v>
      </c>
      <c r="R148" s="21">
        <f t="shared" si="38"/>
        <v>51.866666666666667</v>
      </c>
      <c r="S148" s="21">
        <f t="shared" si="39"/>
        <v>0</v>
      </c>
      <c r="T148" s="20">
        <f t="shared" si="40"/>
        <v>6542.1</v>
      </c>
      <c r="U148" s="20">
        <f t="shared" si="41"/>
        <v>1556</v>
      </c>
      <c r="V148" s="20">
        <f t="shared" si="42"/>
        <v>0</v>
      </c>
      <c r="W148" s="19">
        <f t="shared" si="43"/>
        <v>226.26943200000005</v>
      </c>
      <c r="X148" s="19">
        <f t="shared" si="44"/>
        <v>6878.5907328000012</v>
      </c>
      <c r="Y148" s="19">
        <f t="shared" si="45"/>
        <v>1614.5056000000002</v>
      </c>
      <c r="Z148" s="19">
        <f t="shared" si="46"/>
        <v>0</v>
      </c>
      <c r="AA148" s="22">
        <f t="shared" si="47"/>
        <v>0</v>
      </c>
      <c r="AB148" s="19">
        <f t="shared" si="48"/>
        <v>0</v>
      </c>
      <c r="AC148" s="23"/>
      <c r="AD148" s="19">
        <f t="shared" si="49"/>
        <v>1131.3471600000003</v>
      </c>
      <c r="AE148" s="19">
        <f t="shared" si="50"/>
        <v>3394.0414800000008</v>
      </c>
      <c r="AF148" s="19">
        <f t="shared" si="51"/>
        <v>11313.471600000003</v>
      </c>
      <c r="AG148" s="19">
        <f t="shared" si="52"/>
        <v>206.35772198400002</v>
      </c>
      <c r="AH148" s="19">
        <f t="shared" si="53"/>
        <v>722.25202694400014</v>
      </c>
      <c r="AI148" s="19">
        <f>+'[1]Base SDI para IMSS'!N155</f>
        <v>890.72259889790166</v>
      </c>
      <c r="AJ148" s="19">
        <f>+'[1]Base SDI para IMSS'!O155</f>
        <v>180.52211345905923</v>
      </c>
      <c r="AK148" s="19">
        <f>+'[1]Base SDI para IMSS'!P155</f>
        <v>284.32232869801828</v>
      </c>
      <c r="AL148" s="24">
        <f>+AI148+AJ148+AK148-'[1]Base SDI para IMSS'!Q155</f>
        <v>0</v>
      </c>
    </row>
    <row r="149" spans="1:42" s="25" customFormat="1" ht="15" x14ac:dyDescent="0.25">
      <c r="A149" s="13">
        <v>145</v>
      </c>
      <c r="B149" s="14" t="s">
        <v>448</v>
      </c>
      <c r="C149" s="15" t="s">
        <v>449</v>
      </c>
      <c r="D149" s="14" t="s">
        <v>450</v>
      </c>
      <c r="E149" s="14">
        <v>2001</v>
      </c>
      <c r="F149" s="14">
        <v>2013</v>
      </c>
      <c r="G149" s="16">
        <f t="shared" si="36"/>
        <v>12</v>
      </c>
      <c r="H149" s="15" t="s">
        <v>287</v>
      </c>
      <c r="I149" s="15" t="s">
        <v>237</v>
      </c>
      <c r="J149" s="15" t="s">
        <v>15</v>
      </c>
      <c r="K149" s="17">
        <v>1</v>
      </c>
      <c r="L149" s="18">
        <v>8</v>
      </c>
      <c r="M149" s="15">
        <v>15</v>
      </c>
      <c r="N149" s="19">
        <v>3262.65</v>
      </c>
      <c r="O149" s="19">
        <f t="shared" si="37"/>
        <v>217.51000000000002</v>
      </c>
      <c r="P149" s="20">
        <v>778</v>
      </c>
      <c r="Q149" s="20">
        <v>0</v>
      </c>
      <c r="R149" s="21">
        <f t="shared" si="38"/>
        <v>51.866666666666667</v>
      </c>
      <c r="S149" s="21">
        <f t="shared" si="39"/>
        <v>0</v>
      </c>
      <c r="T149" s="20">
        <f t="shared" si="40"/>
        <v>6525.3</v>
      </c>
      <c r="U149" s="20">
        <f t="shared" si="41"/>
        <v>1556</v>
      </c>
      <c r="V149" s="20">
        <f t="shared" si="42"/>
        <v>0</v>
      </c>
      <c r="W149" s="19">
        <f t="shared" si="43"/>
        <v>225.68837600000003</v>
      </c>
      <c r="X149" s="19">
        <f t="shared" si="44"/>
        <v>6860.9266304000002</v>
      </c>
      <c r="Y149" s="19">
        <f t="shared" si="45"/>
        <v>1614.5056000000002</v>
      </c>
      <c r="Z149" s="19">
        <f t="shared" si="46"/>
        <v>0</v>
      </c>
      <c r="AA149" s="22">
        <f t="shared" si="47"/>
        <v>2</v>
      </c>
      <c r="AB149" s="19">
        <f t="shared" si="48"/>
        <v>125.69486400000001</v>
      </c>
      <c r="AC149" s="23"/>
      <c r="AD149" s="19">
        <f t="shared" si="49"/>
        <v>1128.4418800000001</v>
      </c>
      <c r="AE149" s="19">
        <f t="shared" si="50"/>
        <v>3385.3256400000005</v>
      </c>
      <c r="AF149" s="19">
        <f t="shared" si="51"/>
        <v>11284.418800000001</v>
      </c>
      <c r="AG149" s="19">
        <f t="shared" si="52"/>
        <v>205.82779891199999</v>
      </c>
      <c r="AH149" s="19">
        <f t="shared" si="53"/>
        <v>720.397296192</v>
      </c>
      <c r="AI149" s="19">
        <f>+'[1]Base SDI para IMSS'!N156</f>
        <v>897.15136083329492</v>
      </c>
      <c r="AJ149" s="19">
        <f>+'[1]Base SDI para IMSS'!O156</f>
        <v>182.6149626864256</v>
      </c>
      <c r="AK149" s="19">
        <f>+'[1]Base SDI para IMSS'!P156</f>
        <v>287.61856623112033</v>
      </c>
      <c r="AL149" s="24">
        <f>+AI149+AJ149+AK149-'[1]Base SDI para IMSS'!Q156</f>
        <v>0</v>
      </c>
    </row>
    <row r="150" spans="1:42" s="25" customFormat="1" ht="15" x14ac:dyDescent="0.25">
      <c r="A150" s="13">
        <v>146</v>
      </c>
      <c r="B150" s="14" t="s">
        <v>1188</v>
      </c>
      <c r="C150" s="15" t="s">
        <v>1189</v>
      </c>
      <c r="D150" s="14" t="s">
        <v>1190</v>
      </c>
      <c r="E150" s="14">
        <v>2007</v>
      </c>
      <c r="F150" s="14">
        <v>2013</v>
      </c>
      <c r="G150" s="16">
        <f t="shared" si="36"/>
        <v>6</v>
      </c>
      <c r="H150" s="15" t="s">
        <v>1160</v>
      </c>
      <c r="I150" s="15" t="s">
        <v>489</v>
      </c>
      <c r="J150" s="15" t="s">
        <v>208</v>
      </c>
      <c r="K150" s="17">
        <v>13</v>
      </c>
      <c r="L150" s="18">
        <v>6</v>
      </c>
      <c r="M150" s="15">
        <v>15</v>
      </c>
      <c r="N150" s="19">
        <v>6829.2</v>
      </c>
      <c r="O150" s="19">
        <f t="shared" si="37"/>
        <v>455.28</v>
      </c>
      <c r="P150" s="20">
        <v>960.5</v>
      </c>
      <c r="Q150" s="20">
        <v>0</v>
      </c>
      <c r="R150" s="21">
        <f t="shared" si="38"/>
        <v>64.033333333333331</v>
      </c>
      <c r="S150" s="21">
        <f t="shared" si="39"/>
        <v>0</v>
      </c>
      <c r="T150" s="20">
        <f t="shared" si="40"/>
        <v>13658.4</v>
      </c>
      <c r="U150" s="20">
        <f t="shared" si="41"/>
        <v>1921</v>
      </c>
      <c r="V150" s="20">
        <f t="shared" si="42"/>
        <v>0</v>
      </c>
      <c r="W150" s="19">
        <f t="shared" si="43"/>
        <v>472.398528</v>
      </c>
      <c r="X150" s="19">
        <f t="shared" si="44"/>
        <v>14360.9152512</v>
      </c>
      <c r="Y150" s="19">
        <f t="shared" si="45"/>
        <v>1993.2296000000001</v>
      </c>
      <c r="Z150" s="19">
        <f t="shared" si="46"/>
        <v>0</v>
      </c>
      <c r="AA150" s="22">
        <f t="shared" si="47"/>
        <v>1</v>
      </c>
      <c r="AB150" s="19">
        <f t="shared" si="48"/>
        <v>62.847432000000005</v>
      </c>
      <c r="AC150" s="23"/>
      <c r="AD150" s="19">
        <f t="shared" si="49"/>
        <v>2361.9926399999999</v>
      </c>
      <c r="AE150" s="19">
        <f t="shared" si="50"/>
        <v>7085.9779200000003</v>
      </c>
      <c r="AF150" s="19">
        <f t="shared" si="51"/>
        <v>23619.9264</v>
      </c>
      <c r="AG150" s="19">
        <f t="shared" si="52"/>
        <v>430.827457536</v>
      </c>
      <c r="AH150" s="19">
        <f t="shared" si="53"/>
        <v>1507.8961013759999</v>
      </c>
      <c r="AI150" s="19">
        <f>+'[1]Base SDI para IMSS'!N157</f>
        <v>1465.7062670914254</v>
      </c>
      <c r="AJ150" s="19">
        <f>+'[1]Base SDI para IMSS'!O157</f>
        <v>367.70498596551681</v>
      </c>
      <c r="AK150" s="19">
        <f>+'[1]Base SDI para IMSS'!P157</f>
        <v>579.13535289568904</v>
      </c>
      <c r="AL150" s="24">
        <f>+AI150+AJ150+AK150-'[1]Base SDI para IMSS'!Q157</f>
        <v>0</v>
      </c>
    </row>
    <row r="151" spans="1:42" s="25" customFormat="1" ht="15" x14ac:dyDescent="0.25">
      <c r="A151" s="13">
        <v>147</v>
      </c>
      <c r="B151" s="14" t="s">
        <v>451</v>
      </c>
      <c r="C151" s="15" t="s">
        <v>452</v>
      </c>
      <c r="D151" s="14" t="s">
        <v>453</v>
      </c>
      <c r="E151" s="14">
        <v>1999</v>
      </c>
      <c r="F151" s="14">
        <v>2013</v>
      </c>
      <c r="G151" s="16">
        <f t="shared" si="36"/>
        <v>14</v>
      </c>
      <c r="H151" s="15" t="s">
        <v>1162</v>
      </c>
      <c r="I151" s="15" t="s">
        <v>233</v>
      </c>
      <c r="J151" s="15" t="s">
        <v>90</v>
      </c>
      <c r="K151" s="17">
        <v>14</v>
      </c>
      <c r="L151" s="18">
        <v>8</v>
      </c>
      <c r="M151" s="15">
        <v>15</v>
      </c>
      <c r="N151" s="19">
        <v>7115.85</v>
      </c>
      <c r="O151" s="19">
        <f t="shared" si="37"/>
        <v>474.39000000000004</v>
      </c>
      <c r="P151" s="20">
        <v>1142.5</v>
      </c>
      <c r="Q151" s="20">
        <v>0</v>
      </c>
      <c r="R151" s="21">
        <f t="shared" si="38"/>
        <v>76.166666666666671</v>
      </c>
      <c r="S151" s="21">
        <f t="shared" si="39"/>
        <v>0</v>
      </c>
      <c r="T151" s="20">
        <f t="shared" si="40"/>
        <v>14231.7</v>
      </c>
      <c r="U151" s="20">
        <f t="shared" si="41"/>
        <v>2285</v>
      </c>
      <c r="V151" s="20">
        <f t="shared" si="42"/>
        <v>0</v>
      </c>
      <c r="W151" s="19">
        <f t="shared" si="43"/>
        <v>492.2270640000001</v>
      </c>
      <c r="X151" s="19">
        <f t="shared" si="44"/>
        <v>14963.702745600001</v>
      </c>
      <c r="Y151" s="19">
        <f t="shared" si="45"/>
        <v>2370.9160000000002</v>
      </c>
      <c r="Z151" s="19">
        <f t="shared" si="46"/>
        <v>0</v>
      </c>
      <c r="AA151" s="22">
        <f t="shared" si="47"/>
        <v>2</v>
      </c>
      <c r="AB151" s="19">
        <f t="shared" si="48"/>
        <v>125.69486400000001</v>
      </c>
      <c r="AC151" s="23"/>
      <c r="AD151" s="19">
        <f t="shared" si="49"/>
        <v>2461.1353200000003</v>
      </c>
      <c r="AE151" s="19">
        <f t="shared" si="50"/>
        <v>7383.4059600000019</v>
      </c>
      <c r="AF151" s="19">
        <f t="shared" si="51"/>
        <v>24611.353200000005</v>
      </c>
      <c r="AG151" s="19">
        <f t="shared" si="52"/>
        <v>448.91108236800005</v>
      </c>
      <c r="AH151" s="19">
        <f t="shared" si="53"/>
        <v>1571.1887882880001</v>
      </c>
      <c r="AI151" s="19">
        <f>+'[1]Base SDI para IMSS'!N158</f>
        <v>1536.9067599213681</v>
      </c>
      <c r="AJ151" s="19">
        <f>+'[1]Base SDI para IMSS'!O158</f>
        <v>390.88392740163846</v>
      </c>
      <c r="AK151" s="19">
        <f>+'[1]Base SDI para IMSS'!P158</f>
        <v>615.64218565758051</v>
      </c>
      <c r="AL151" s="24">
        <f>+AI151+AJ151+AK151-'[1]Base SDI para IMSS'!Q158</f>
        <v>0</v>
      </c>
      <c r="AM151" s="28" t="s">
        <v>1143</v>
      </c>
    </row>
    <row r="152" spans="1:42" s="25" customFormat="1" ht="15" x14ac:dyDescent="0.25">
      <c r="A152" s="13">
        <v>148</v>
      </c>
      <c r="B152" s="14" t="s">
        <v>1191</v>
      </c>
      <c r="C152" s="15" t="s">
        <v>1192</v>
      </c>
      <c r="D152" s="14" t="s">
        <v>1193</v>
      </c>
      <c r="E152" s="14">
        <v>2009</v>
      </c>
      <c r="F152" s="14">
        <v>2013</v>
      </c>
      <c r="G152" s="16">
        <f t="shared" si="36"/>
        <v>4</v>
      </c>
      <c r="H152" s="15" t="s">
        <v>1194</v>
      </c>
      <c r="I152" s="15" t="s">
        <v>638</v>
      </c>
      <c r="J152" s="15" t="s">
        <v>208</v>
      </c>
      <c r="K152" s="17">
        <v>17</v>
      </c>
      <c r="L152" s="18">
        <v>6</v>
      </c>
      <c r="M152" s="15">
        <v>15</v>
      </c>
      <c r="N152" s="19">
        <v>10732.95</v>
      </c>
      <c r="O152" s="19">
        <f t="shared" si="37"/>
        <v>715.53000000000009</v>
      </c>
      <c r="P152" s="20">
        <v>1244</v>
      </c>
      <c r="Q152" s="20">
        <v>0</v>
      </c>
      <c r="R152" s="21">
        <f t="shared" si="38"/>
        <v>82.933333333333337</v>
      </c>
      <c r="S152" s="21">
        <f t="shared" si="39"/>
        <v>0</v>
      </c>
      <c r="T152" s="20">
        <f t="shared" si="40"/>
        <v>21465.9</v>
      </c>
      <c r="U152" s="20">
        <f t="shared" si="41"/>
        <v>2488</v>
      </c>
      <c r="V152" s="20">
        <f t="shared" si="42"/>
        <v>0</v>
      </c>
      <c r="W152" s="19">
        <f t="shared" si="43"/>
        <v>742.43392800000015</v>
      </c>
      <c r="X152" s="19">
        <f t="shared" si="44"/>
        <v>22569.991411200004</v>
      </c>
      <c r="Y152" s="19">
        <f t="shared" si="45"/>
        <v>2581.5488</v>
      </c>
      <c r="Z152" s="19">
        <f t="shared" si="46"/>
        <v>0</v>
      </c>
      <c r="AA152" s="22">
        <f t="shared" si="47"/>
        <v>0</v>
      </c>
      <c r="AB152" s="19">
        <f t="shared" si="48"/>
        <v>0</v>
      </c>
      <c r="AC152" s="23"/>
      <c r="AD152" s="19">
        <f t="shared" si="49"/>
        <v>3712.169640000001</v>
      </c>
      <c r="AE152" s="19">
        <f t="shared" si="50"/>
        <v>11136.508920000002</v>
      </c>
      <c r="AF152" s="19">
        <f t="shared" si="51"/>
        <v>37121.696400000008</v>
      </c>
      <c r="AG152" s="19">
        <f t="shared" si="52"/>
        <v>677.09974233600008</v>
      </c>
      <c r="AH152" s="19">
        <f t="shared" si="53"/>
        <v>2369.8490981760006</v>
      </c>
      <c r="AI152" s="19">
        <f>+'[1]Base SDI para IMSS'!N164</f>
        <v>2099.0571209459963</v>
      </c>
      <c r="AJ152" s="19">
        <f>+'[1]Base SDI para IMSS'!O164</f>
        <v>573.88898507175691</v>
      </c>
      <c r="AK152" s="19">
        <f>+'[1]Base SDI para IMSS'!P164</f>
        <v>903.8751514880172</v>
      </c>
      <c r="AL152" s="24">
        <f>+AI152+AJ152+AK152-'[1]Base SDI para IMSS'!Q164</f>
        <v>0</v>
      </c>
    </row>
    <row r="153" spans="1:42" s="25" customFormat="1" ht="15" x14ac:dyDescent="0.25">
      <c r="A153" s="13">
        <v>149</v>
      </c>
      <c r="B153" s="14" t="s">
        <v>639</v>
      </c>
      <c r="C153" s="15" t="s">
        <v>640</v>
      </c>
      <c r="D153" s="14" t="s">
        <v>641</v>
      </c>
      <c r="E153" s="14">
        <v>1995</v>
      </c>
      <c r="F153" s="14">
        <v>2013</v>
      </c>
      <c r="G153" s="16">
        <f t="shared" si="36"/>
        <v>18</v>
      </c>
      <c r="H153" s="15" t="s">
        <v>1194</v>
      </c>
      <c r="I153" s="15" t="s">
        <v>322</v>
      </c>
      <c r="J153" s="15" t="s">
        <v>15</v>
      </c>
      <c r="K153" s="17">
        <v>9</v>
      </c>
      <c r="L153" s="18">
        <v>6</v>
      </c>
      <c r="M153" s="15">
        <v>15</v>
      </c>
      <c r="N153" s="19">
        <v>4330.8</v>
      </c>
      <c r="O153" s="19">
        <f t="shared" si="37"/>
        <v>288.72000000000003</v>
      </c>
      <c r="P153" s="20">
        <v>871</v>
      </c>
      <c r="Q153" s="20">
        <v>0</v>
      </c>
      <c r="R153" s="21">
        <f t="shared" si="38"/>
        <v>58.06666666666667</v>
      </c>
      <c r="S153" s="21">
        <f t="shared" si="39"/>
        <v>0</v>
      </c>
      <c r="T153" s="20">
        <f t="shared" si="40"/>
        <v>8661.6</v>
      </c>
      <c r="U153" s="20">
        <f t="shared" si="41"/>
        <v>1742</v>
      </c>
      <c r="V153" s="20">
        <f t="shared" si="42"/>
        <v>0</v>
      </c>
      <c r="W153" s="19">
        <f t="shared" si="43"/>
        <v>299.57587200000006</v>
      </c>
      <c r="X153" s="19">
        <f t="shared" si="44"/>
        <v>9107.1065088000014</v>
      </c>
      <c r="Y153" s="19">
        <f t="shared" si="45"/>
        <v>1807.4992000000002</v>
      </c>
      <c r="Z153" s="19">
        <f t="shared" si="46"/>
        <v>0</v>
      </c>
      <c r="AA153" s="22">
        <f t="shared" si="47"/>
        <v>3</v>
      </c>
      <c r="AB153" s="19">
        <f t="shared" si="48"/>
        <v>188.54229600000002</v>
      </c>
      <c r="AC153" s="23"/>
      <c r="AD153" s="19">
        <f t="shared" si="49"/>
        <v>1497.8793600000004</v>
      </c>
      <c r="AE153" s="19">
        <f t="shared" si="50"/>
        <v>4493.6380800000006</v>
      </c>
      <c r="AF153" s="19">
        <f t="shared" si="51"/>
        <v>14978.793600000003</v>
      </c>
      <c r="AG153" s="19">
        <f t="shared" si="52"/>
        <v>273.21319526400003</v>
      </c>
      <c r="AH153" s="19">
        <f t="shared" si="53"/>
        <v>956.24618342400015</v>
      </c>
      <c r="AI153" s="19">
        <f>+'[1]Base SDI para IMSS'!N165</f>
        <v>1077.3342847664694</v>
      </c>
      <c r="AJ153" s="19">
        <f>+'[1]Base SDI para IMSS'!O165</f>
        <v>241.27255444792328</v>
      </c>
      <c r="AK153" s="19">
        <f>+'[1]Base SDI para IMSS'!P165</f>
        <v>380.00427325547912</v>
      </c>
      <c r="AL153" s="24">
        <f>+AI153+AJ153+AK153-'[1]Base SDI para IMSS'!Q165</f>
        <v>0</v>
      </c>
    </row>
    <row r="154" spans="1:42" s="25" customFormat="1" ht="15" x14ac:dyDescent="0.25">
      <c r="A154" s="13">
        <v>150</v>
      </c>
      <c r="B154" s="14" t="s">
        <v>642</v>
      </c>
      <c r="C154" s="15" t="s">
        <v>643</v>
      </c>
      <c r="D154" s="14" t="s">
        <v>644</v>
      </c>
      <c r="E154" s="14">
        <v>2005</v>
      </c>
      <c r="F154" s="14">
        <v>2013</v>
      </c>
      <c r="G154" s="16">
        <f t="shared" si="36"/>
        <v>8</v>
      </c>
      <c r="H154" s="15" t="s">
        <v>1194</v>
      </c>
      <c r="I154" s="15" t="s">
        <v>45</v>
      </c>
      <c r="J154" s="15" t="s">
        <v>15</v>
      </c>
      <c r="K154" s="17">
        <v>1</v>
      </c>
      <c r="L154" s="18">
        <v>8</v>
      </c>
      <c r="M154" s="15">
        <v>15</v>
      </c>
      <c r="N154" s="19">
        <v>2842.8</v>
      </c>
      <c r="O154" s="19">
        <f t="shared" si="37"/>
        <v>189.52</v>
      </c>
      <c r="P154" s="20">
        <v>732</v>
      </c>
      <c r="Q154" s="20">
        <v>0</v>
      </c>
      <c r="R154" s="21">
        <f t="shared" si="38"/>
        <v>48.8</v>
      </c>
      <c r="S154" s="21">
        <f t="shared" si="39"/>
        <v>0</v>
      </c>
      <c r="T154" s="20">
        <f t="shared" si="40"/>
        <v>5685.6</v>
      </c>
      <c r="U154" s="20">
        <f t="shared" si="41"/>
        <v>1464</v>
      </c>
      <c r="V154" s="20">
        <f t="shared" si="42"/>
        <v>0</v>
      </c>
      <c r="W154" s="19">
        <f t="shared" si="43"/>
        <v>196.64595200000002</v>
      </c>
      <c r="X154" s="19">
        <f t="shared" si="44"/>
        <v>5978.0369408000006</v>
      </c>
      <c r="Y154" s="19">
        <f t="shared" si="45"/>
        <v>1519.0464000000002</v>
      </c>
      <c r="Z154" s="19">
        <f t="shared" si="46"/>
        <v>0</v>
      </c>
      <c r="AA154" s="22">
        <f t="shared" si="47"/>
        <v>1</v>
      </c>
      <c r="AB154" s="19">
        <f t="shared" si="48"/>
        <v>62.847432000000005</v>
      </c>
      <c r="AC154" s="23"/>
      <c r="AD154" s="19">
        <f t="shared" si="49"/>
        <v>983.22976000000017</v>
      </c>
      <c r="AE154" s="19">
        <f t="shared" si="50"/>
        <v>2949.6892800000005</v>
      </c>
      <c r="AF154" s="19">
        <f t="shared" si="51"/>
        <v>9832.2976000000017</v>
      </c>
      <c r="AG154" s="19">
        <f t="shared" si="52"/>
        <v>179.34110822400001</v>
      </c>
      <c r="AH154" s="19">
        <f t="shared" si="53"/>
        <v>627.69387878400005</v>
      </c>
      <c r="AI154" s="19">
        <f>+'[1]Base SDI para IMSS'!N166</f>
        <v>822.78056545059235</v>
      </c>
      <c r="AJ154" s="19">
        <f>+'[1]Base SDI para IMSS'!O166</f>
        <v>158.40394612997122</v>
      </c>
      <c r="AK154" s="19">
        <f>+'[1]Base SDI para IMSS'!P166</f>
        <v>249.48621515470467</v>
      </c>
      <c r="AL154" s="24">
        <f>+AI154+AJ154+AK154-'[1]Base SDI para IMSS'!Q166</f>
        <v>0</v>
      </c>
    </row>
    <row r="155" spans="1:42" s="25" customFormat="1" ht="15" x14ac:dyDescent="0.25">
      <c r="A155" s="13">
        <v>151</v>
      </c>
      <c r="B155" s="14" t="s">
        <v>645</v>
      </c>
      <c r="C155" s="15" t="s">
        <v>646</v>
      </c>
      <c r="D155" s="14" t="s">
        <v>647</v>
      </c>
      <c r="E155" s="14">
        <v>2004</v>
      </c>
      <c r="F155" s="14">
        <v>2013</v>
      </c>
      <c r="G155" s="16">
        <f t="shared" si="36"/>
        <v>9</v>
      </c>
      <c r="H155" s="15" t="s">
        <v>1194</v>
      </c>
      <c r="I155" s="15" t="s">
        <v>121</v>
      </c>
      <c r="J155" s="15" t="s">
        <v>15</v>
      </c>
      <c r="K155" s="17">
        <v>6</v>
      </c>
      <c r="L155" s="18">
        <v>8</v>
      </c>
      <c r="M155" s="15">
        <v>15</v>
      </c>
      <c r="N155" s="19">
        <v>4658.3999999999996</v>
      </c>
      <c r="O155" s="19">
        <f t="shared" si="37"/>
        <v>310.56</v>
      </c>
      <c r="P155" s="20">
        <v>943</v>
      </c>
      <c r="Q155" s="20">
        <v>0</v>
      </c>
      <c r="R155" s="21">
        <f t="shared" si="38"/>
        <v>62.866666666666667</v>
      </c>
      <c r="S155" s="21">
        <f t="shared" si="39"/>
        <v>0</v>
      </c>
      <c r="T155" s="20">
        <f t="shared" si="40"/>
        <v>9316.7999999999993</v>
      </c>
      <c r="U155" s="20">
        <f t="shared" si="41"/>
        <v>1886</v>
      </c>
      <c r="V155" s="20">
        <f t="shared" si="42"/>
        <v>0</v>
      </c>
      <c r="W155" s="19">
        <f t="shared" si="43"/>
        <v>322.23705600000005</v>
      </c>
      <c r="X155" s="19">
        <f t="shared" si="44"/>
        <v>9796.0065024000014</v>
      </c>
      <c r="Y155" s="19">
        <f t="shared" si="45"/>
        <v>1956.9136000000001</v>
      </c>
      <c r="Z155" s="19">
        <f t="shared" si="46"/>
        <v>0</v>
      </c>
      <c r="AA155" s="22">
        <f t="shared" si="47"/>
        <v>1</v>
      </c>
      <c r="AB155" s="19">
        <f t="shared" si="48"/>
        <v>62.847432000000005</v>
      </c>
      <c r="AC155" s="23"/>
      <c r="AD155" s="19">
        <f t="shared" si="49"/>
        <v>1611.1852800000001</v>
      </c>
      <c r="AE155" s="19">
        <f t="shared" si="50"/>
        <v>4833.5558400000009</v>
      </c>
      <c r="AF155" s="19">
        <f t="shared" si="51"/>
        <v>16111.852800000002</v>
      </c>
      <c r="AG155" s="19">
        <f t="shared" si="52"/>
        <v>293.88019507200005</v>
      </c>
      <c r="AH155" s="19">
        <f t="shared" si="53"/>
        <v>1028.580682752</v>
      </c>
      <c r="AI155" s="19">
        <f>+'[1]Base SDI para IMSS'!N167</f>
        <v>1129.2327367136618</v>
      </c>
      <c r="AJ155" s="19">
        <f>+'[1]Base SDI para IMSS'!O167</f>
        <v>258.16781922063365</v>
      </c>
      <c r="AK155" s="19">
        <f>+'[1]Base SDI para IMSS'!P167</f>
        <v>406.61431527249795</v>
      </c>
      <c r="AL155" s="24">
        <f>+AI155+AJ155+AK155-'[1]Base SDI para IMSS'!Q167</f>
        <v>0</v>
      </c>
    </row>
    <row r="156" spans="1:42" s="25" customFormat="1" ht="15" x14ac:dyDescent="0.25">
      <c r="A156" s="13">
        <v>152</v>
      </c>
      <c r="B156" s="14" t="s">
        <v>648</v>
      </c>
      <c r="C156" s="15" t="s">
        <v>649</v>
      </c>
      <c r="D156" s="14" t="s">
        <v>650</v>
      </c>
      <c r="E156" s="14">
        <v>1995</v>
      </c>
      <c r="F156" s="14">
        <v>2013</v>
      </c>
      <c r="G156" s="16">
        <f t="shared" si="36"/>
        <v>18</v>
      </c>
      <c r="H156" s="15" t="s">
        <v>1194</v>
      </c>
      <c r="I156" s="15" t="s">
        <v>651</v>
      </c>
      <c r="J156" s="15" t="s">
        <v>15</v>
      </c>
      <c r="K156" s="17">
        <v>12</v>
      </c>
      <c r="L156" s="18">
        <v>6</v>
      </c>
      <c r="M156" s="15">
        <v>15</v>
      </c>
      <c r="N156" s="19">
        <v>4639.95</v>
      </c>
      <c r="O156" s="19">
        <f t="shared" si="37"/>
        <v>309.33</v>
      </c>
      <c r="P156" s="20">
        <v>887</v>
      </c>
      <c r="Q156" s="20">
        <v>0</v>
      </c>
      <c r="R156" s="21">
        <f t="shared" si="38"/>
        <v>59.133333333333333</v>
      </c>
      <c r="S156" s="21">
        <f t="shared" si="39"/>
        <v>0</v>
      </c>
      <c r="T156" s="20">
        <f t="shared" si="40"/>
        <v>9279.9</v>
      </c>
      <c r="U156" s="20">
        <f t="shared" si="41"/>
        <v>1774</v>
      </c>
      <c r="V156" s="20">
        <f t="shared" si="42"/>
        <v>0</v>
      </c>
      <c r="W156" s="19">
        <f t="shared" si="43"/>
        <v>320.96080799999999</v>
      </c>
      <c r="X156" s="19">
        <f t="shared" si="44"/>
        <v>9757.2085631999998</v>
      </c>
      <c r="Y156" s="19">
        <f t="shared" si="45"/>
        <v>1840.7024000000001</v>
      </c>
      <c r="Z156" s="19">
        <f t="shared" si="46"/>
        <v>0</v>
      </c>
      <c r="AA156" s="22">
        <f t="shared" si="47"/>
        <v>3</v>
      </c>
      <c r="AB156" s="19">
        <f t="shared" si="48"/>
        <v>188.54229600000002</v>
      </c>
      <c r="AC156" s="23"/>
      <c r="AD156" s="19">
        <f t="shared" si="49"/>
        <v>1604.80404</v>
      </c>
      <c r="AE156" s="19">
        <f t="shared" si="50"/>
        <v>4814.41212</v>
      </c>
      <c r="AF156" s="19">
        <f t="shared" si="51"/>
        <v>16048.0404</v>
      </c>
      <c r="AG156" s="19">
        <f t="shared" si="52"/>
        <v>292.716256896</v>
      </c>
      <c r="AH156" s="19">
        <f t="shared" si="53"/>
        <v>1024.5068991359999</v>
      </c>
      <c r="AI156" s="19">
        <f>+'[1]Base SDI para IMSS'!N168</f>
        <v>1126.9745867734935</v>
      </c>
      <c r="AJ156" s="19">
        <f>+'[1]Base SDI para IMSS'!O168</f>
        <v>257.4326905278848</v>
      </c>
      <c r="AK156" s="19">
        <f>+'[1]Base SDI para IMSS'!P168</f>
        <v>405.45648758141851</v>
      </c>
      <c r="AL156" s="24">
        <f>+AI156+AJ156+AK156-'[1]Base SDI para IMSS'!Q168</f>
        <v>0</v>
      </c>
    </row>
    <row r="157" spans="1:42" s="25" customFormat="1" ht="15" x14ac:dyDescent="0.25">
      <c r="A157" s="13">
        <v>153</v>
      </c>
      <c r="B157" s="14" t="s">
        <v>652</v>
      </c>
      <c r="C157" s="15" t="s">
        <v>653</v>
      </c>
      <c r="D157" s="14" t="s">
        <v>654</v>
      </c>
      <c r="E157" s="14">
        <v>1990</v>
      </c>
      <c r="F157" s="14">
        <v>2013</v>
      </c>
      <c r="G157" s="16">
        <f t="shared" si="36"/>
        <v>23</v>
      </c>
      <c r="H157" s="15" t="s">
        <v>1194</v>
      </c>
      <c r="I157" s="15" t="s">
        <v>655</v>
      </c>
      <c r="J157" s="15" t="s">
        <v>15</v>
      </c>
      <c r="K157" s="17">
        <v>14</v>
      </c>
      <c r="L157" s="18">
        <v>6</v>
      </c>
      <c r="M157" s="15">
        <v>15</v>
      </c>
      <c r="N157" s="19">
        <v>5380.35</v>
      </c>
      <c r="O157" s="19">
        <f t="shared" si="37"/>
        <v>358.69</v>
      </c>
      <c r="P157" s="20">
        <v>907.5</v>
      </c>
      <c r="Q157" s="20">
        <v>0</v>
      </c>
      <c r="R157" s="21">
        <f t="shared" si="38"/>
        <v>60.5</v>
      </c>
      <c r="S157" s="21">
        <f t="shared" si="39"/>
        <v>0</v>
      </c>
      <c r="T157" s="20">
        <f t="shared" si="40"/>
        <v>10760.7</v>
      </c>
      <c r="U157" s="20">
        <f t="shared" si="41"/>
        <v>1815</v>
      </c>
      <c r="V157" s="20">
        <f t="shared" si="42"/>
        <v>0</v>
      </c>
      <c r="W157" s="19">
        <f t="shared" si="43"/>
        <v>372.17674400000004</v>
      </c>
      <c r="X157" s="19">
        <f t="shared" si="44"/>
        <v>11314.1730176</v>
      </c>
      <c r="Y157" s="19">
        <f t="shared" si="45"/>
        <v>1883.2440000000001</v>
      </c>
      <c r="Z157" s="19">
        <f t="shared" si="46"/>
        <v>0</v>
      </c>
      <c r="AA157" s="22">
        <f t="shared" si="47"/>
        <v>4</v>
      </c>
      <c r="AB157" s="19">
        <f t="shared" si="48"/>
        <v>251.38972800000002</v>
      </c>
      <c r="AC157" s="23"/>
      <c r="AD157" s="19">
        <f t="shared" si="49"/>
        <v>1860.8837200000003</v>
      </c>
      <c r="AE157" s="19">
        <f t="shared" si="50"/>
        <v>5582.6511600000003</v>
      </c>
      <c r="AF157" s="19">
        <f t="shared" si="51"/>
        <v>18608.837200000002</v>
      </c>
      <c r="AG157" s="19">
        <f t="shared" si="52"/>
        <v>339.42519052799997</v>
      </c>
      <c r="AH157" s="19">
        <f t="shared" si="53"/>
        <v>1187.988166848</v>
      </c>
      <c r="AI157" s="19">
        <f>+'[1]Base SDI para IMSS'!N169</f>
        <v>1247.4500906659412</v>
      </c>
      <c r="AJ157" s="19">
        <f>+'[1]Base SDI para IMSS'!O169</f>
        <v>296.65284952144646</v>
      </c>
      <c r="AK157" s="19">
        <f>+'[1]Base SDI para IMSS'!P169</f>
        <v>467.22823799627815</v>
      </c>
      <c r="AL157" s="24">
        <f>+AI157+AJ157+AK157-'[1]Base SDI para IMSS'!Q169</f>
        <v>0</v>
      </c>
    </row>
    <row r="158" spans="1:42" s="25" customFormat="1" ht="15" x14ac:dyDescent="0.25">
      <c r="A158" s="13">
        <v>154</v>
      </c>
      <c r="B158" s="14" t="s">
        <v>467</v>
      </c>
      <c r="C158" s="15" t="s">
        <v>468</v>
      </c>
      <c r="D158" s="14" t="s">
        <v>469</v>
      </c>
      <c r="E158" s="14">
        <v>1999</v>
      </c>
      <c r="F158" s="14">
        <v>2013</v>
      </c>
      <c r="G158" s="16">
        <f t="shared" si="36"/>
        <v>14</v>
      </c>
      <c r="H158" s="15" t="s">
        <v>470</v>
      </c>
      <c r="I158" s="15" t="s">
        <v>471</v>
      </c>
      <c r="J158" s="15" t="s">
        <v>15</v>
      </c>
      <c r="K158" s="17">
        <v>6</v>
      </c>
      <c r="L158" s="18">
        <v>6</v>
      </c>
      <c r="M158" s="15">
        <v>15</v>
      </c>
      <c r="N158" s="19">
        <v>3519.9</v>
      </c>
      <c r="O158" s="19">
        <f t="shared" si="37"/>
        <v>234.66</v>
      </c>
      <c r="P158" s="20">
        <v>758</v>
      </c>
      <c r="Q158" s="20">
        <v>0</v>
      </c>
      <c r="R158" s="21">
        <f t="shared" si="38"/>
        <v>50.533333333333331</v>
      </c>
      <c r="S158" s="21">
        <f t="shared" si="39"/>
        <v>0</v>
      </c>
      <c r="T158" s="20">
        <f t="shared" si="40"/>
        <v>7039.8</v>
      </c>
      <c r="U158" s="20">
        <f t="shared" si="41"/>
        <v>1516</v>
      </c>
      <c r="V158" s="20">
        <f t="shared" si="42"/>
        <v>0</v>
      </c>
      <c r="W158" s="19">
        <f t="shared" si="43"/>
        <v>243.48321600000003</v>
      </c>
      <c r="X158" s="19">
        <f t="shared" si="44"/>
        <v>7401.8897664000006</v>
      </c>
      <c r="Y158" s="19">
        <f t="shared" si="45"/>
        <v>1573.0016000000001</v>
      </c>
      <c r="Z158" s="19">
        <f t="shared" si="46"/>
        <v>0</v>
      </c>
      <c r="AA158" s="22">
        <f t="shared" si="47"/>
        <v>2</v>
      </c>
      <c r="AB158" s="19">
        <f t="shared" si="48"/>
        <v>125.69486400000001</v>
      </c>
      <c r="AC158" s="23"/>
      <c r="AD158" s="19">
        <f t="shared" si="49"/>
        <v>1217.4160800000002</v>
      </c>
      <c r="AE158" s="19">
        <f t="shared" si="50"/>
        <v>3652.2482400000004</v>
      </c>
      <c r="AF158" s="19">
        <f t="shared" si="51"/>
        <v>12174.160800000001</v>
      </c>
      <c r="AG158" s="19">
        <f t="shared" si="52"/>
        <v>222.056692992</v>
      </c>
      <c r="AH158" s="19">
        <f t="shared" si="53"/>
        <v>777.19842547200005</v>
      </c>
      <c r="AI158" s="19">
        <f>+'[1]Base SDI para IMSS'!N170</f>
        <v>934.21084134882653</v>
      </c>
      <c r="AJ158" s="19">
        <f>+'[1]Base SDI para IMSS'!O170</f>
        <v>194.67947929832962</v>
      </c>
      <c r="AK158" s="19">
        <f>+'[1]Base SDI para IMSS'!P170</f>
        <v>306.62017989486918</v>
      </c>
      <c r="AL158" s="24">
        <f>+AI158+AJ158+AK158-'[1]Base SDI para IMSS'!Q170</f>
        <v>0</v>
      </c>
    </row>
    <row r="159" spans="1:42" s="25" customFormat="1" ht="15" x14ac:dyDescent="0.25">
      <c r="A159" s="13">
        <v>155</v>
      </c>
      <c r="B159" s="14" t="s">
        <v>472</v>
      </c>
      <c r="C159" s="15" t="s">
        <v>473</v>
      </c>
      <c r="D159" s="14" t="s">
        <v>474</v>
      </c>
      <c r="E159" s="14">
        <v>2011</v>
      </c>
      <c r="F159" s="14">
        <v>2013</v>
      </c>
      <c r="G159" s="16">
        <f t="shared" si="36"/>
        <v>2</v>
      </c>
      <c r="H159" s="15" t="s">
        <v>470</v>
      </c>
      <c r="I159" s="15" t="s">
        <v>475</v>
      </c>
      <c r="J159" s="15" t="s">
        <v>41</v>
      </c>
      <c r="K159" s="17">
        <v>14</v>
      </c>
      <c r="L159" s="18">
        <v>6</v>
      </c>
      <c r="M159" s="15">
        <v>15</v>
      </c>
      <c r="N159" s="19">
        <v>7695</v>
      </c>
      <c r="O159" s="19">
        <f t="shared" si="37"/>
        <v>513</v>
      </c>
      <c r="P159" s="20">
        <v>1004</v>
      </c>
      <c r="Q159" s="20">
        <v>0</v>
      </c>
      <c r="R159" s="21">
        <f t="shared" si="38"/>
        <v>66.933333333333337</v>
      </c>
      <c r="S159" s="21">
        <f t="shared" si="39"/>
        <v>0</v>
      </c>
      <c r="T159" s="20">
        <f t="shared" si="40"/>
        <v>15390</v>
      </c>
      <c r="U159" s="20">
        <f t="shared" si="41"/>
        <v>2008</v>
      </c>
      <c r="V159" s="20">
        <f t="shared" si="42"/>
        <v>0</v>
      </c>
      <c r="W159" s="19">
        <f t="shared" si="43"/>
        <v>532.28880000000004</v>
      </c>
      <c r="X159" s="19">
        <f t="shared" si="44"/>
        <v>16181.579520000001</v>
      </c>
      <c r="Y159" s="19">
        <f t="shared" si="45"/>
        <v>2083.5008000000003</v>
      </c>
      <c r="Z159" s="19">
        <f t="shared" si="46"/>
        <v>0</v>
      </c>
      <c r="AA159" s="22">
        <f t="shared" si="47"/>
        <v>0</v>
      </c>
      <c r="AB159" s="19">
        <f t="shared" si="48"/>
        <v>0</v>
      </c>
      <c r="AC159" s="23"/>
      <c r="AD159" s="19">
        <f t="shared" si="49"/>
        <v>2661.4440000000004</v>
      </c>
      <c r="AE159" s="19">
        <f t="shared" si="50"/>
        <v>7984.3320000000003</v>
      </c>
      <c r="AF159" s="19">
        <f t="shared" si="51"/>
        <v>26614.440000000002</v>
      </c>
      <c r="AG159" s="19">
        <f t="shared" si="52"/>
        <v>485.44738560000002</v>
      </c>
      <c r="AH159" s="19">
        <f t="shared" si="53"/>
        <v>1699.0658496000001</v>
      </c>
      <c r="AI159" s="19">
        <f>+'[1]Base SDI para IMSS'!N171</f>
        <v>1600.7000260297314</v>
      </c>
      <c r="AJ159" s="19">
        <f>+'[1]Base SDI para IMSS'!O171</f>
        <v>411.65148560768</v>
      </c>
      <c r="AK159" s="19">
        <f>+'[1]Base SDI para IMSS'!P171</f>
        <v>648.35108983209591</v>
      </c>
      <c r="AL159" s="24">
        <f>+AI159+AJ159+AK159-'[1]Base SDI para IMSS'!Q171</f>
        <v>0</v>
      </c>
    </row>
    <row r="160" spans="1:42" s="25" customFormat="1" ht="15" x14ac:dyDescent="0.25">
      <c r="A160" s="13">
        <v>156</v>
      </c>
      <c r="B160" s="14" t="s">
        <v>1026</v>
      </c>
      <c r="C160" s="15" t="s">
        <v>1027</v>
      </c>
      <c r="D160" s="14" t="s">
        <v>1195</v>
      </c>
      <c r="E160" s="14">
        <v>2012</v>
      </c>
      <c r="F160" s="14">
        <v>2013</v>
      </c>
      <c r="G160" s="16">
        <f t="shared" si="36"/>
        <v>1</v>
      </c>
      <c r="H160" s="15" t="s">
        <v>470</v>
      </c>
      <c r="I160" s="15" t="s">
        <v>127</v>
      </c>
      <c r="J160" s="15" t="s">
        <v>41</v>
      </c>
      <c r="K160" s="17">
        <v>1</v>
      </c>
      <c r="L160" s="18">
        <v>6</v>
      </c>
      <c r="M160" s="15">
        <v>15</v>
      </c>
      <c r="N160" s="19">
        <v>3229.35</v>
      </c>
      <c r="O160" s="19">
        <f t="shared" si="37"/>
        <v>215.29</v>
      </c>
      <c r="P160" s="20">
        <v>746</v>
      </c>
      <c r="Q160" s="20">
        <v>0</v>
      </c>
      <c r="R160" s="21">
        <f t="shared" si="38"/>
        <v>49.733333333333334</v>
      </c>
      <c r="S160" s="21">
        <f t="shared" si="39"/>
        <v>0</v>
      </c>
      <c r="T160" s="20">
        <f t="shared" si="40"/>
        <v>6458.7</v>
      </c>
      <c r="U160" s="20">
        <f t="shared" si="41"/>
        <v>1492</v>
      </c>
      <c r="V160" s="20">
        <f t="shared" si="42"/>
        <v>0</v>
      </c>
      <c r="W160" s="19">
        <f t="shared" si="43"/>
        <v>223.38490400000001</v>
      </c>
      <c r="X160" s="19">
        <f t="shared" si="44"/>
        <v>6790.9010816</v>
      </c>
      <c r="Y160" s="19">
        <f t="shared" si="45"/>
        <v>1548.0992000000001</v>
      </c>
      <c r="Z160" s="19">
        <f t="shared" si="46"/>
        <v>0</v>
      </c>
      <c r="AA160" s="22">
        <f t="shared" si="47"/>
        <v>0</v>
      </c>
      <c r="AB160" s="19">
        <f t="shared" si="48"/>
        <v>0</v>
      </c>
      <c r="AC160" s="23"/>
      <c r="AD160" s="19">
        <f t="shared" si="49"/>
        <v>1116.92452</v>
      </c>
      <c r="AE160" s="19">
        <f t="shared" si="50"/>
        <v>3350.7735600000001</v>
      </c>
      <c r="AF160" s="19">
        <f t="shared" si="51"/>
        <v>11169.245200000001</v>
      </c>
      <c r="AG160" s="19">
        <f t="shared" si="52"/>
        <v>203.72703244799999</v>
      </c>
      <c r="AH160" s="19">
        <f t="shared" si="53"/>
        <v>713.04461356799993</v>
      </c>
      <c r="AI160" s="19">
        <f>+'[1]Base SDI para IMSS'!N172</f>
        <v>880.22225570423302</v>
      </c>
      <c r="AJ160" s="19">
        <f>+'[1]Base SDI para IMSS'!O172</f>
        <v>177.10378262634242</v>
      </c>
      <c r="AK160" s="19">
        <f>+'[1]Base SDI para IMSS'!P172</f>
        <v>278.93845763648932</v>
      </c>
      <c r="AL160" s="24">
        <f>+AI160+AJ160+AK160-'[1]Base SDI para IMSS'!Q172</f>
        <v>0</v>
      </c>
    </row>
    <row r="161" spans="1:39" s="25" customFormat="1" ht="15" x14ac:dyDescent="0.25">
      <c r="A161" s="13">
        <v>157</v>
      </c>
      <c r="B161" s="14" t="s">
        <v>476</v>
      </c>
      <c r="C161" s="15" t="s">
        <v>477</v>
      </c>
      <c r="D161" s="14" t="s">
        <v>478</v>
      </c>
      <c r="E161" s="14">
        <v>1989</v>
      </c>
      <c r="F161" s="14">
        <v>2013</v>
      </c>
      <c r="G161" s="16">
        <f t="shared" si="36"/>
        <v>24</v>
      </c>
      <c r="H161" s="15" t="s">
        <v>470</v>
      </c>
      <c r="I161" s="15" t="s">
        <v>220</v>
      </c>
      <c r="J161" s="15" t="s">
        <v>15</v>
      </c>
      <c r="K161" s="17">
        <v>12</v>
      </c>
      <c r="L161" s="18">
        <v>6</v>
      </c>
      <c r="M161" s="15">
        <v>15</v>
      </c>
      <c r="N161" s="19">
        <v>4639.2</v>
      </c>
      <c r="O161" s="19">
        <f t="shared" si="37"/>
        <v>309.27999999999997</v>
      </c>
      <c r="P161" s="20">
        <v>887</v>
      </c>
      <c r="Q161" s="20">
        <v>0</v>
      </c>
      <c r="R161" s="21">
        <f t="shared" si="38"/>
        <v>59.133333333333333</v>
      </c>
      <c r="S161" s="21">
        <f t="shared" si="39"/>
        <v>0</v>
      </c>
      <c r="T161" s="20">
        <f t="shared" si="40"/>
        <v>9278.4</v>
      </c>
      <c r="U161" s="20">
        <f t="shared" si="41"/>
        <v>1774</v>
      </c>
      <c r="V161" s="20">
        <f t="shared" si="42"/>
        <v>0</v>
      </c>
      <c r="W161" s="19">
        <f t="shared" si="43"/>
        <v>320.908928</v>
      </c>
      <c r="X161" s="19">
        <f t="shared" si="44"/>
        <v>9755.6314112</v>
      </c>
      <c r="Y161" s="19">
        <f t="shared" si="45"/>
        <v>1840.7024000000001</v>
      </c>
      <c r="Z161" s="19">
        <f t="shared" si="46"/>
        <v>0</v>
      </c>
      <c r="AA161" s="22">
        <f t="shared" si="47"/>
        <v>4</v>
      </c>
      <c r="AB161" s="19">
        <f t="shared" si="48"/>
        <v>251.38972800000002</v>
      </c>
      <c r="AC161" s="23"/>
      <c r="AD161" s="19">
        <f t="shared" si="49"/>
        <v>1604.5446400000001</v>
      </c>
      <c r="AE161" s="19">
        <f t="shared" si="50"/>
        <v>4813.6339200000002</v>
      </c>
      <c r="AF161" s="19">
        <f t="shared" si="51"/>
        <v>16045.446400000001</v>
      </c>
      <c r="AG161" s="19">
        <f t="shared" si="52"/>
        <v>292.66894233599999</v>
      </c>
      <c r="AH161" s="19">
        <f t="shared" si="53"/>
        <v>1024.341298176</v>
      </c>
      <c r="AI161" s="19">
        <f>+'[1]Base SDI para IMSS'!N173</f>
        <v>1130.7201711748187</v>
      </c>
      <c r="AJ161" s="19">
        <f>+'[1]Base SDI para IMSS'!O173</f>
        <v>258.6520455917568</v>
      </c>
      <c r="AK161" s="19">
        <f>+'[1]Base SDI para IMSS'!P173</f>
        <v>407.37697180701696</v>
      </c>
      <c r="AL161" s="24">
        <f>+AI161+AJ161+AK161-'[1]Base SDI para IMSS'!Q173</f>
        <v>0</v>
      </c>
    </row>
    <row r="162" spans="1:39" s="25" customFormat="1" ht="15" x14ac:dyDescent="0.25">
      <c r="A162" s="13">
        <v>158</v>
      </c>
      <c r="B162" s="14" t="s">
        <v>479</v>
      </c>
      <c r="C162" s="15" t="s">
        <v>480</v>
      </c>
      <c r="D162" s="14" t="s">
        <v>481</v>
      </c>
      <c r="E162" s="14">
        <v>2004</v>
      </c>
      <c r="F162" s="14">
        <v>2013</v>
      </c>
      <c r="G162" s="16">
        <f t="shared" si="36"/>
        <v>9</v>
      </c>
      <c r="H162" s="15" t="s">
        <v>470</v>
      </c>
      <c r="I162" s="15" t="s">
        <v>127</v>
      </c>
      <c r="J162" s="15" t="s">
        <v>15</v>
      </c>
      <c r="K162" s="17">
        <v>4</v>
      </c>
      <c r="L162" s="18">
        <v>6</v>
      </c>
      <c r="M162" s="15">
        <v>12</v>
      </c>
      <c r="N162" s="19">
        <v>2583.48</v>
      </c>
      <c r="O162" s="19">
        <f t="shared" si="37"/>
        <v>215.29</v>
      </c>
      <c r="P162" s="20">
        <v>596.79999999999995</v>
      </c>
      <c r="Q162" s="20">
        <v>0</v>
      </c>
      <c r="R162" s="21">
        <f t="shared" si="38"/>
        <v>49.733333333333327</v>
      </c>
      <c r="S162" s="21">
        <f t="shared" si="39"/>
        <v>0</v>
      </c>
      <c r="T162" s="20">
        <f t="shared" si="40"/>
        <v>6458.7</v>
      </c>
      <c r="U162" s="20">
        <f t="shared" si="41"/>
        <v>1491.9999999999998</v>
      </c>
      <c r="V162" s="20">
        <f t="shared" si="42"/>
        <v>0</v>
      </c>
      <c r="W162" s="19">
        <f t="shared" si="43"/>
        <v>223.38490400000001</v>
      </c>
      <c r="X162" s="19">
        <f t="shared" si="44"/>
        <v>6790.9010816</v>
      </c>
      <c r="Y162" s="19">
        <f t="shared" si="45"/>
        <v>1548.0991999999999</v>
      </c>
      <c r="Z162" s="19">
        <f t="shared" si="46"/>
        <v>0</v>
      </c>
      <c r="AA162" s="22">
        <f t="shared" si="47"/>
        <v>1</v>
      </c>
      <c r="AB162" s="19">
        <f t="shared" si="48"/>
        <v>62.847432000000005</v>
      </c>
      <c r="AC162" s="23"/>
      <c r="AD162" s="19">
        <f t="shared" si="49"/>
        <v>1116.92452</v>
      </c>
      <c r="AE162" s="19">
        <f t="shared" si="50"/>
        <v>3350.7735600000001</v>
      </c>
      <c r="AF162" s="19">
        <f t="shared" si="51"/>
        <v>11169.245200000001</v>
      </c>
      <c r="AG162" s="19">
        <f t="shared" si="52"/>
        <v>203.72703244799999</v>
      </c>
      <c r="AH162" s="19">
        <f t="shared" si="53"/>
        <v>713.04461356799993</v>
      </c>
      <c r="AI162" s="19">
        <f>+'[1]Base SDI para IMSS'!N174</f>
        <v>884.08331911286882</v>
      </c>
      <c r="AJ162" s="19">
        <f>+'[1]Base SDI para IMSS'!O174</f>
        <v>178.36073126634238</v>
      </c>
      <c r="AK162" s="19">
        <f>+'[1]Base SDI para IMSS'!P174</f>
        <v>280.91815174448925</v>
      </c>
      <c r="AL162" s="24">
        <f>+AI162+AJ162+AK162-'[1]Base SDI para IMSS'!Q174</f>
        <v>0</v>
      </c>
    </row>
    <row r="163" spans="1:39" s="25" customFormat="1" ht="15" x14ac:dyDescent="0.25">
      <c r="A163" s="13">
        <v>159</v>
      </c>
      <c r="B163" s="14" t="s">
        <v>656</v>
      </c>
      <c r="C163" s="15" t="s">
        <v>657</v>
      </c>
      <c r="D163" s="14" t="s">
        <v>658</v>
      </c>
      <c r="E163" s="14">
        <v>1989</v>
      </c>
      <c r="F163" s="14">
        <v>2013</v>
      </c>
      <c r="G163" s="16">
        <f t="shared" si="36"/>
        <v>24</v>
      </c>
      <c r="H163" s="15" t="s">
        <v>1196</v>
      </c>
      <c r="I163" s="15" t="s">
        <v>220</v>
      </c>
      <c r="J163" s="15" t="s">
        <v>15</v>
      </c>
      <c r="K163" s="17">
        <v>12</v>
      </c>
      <c r="L163" s="18">
        <v>6</v>
      </c>
      <c r="M163" s="15">
        <v>15</v>
      </c>
      <c r="N163" s="19">
        <v>4639.5</v>
      </c>
      <c r="O163" s="19">
        <f t="shared" si="37"/>
        <v>309.3</v>
      </c>
      <c r="P163" s="20">
        <v>887</v>
      </c>
      <c r="Q163" s="20">
        <v>0</v>
      </c>
      <c r="R163" s="21">
        <f t="shared" si="38"/>
        <v>59.133333333333333</v>
      </c>
      <c r="S163" s="21">
        <f t="shared" si="39"/>
        <v>0</v>
      </c>
      <c r="T163" s="20">
        <f t="shared" si="40"/>
        <v>9279</v>
      </c>
      <c r="U163" s="20">
        <f t="shared" si="41"/>
        <v>1774</v>
      </c>
      <c r="V163" s="20">
        <f t="shared" si="42"/>
        <v>0</v>
      </c>
      <c r="W163" s="19">
        <f t="shared" si="43"/>
        <v>320.92968000000002</v>
      </c>
      <c r="X163" s="19">
        <f t="shared" si="44"/>
        <v>9756.2622719999999</v>
      </c>
      <c r="Y163" s="19">
        <f t="shared" si="45"/>
        <v>1840.7024000000001</v>
      </c>
      <c r="Z163" s="19">
        <f t="shared" si="46"/>
        <v>0</v>
      </c>
      <c r="AA163" s="22">
        <f t="shared" si="47"/>
        <v>4</v>
      </c>
      <c r="AB163" s="19">
        <f t="shared" si="48"/>
        <v>251.38972800000002</v>
      </c>
      <c r="AC163" s="23"/>
      <c r="AD163" s="19">
        <f t="shared" si="49"/>
        <v>1604.6484</v>
      </c>
      <c r="AE163" s="19">
        <f t="shared" si="50"/>
        <v>4813.9452000000001</v>
      </c>
      <c r="AF163" s="19">
        <f t="shared" si="51"/>
        <v>16046.484</v>
      </c>
      <c r="AG163" s="19">
        <f t="shared" si="52"/>
        <v>292.68786815999999</v>
      </c>
      <c r="AH163" s="19">
        <f t="shared" si="53"/>
        <v>1024.4075385599999</v>
      </c>
      <c r="AI163" s="19">
        <f>+'[1]Base SDI para IMSS'!N175</f>
        <v>1130.7663627777431</v>
      </c>
      <c r="AJ163" s="19">
        <f>+'[1]Base SDI para IMSS'!O175</f>
        <v>258.66708302220803</v>
      </c>
      <c r="AK163" s="19">
        <f>+'[1]Base SDI para IMSS'!P175</f>
        <v>407.40065575997767</v>
      </c>
      <c r="AL163" s="24">
        <f>+AI163+AJ163+AK163-'[1]Base SDI para IMSS'!Q175</f>
        <v>0</v>
      </c>
    </row>
    <row r="164" spans="1:39" s="25" customFormat="1" ht="15" x14ac:dyDescent="0.25">
      <c r="A164" s="13">
        <v>160</v>
      </c>
      <c r="B164" s="14" t="s">
        <v>659</v>
      </c>
      <c r="C164" s="15" t="s">
        <v>660</v>
      </c>
      <c r="D164" s="14" t="s">
        <v>661</v>
      </c>
      <c r="E164" s="14">
        <v>2005</v>
      </c>
      <c r="F164" s="14">
        <v>2013</v>
      </c>
      <c r="G164" s="16">
        <f t="shared" si="36"/>
        <v>8</v>
      </c>
      <c r="H164" s="15" t="s">
        <v>1196</v>
      </c>
      <c r="I164" s="15" t="s">
        <v>127</v>
      </c>
      <c r="J164" s="15" t="s">
        <v>15</v>
      </c>
      <c r="K164" s="17">
        <v>12</v>
      </c>
      <c r="L164" s="18">
        <v>6</v>
      </c>
      <c r="M164" s="15">
        <v>15</v>
      </c>
      <c r="N164" s="19">
        <v>4629</v>
      </c>
      <c r="O164" s="19">
        <f t="shared" si="37"/>
        <v>308.60000000000002</v>
      </c>
      <c r="P164" s="20">
        <v>887</v>
      </c>
      <c r="Q164" s="20">
        <v>0</v>
      </c>
      <c r="R164" s="21">
        <f t="shared" si="38"/>
        <v>59.133333333333333</v>
      </c>
      <c r="S164" s="21">
        <f t="shared" si="39"/>
        <v>0</v>
      </c>
      <c r="T164" s="20">
        <f t="shared" si="40"/>
        <v>9258</v>
      </c>
      <c r="U164" s="20">
        <f t="shared" si="41"/>
        <v>1774</v>
      </c>
      <c r="V164" s="20">
        <f t="shared" si="42"/>
        <v>0</v>
      </c>
      <c r="W164" s="19">
        <f t="shared" si="43"/>
        <v>320.20336000000003</v>
      </c>
      <c r="X164" s="19">
        <f t="shared" si="44"/>
        <v>9734.1821440000003</v>
      </c>
      <c r="Y164" s="19">
        <f t="shared" si="45"/>
        <v>1840.7024000000001</v>
      </c>
      <c r="Z164" s="19">
        <f t="shared" si="46"/>
        <v>0</v>
      </c>
      <c r="AA164" s="22">
        <f t="shared" si="47"/>
        <v>1</v>
      </c>
      <c r="AB164" s="19">
        <f t="shared" si="48"/>
        <v>62.847432000000005</v>
      </c>
      <c r="AC164" s="23"/>
      <c r="AD164" s="19">
        <f t="shared" si="49"/>
        <v>1601.0168000000001</v>
      </c>
      <c r="AE164" s="19">
        <f t="shared" si="50"/>
        <v>4803.0504000000001</v>
      </c>
      <c r="AF164" s="19">
        <f t="shared" si="51"/>
        <v>16010.168000000001</v>
      </c>
      <c r="AG164" s="19">
        <f t="shared" si="52"/>
        <v>292.02546432000003</v>
      </c>
      <c r="AH164" s="19">
        <f t="shared" si="53"/>
        <v>1022.0891251199999</v>
      </c>
      <c r="AI164" s="19">
        <f>+'[1]Base SDI para IMSS'!N176</f>
        <v>1117.5664664494868</v>
      </c>
      <c r="AJ164" s="19">
        <f>+'[1]Base SDI para IMSS'!O176</f>
        <v>254.36992703641599</v>
      </c>
      <c r="AK164" s="19">
        <f>+'[1]Base SDI para IMSS'!P176</f>
        <v>400.63263508235519</v>
      </c>
      <c r="AL164" s="24">
        <f>+AI164+AJ164+AK164-'[1]Base SDI para IMSS'!Q176</f>
        <v>0</v>
      </c>
    </row>
    <row r="165" spans="1:39" s="25" customFormat="1" ht="15" x14ac:dyDescent="0.25">
      <c r="A165" s="13">
        <v>161</v>
      </c>
      <c r="B165" s="14" t="s">
        <v>662</v>
      </c>
      <c r="C165" s="15" t="s">
        <v>663</v>
      </c>
      <c r="D165" s="14" t="s">
        <v>352</v>
      </c>
      <c r="E165" s="14">
        <v>1990</v>
      </c>
      <c r="F165" s="14">
        <v>2013</v>
      </c>
      <c r="G165" s="16">
        <f t="shared" si="36"/>
        <v>23</v>
      </c>
      <c r="H165" s="15" t="s">
        <v>1196</v>
      </c>
      <c r="I165" s="15" t="s">
        <v>406</v>
      </c>
      <c r="J165" s="15" t="s">
        <v>15</v>
      </c>
      <c r="K165" s="17">
        <v>12</v>
      </c>
      <c r="L165" s="18">
        <v>6</v>
      </c>
      <c r="M165" s="15">
        <v>15</v>
      </c>
      <c r="N165" s="19">
        <v>4666.8</v>
      </c>
      <c r="O165" s="19">
        <f t="shared" si="37"/>
        <v>311.12</v>
      </c>
      <c r="P165" s="20">
        <v>887</v>
      </c>
      <c r="Q165" s="20">
        <v>0</v>
      </c>
      <c r="R165" s="21">
        <f t="shared" si="38"/>
        <v>59.133333333333333</v>
      </c>
      <c r="S165" s="21">
        <f t="shared" si="39"/>
        <v>0</v>
      </c>
      <c r="T165" s="20">
        <f t="shared" si="40"/>
        <v>9333.6</v>
      </c>
      <c r="U165" s="20">
        <f t="shared" si="41"/>
        <v>1774</v>
      </c>
      <c r="V165" s="20">
        <f t="shared" si="42"/>
        <v>0</v>
      </c>
      <c r="W165" s="19">
        <f t="shared" si="43"/>
        <v>322.81811200000004</v>
      </c>
      <c r="X165" s="19">
        <f t="shared" si="44"/>
        <v>9813.6706048000015</v>
      </c>
      <c r="Y165" s="19">
        <f t="shared" si="45"/>
        <v>1840.7024000000001</v>
      </c>
      <c r="Z165" s="19">
        <f t="shared" si="46"/>
        <v>0</v>
      </c>
      <c r="AA165" s="22">
        <f t="shared" si="47"/>
        <v>4</v>
      </c>
      <c r="AB165" s="19">
        <f t="shared" si="48"/>
        <v>251.38972800000002</v>
      </c>
      <c r="AC165" s="23"/>
      <c r="AD165" s="19">
        <f t="shared" si="49"/>
        <v>1614.0905600000001</v>
      </c>
      <c r="AE165" s="19">
        <f t="shared" si="50"/>
        <v>4842.2716800000007</v>
      </c>
      <c r="AF165" s="19">
        <f t="shared" si="51"/>
        <v>16140.905600000002</v>
      </c>
      <c r="AG165" s="19">
        <f t="shared" si="52"/>
        <v>294.41011814400002</v>
      </c>
      <c r="AH165" s="19">
        <f t="shared" si="53"/>
        <v>1030.4354135040001</v>
      </c>
      <c r="AI165" s="19">
        <f>+'[1]Base SDI para IMSS'!N177</f>
        <v>1134.9697986438484</v>
      </c>
      <c r="AJ165" s="19">
        <f>+'[1]Base SDI para IMSS'!O177</f>
        <v>260.03548919326721</v>
      </c>
      <c r="AK165" s="19">
        <f>+'[1]Base SDI para IMSS'!P177</f>
        <v>409.55589547939587</v>
      </c>
      <c r="AL165" s="24">
        <f>+AI165+AJ165+AK165-'[1]Base SDI para IMSS'!Q177</f>
        <v>0</v>
      </c>
    </row>
    <row r="166" spans="1:39" s="25" customFormat="1" ht="15" x14ac:dyDescent="0.25">
      <c r="A166" s="13">
        <v>162</v>
      </c>
      <c r="B166" s="14" t="s">
        <v>664</v>
      </c>
      <c r="C166" s="15" t="s">
        <v>665</v>
      </c>
      <c r="D166" s="14" t="s">
        <v>666</v>
      </c>
      <c r="E166" s="14">
        <v>2002</v>
      </c>
      <c r="F166" s="14">
        <v>2013</v>
      </c>
      <c r="G166" s="16">
        <f t="shared" si="36"/>
        <v>11</v>
      </c>
      <c r="H166" s="15" t="s">
        <v>1196</v>
      </c>
      <c r="I166" s="15" t="s">
        <v>127</v>
      </c>
      <c r="J166" s="15" t="s">
        <v>15</v>
      </c>
      <c r="K166" s="17">
        <v>9</v>
      </c>
      <c r="L166" s="18">
        <v>6</v>
      </c>
      <c r="M166" s="15">
        <v>15</v>
      </c>
      <c r="N166" s="19">
        <v>4063.2</v>
      </c>
      <c r="O166" s="19">
        <f t="shared" si="37"/>
        <v>270.88</v>
      </c>
      <c r="P166" s="20">
        <v>833</v>
      </c>
      <c r="Q166" s="20">
        <v>0</v>
      </c>
      <c r="R166" s="21">
        <f t="shared" si="38"/>
        <v>55.533333333333331</v>
      </c>
      <c r="S166" s="21">
        <f t="shared" si="39"/>
        <v>0</v>
      </c>
      <c r="T166" s="20">
        <f t="shared" si="40"/>
        <v>8126.4</v>
      </c>
      <c r="U166" s="20">
        <f t="shared" si="41"/>
        <v>1666</v>
      </c>
      <c r="V166" s="20">
        <f t="shared" si="42"/>
        <v>0</v>
      </c>
      <c r="W166" s="19">
        <f t="shared" si="43"/>
        <v>281.065088</v>
      </c>
      <c r="X166" s="19">
        <f t="shared" si="44"/>
        <v>8544.3786751999996</v>
      </c>
      <c r="Y166" s="19">
        <f t="shared" si="45"/>
        <v>1728.6416000000002</v>
      </c>
      <c r="Z166" s="19">
        <f t="shared" si="46"/>
        <v>0</v>
      </c>
      <c r="AA166" s="22">
        <f t="shared" si="47"/>
        <v>2</v>
      </c>
      <c r="AB166" s="19">
        <f t="shared" si="48"/>
        <v>125.69486400000001</v>
      </c>
      <c r="AC166" s="23"/>
      <c r="AD166" s="19">
        <f t="shared" si="49"/>
        <v>1405.3254400000001</v>
      </c>
      <c r="AE166" s="19">
        <f t="shared" si="50"/>
        <v>4215.9763199999998</v>
      </c>
      <c r="AF166" s="19">
        <f t="shared" si="51"/>
        <v>14053.2544</v>
      </c>
      <c r="AG166" s="19">
        <f t="shared" si="52"/>
        <v>256.33136025599998</v>
      </c>
      <c r="AH166" s="19">
        <f t="shared" si="53"/>
        <v>897.15976089599997</v>
      </c>
      <c r="AI166" s="19">
        <f>+'[1]Base SDI para IMSS'!N178</f>
        <v>1027.4256554646158</v>
      </c>
      <c r="AJ166" s="19">
        <f>+'[1]Base SDI para IMSS'!O178</f>
        <v>225.02506584545281</v>
      </c>
      <c r="AK166" s="19">
        <f>+'[1]Base SDI para IMSS'!P178</f>
        <v>354.41447870658823</v>
      </c>
      <c r="AL166" s="24">
        <f>+AI166+AJ166+AK166-'[1]Base SDI para IMSS'!Q178</f>
        <v>0</v>
      </c>
    </row>
    <row r="167" spans="1:39" s="25" customFormat="1" ht="15" x14ac:dyDescent="0.25">
      <c r="A167" s="13">
        <v>163</v>
      </c>
      <c r="B167" s="14" t="s">
        <v>667</v>
      </c>
      <c r="C167" s="15" t="s">
        <v>668</v>
      </c>
      <c r="D167" s="14" t="s">
        <v>669</v>
      </c>
      <c r="E167" s="14">
        <v>1996</v>
      </c>
      <c r="F167" s="14">
        <v>2013</v>
      </c>
      <c r="G167" s="16">
        <f t="shared" si="36"/>
        <v>17</v>
      </c>
      <c r="H167" s="15" t="s">
        <v>1196</v>
      </c>
      <c r="I167" s="15" t="s">
        <v>406</v>
      </c>
      <c r="J167" s="15" t="s">
        <v>15</v>
      </c>
      <c r="K167" s="17">
        <v>12</v>
      </c>
      <c r="L167" s="18">
        <v>6</v>
      </c>
      <c r="M167" s="15">
        <v>15</v>
      </c>
      <c r="N167" s="19">
        <v>4666.8</v>
      </c>
      <c r="O167" s="19">
        <f t="shared" si="37"/>
        <v>311.12</v>
      </c>
      <c r="P167" s="20">
        <v>887</v>
      </c>
      <c r="Q167" s="20">
        <v>0</v>
      </c>
      <c r="R167" s="21">
        <f t="shared" si="38"/>
        <v>59.133333333333333</v>
      </c>
      <c r="S167" s="21">
        <f t="shared" si="39"/>
        <v>0</v>
      </c>
      <c r="T167" s="20">
        <f t="shared" si="40"/>
        <v>9333.6</v>
      </c>
      <c r="U167" s="20">
        <f t="shared" si="41"/>
        <v>1774</v>
      </c>
      <c r="V167" s="20">
        <f t="shared" si="42"/>
        <v>0</v>
      </c>
      <c r="W167" s="19">
        <f t="shared" si="43"/>
        <v>322.81811200000004</v>
      </c>
      <c r="X167" s="19">
        <f t="shared" si="44"/>
        <v>9813.6706048000015</v>
      </c>
      <c r="Y167" s="19">
        <f t="shared" si="45"/>
        <v>1840.7024000000001</v>
      </c>
      <c r="Z167" s="19">
        <f t="shared" si="46"/>
        <v>0</v>
      </c>
      <c r="AA167" s="22">
        <f t="shared" si="47"/>
        <v>3</v>
      </c>
      <c r="AB167" s="19">
        <f t="shared" si="48"/>
        <v>188.54229600000002</v>
      </c>
      <c r="AC167" s="23"/>
      <c r="AD167" s="19">
        <f t="shared" si="49"/>
        <v>1614.0905600000001</v>
      </c>
      <c r="AE167" s="19">
        <f t="shared" si="50"/>
        <v>4842.2716800000007</v>
      </c>
      <c r="AF167" s="19">
        <f t="shared" si="51"/>
        <v>16140.905600000002</v>
      </c>
      <c r="AG167" s="19">
        <f t="shared" si="52"/>
        <v>294.41011814400002</v>
      </c>
      <c r="AH167" s="19">
        <f t="shared" si="53"/>
        <v>1030.4354135040001</v>
      </c>
      <c r="AI167" s="19">
        <f>+'[1]Base SDI para IMSS'!N179</f>
        <v>1131.1087352352124</v>
      </c>
      <c r="AJ167" s="19">
        <f>+'[1]Base SDI para IMSS'!O179</f>
        <v>258.77854055326719</v>
      </c>
      <c r="AK167" s="19">
        <f>+'[1]Base SDI para IMSS'!P179</f>
        <v>407.57620137139588</v>
      </c>
      <c r="AL167" s="24">
        <f>+AI167+AJ167+AK167-'[1]Base SDI para IMSS'!Q179</f>
        <v>0</v>
      </c>
    </row>
    <row r="168" spans="1:39" s="25" customFormat="1" ht="15" x14ac:dyDescent="0.25">
      <c r="A168" s="13">
        <v>164</v>
      </c>
      <c r="B168" s="14" t="s">
        <v>670</v>
      </c>
      <c r="C168" s="15" t="s">
        <v>671</v>
      </c>
      <c r="D168" s="14" t="s">
        <v>672</v>
      </c>
      <c r="E168" s="14">
        <v>1995</v>
      </c>
      <c r="F168" s="14">
        <v>2013</v>
      </c>
      <c r="G168" s="16">
        <f t="shared" si="36"/>
        <v>18</v>
      </c>
      <c r="H168" s="15" t="s">
        <v>1196</v>
      </c>
      <c r="I168" s="15" t="s">
        <v>673</v>
      </c>
      <c r="J168" s="15" t="s">
        <v>208</v>
      </c>
      <c r="K168" s="17">
        <v>19</v>
      </c>
      <c r="L168" s="18">
        <v>6</v>
      </c>
      <c r="M168" s="15">
        <v>15</v>
      </c>
      <c r="N168" s="19">
        <v>14766</v>
      </c>
      <c r="O168" s="19">
        <f t="shared" si="37"/>
        <v>984.4</v>
      </c>
      <c r="P168" s="20">
        <v>1365.5</v>
      </c>
      <c r="Q168" s="20">
        <v>0</v>
      </c>
      <c r="R168" s="21">
        <f t="shared" si="38"/>
        <v>91.033333333333331</v>
      </c>
      <c r="S168" s="21">
        <f t="shared" si="39"/>
        <v>0</v>
      </c>
      <c r="T168" s="20">
        <f t="shared" si="40"/>
        <v>29532</v>
      </c>
      <c r="U168" s="20">
        <f t="shared" si="41"/>
        <v>2731</v>
      </c>
      <c r="V168" s="20">
        <f t="shared" si="42"/>
        <v>0</v>
      </c>
      <c r="W168" s="19">
        <f t="shared" si="43"/>
        <v>1021.41344</v>
      </c>
      <c r="X168" s="19">
        <f t="shared" si="44"/>
        <v>31050.968575999999</v>
      </c>
      <c r="Y168" s="19">
        <f t="shared" si="45"/>
        <v>2833.6856000000002</v>
      </c>
      <c r="Z168" s="19">
        <f t="shared" si="46"/>
        <v>0</v>
      </c>
      <c r="AA168" s="22">
        <f t="shared" si="47"/>
        <v>3</v>
      </c>
      <c r="AB168" s="19">
        <f t="shared" si="48"/>
        <v>188.54229600000002</v>
      </c>
      <c r="AC168" s="23"/>
      <c r="AD168" s="19">
        <f t="shared" si="49"/>
        <v>5107.0672000000004</v>
      </c>
      <c r="AE168" s="19">
        <f t="shared" si="50"/>
        <v>15321.2016</v>
      </c>
      <c r="AF168" s="19">
        <f t="shared" si="51"/>
        <v>51070.671999999999</v>
      </c>
      <c r="AG168" s="19">
        <f t="shared" si="52"/>
        <v>931.52905727999996</v>
      </c>
      <c r="AH168" s="19">
        <f t="shared" si="53"/>
        <v>3260.3517004799996</v>
      </c>
      <c r="AI168" s="19">
        <f>+'[1]Base SDI para IMSS'!N180</f>
        <v>2747.1072754602551</v>
      </c>
      <c r="AJ168" s="19">
        <f>+'[1]Base SDI para IMSS'!O180</f>
        <v>784.85826326246399</v>
      </c>
      <c r="AK168" s="19">
        <f>+'[1]Base SDI para IMSS'!P180</f>
        <v>1236.1517646383809</v>
      </c>
      <c r="AL168" s="24">
        <f>+AI168+AJ168+AK168-'[1]Base SDI para IMSS'!Q180</f>
        <v>0</v>
      </c>
    </row>
    <row r="169" spans="1:39" s="25" customFormat="1" ht="15" x14ac:dyDescent="0.25">
      <c r="A169" s="13">
        <v>165</v>
      </c>
      <c r="B169" s="14" t="s">
        <v>709</v>
      </c>
      <c r="C169" s="15" t="s">
        <v>710</v>
      </c>
      <c r="D169" s="14" t="s">
        <v>711</v>
      </c>
      <c r="E169" s="14">
        <v>2010</v>
      </c>
      <c r="F169" s="14">
        <v>2013</v>
      </c>
      <c r="G169" s="16">
        <f t="shared" si="36"/>
        <v>3</v>
      </c>
      <c r="H169" s="15" t="s">
        <v>1196</v>
      </c>
      <c r="I169" s="15" t="s">
        <v>1197</v>
      </c>
      <c r="J169" s="15" t="s">
        <v>41</v>
      </c>
      <c r="K169" s="17">
        <v>9</v>
      </c>
      <c r="L169" s="18">
        <v>6</v>
      </c>
      <c r="M169" s="15">
        <v>15</v>
      </c>
      <c r="N169" s="19">
        <v>5680.65</v>
      </c>
      <c r="O169" s="19">
        <f t="shared" si="37"/>
        <v>378.71</v>
      </c>
      <c r="P169" s="20">
        <v>936</v>
      </c>
      <c r="Q169" s="20">
        <v>0</v>
      </c>
      <c r="R169" s="21">
        <f t="shared" si="38"/>
        <v>62.4</v>
      </c>
      <c r="S169" s="21">
        <f t="shared" si="39"/>
        <v>0</v>
      </c>
      <c r="T169" s="20">
        <f t="shared" si="40"/>
        <v>11361.3</v>
      </c>
      <c r="U169" s="20">
        <f t="shared" si="41"/>
        <v>1872</v>
      </c>
      <c r="V169" s="20">
        <f t="shared" si="42"/>
        <v>0</v>
      </c>
      <c r="W169" s="19">
        <f t="shared" si="43"/>
        <v>392.94949600000001</v>
      </c>
      <c r="X169" s="19">
        <f t="shared" si="44"/>
        <v>11945.6646784</v>
      </c>
      <c r="Y169" s="19">
        <f t="shared" si="45"/>
        <v>1942.3872000000001</v>
      </c>
      <c r="Z169" s="19">
        <f t="shared" si="46"/>
        <v>0</v>
      </c>
      <c r="AA169" s="22">
        <f t="shared" si="47"/>
        <v>0</v>
      </c>
      <c r="AB169" s="19">
        <f t="shared" si="48"/>
        <v>0</v>
      </c>
      <c r="AC169" s="23"/>
      <c r="AD169" s="19">
        <f t="shared" si="49"/>
        <v>1964.74748</v>
      </c>
      <c r="AE169" s="19">
        <f t="shared" si="50"/>
        <v>5894.24244</v>
      </c>
      <c r="AF169" s="19">
        <f t="shared" si="51"/>
        <v>19647.4748</v>
      </c>
      <c r="AG169" s="19">
        <f t="shared" si="52"/>
        <v>358.36994035200001</v>
      </c>
      <c r="AH169" s="19">
        <f t="shared" si="53"/>
        <v>1254.2947912320001</v>
      </c>
      <c r="AI169" s="19">
        <f>+'[1]Base SDI para IMSS'!N181</f>
        <v>1281.8771236221564</v>
      </c>
      <c r="AJ169" s="19">
        <f>+'[1]Base SDI para IMSS'!O181</f>
        <v>307.86038684309761</v>
      </c>
      <c r="AK169" s="19">
        <f>+'[1]Base SDI para IMSS'!P181</f>
        <v>484.88010927787877</v>
      </c>
      <c r="AL169" s="24">
        <f>+AI169+AJ169+AK169-'[1]Base SDI para IMSS'!Q181</f>
        <v>0</v>
      </c>
    </row>
    <row r="170" spans="1:39" s="25" customFormat="1" ht="15" x14ac:dyDescent="0.25">
      <c r="A170" s="13">
        <v>166</v>
      </c>
      <c r="B170" s="14" t="s">
        <v>674</v>
      </c>
      <c r="C170" s="15" t="s">
        <v>675</v>
      </c>
      <c r="D170" s="14" t="s">
        <v>676</v>
      </c>
      <c r="E170" s="14">
        <v>1993</v>
      </c>
      <c r="F170" s="14">
        <v>2013</v>
      </c>
      <c r="G170" s="16">
        <f t="shared" si="36"/>
        <v>20</v>
      </c>
      <c r="H170" s="15" t="s">
        <v>1196</v>
      </c>
      <c r="I170" s="15" t="s">
        <v>406</v>
      </c>
      <c r="J170" s="15" t="s">
        <v>15</v>
      </c>
      <c r="K170" s="17">
        <v>13</v>
      </c>
      <c r="L170" s="18">
        <v>6</v>
      </c>
      <c r="M170" s="15">
        <v>15</v>
      </c>
      <c r="N170" s="19">
        <v>5216.8500000000004</v>
      </c>
      <c r="O170" s="19">
        <f t="shared" si="37"/>
        <v>347.79</v>
      </c>
      <c r="P170" s="20">
        <v>907.5</v>
      </c>
      <c r="Q170" s="20">
        <v>0</v>
      </c>
      <c r="R170" s="21">
        <f t="shared" si="38"/>
        <v>60.5</v>
      </c>
      <c r="S170" s="21">
        <f t="shared" si="39"/>
        <v>0</v>
      </c>
      <c r="T170" s="20">
        <f t="shared" si="40"/>
        <v>10433.700000000001</v>
      </c>
      <c r="U170" s="20">
        <f t="shared" si="41"/>
        <v>1815</v>
      </c>
      <c r="V170" s="20">
        <f t="shared" si="42"/>
        <v>0</v>
      </c>
      <c r="W170" s="19">
        <f t="shared" si="43"/>
        <v>360.86690400000003</v>
      </c>
      <c r="X170" s="19">
        <f t="shared" si="44"/>
        <v>10970.3538816</v>
      </c>
      <c r="Y170" s="19">
        <f t="shared" si="45"/>
        <v>1883.2440000000001</v>
      </c>
      <c r="Z170" s="19">
        <f t="shared" si="46"/>
        <v>0</v>
      </c>
      <c r="AA170" s="22">
        <f t="shared" si="47"/>
        <v>4</v>
      </c>
      <c r="AB170" s="19">
        <f t="shared" si="48"/>
        <v>251.38972800000002</v>
      </c>
      <c r="AC170" s="23">
        <v>5000</v>
      </c>
      <c r="AD170" s="19">
        <f t="shared" si="49"/>
        <v>1804.3345200000001</v>
      </c>
      <c r="AE170" s="19">
        <f t="shared" si="50"/>
        <v>5413.0035600000001</v>
      </c>
      <c r="AF170" s="19">
        <f t="shared" si="51"/>
        <v>18043.345200000003</v>
      </c>
      <c r="AG170" s="19">
        <f t="shared" si="52"/>
        <v>329.11061644799997</v>
      </c>
      <c r="AH170" s="19">
        <f t="shared" si="53"/>
        <v>1151.887157568</v>
      </c>
      <c r="AI170" s="19">
        <f>+'[1]Base SDI para IMSS'!N182</f>
        <v>1222.2756670722331</v>
      </c>
      <c r="AJ170" s="19">
        <f>+'[1]Base SDI para IMSS'!O182</f>
        <v>288.45744992554239</v>
      </c>
      <c r="AK170" s="19">
        <f>+'[1]Base SDI para IMSS'!P182</f>
        <v>454.32048363272929</v>
      </c>
      <c r="AL170" s="24">
        <f>+AI170+AJ170+AK170-'[1]Base SDI para IMSS'!Q182</f>
        <v>0</v>
      </c>
    </row>
    <row r="171" spans="1:39" s="25" customFormat="1" ht="15" x14ac:dyDescent="0.25">
      <c r="A171" s="13">
        <v>167</v>
      </c>
      <c r="B171" s="14" t="s">
        <v>496</v>
      </c>
      <c r="C171" s="15" t="s">
        <v>497</v>
      </c>
      <c r="D171" s="14" t="s">
        <v>498</v>
      </c>
      <c r="E171" s="14">
        <v>1996</v>
      </c>
      <c r="F171" s="14">
        <v>2013</v>
      </c>
      <c r="G171" s="16">
        <f t="shared" si="36"/>
        <v>17</v>
      </c>
      <c r="H171" s="15" t="s">
        <v>1198</v>
      </c>
      <c r="I171" s="15" t="s">
        <v>677</v>
      </c>
      <c r="J171" s="15" t="s">
        <v>90</v>
      </c>
      <c r="K171" s="17">
        <v>14</v>
      </c>
      <c r="L171" s="18">
        <v>6</v>
      </c>
      <c r="M171" s="15">
        <v>15</v>
      </c>
      <c r="N171" s="19">
        <v>7753.8</v>
      </c>
      <c r="O171" s="19">
        <f t="shared" si="37"/>
        <v>516.91999999999996</v>
      </c>
      <c r="P171" s="20">
        <v>1004</v>
      </c>
      <c r="Q171" s="20">
        <v>0</v>
      </c>
      <c r="R171" s="21">
        <f t="shared" si="38"/>
        <v>66.933333333333337</v>
      </c>
      <c r="S171" s="21">
        <f t="shared" si="39"/>
        <v>0</v>
      </c>
      <c r="T171" s="20">
        <f t="shared" si="40"/>
        <v>15507.599999999999</v>
      </c>
      <c r="U171" s="20">
        <f t="shared" si="41"/>
        <v>2008</v>
      </c>
      <c r="V171" s="20">
        <f t="shared" si="42"/>
        <v>0</v>
      </c>
      <c r="W171" s="19">
        <f t="shared" si="43"/>
        <v>536.35619199999996</v>
      </c>
      <c r="X171" s="19">
        <f t="shared" si="44"/>
        <v>16305.228236799998</v>
      </c>
      <c r="Y171" s="19">
        <f t="shared" si="45"/>
        <v>2083.5008000000003</v>
      </c>
      <c r="Z171" s="19">
        <f t="shared" si="46"/>
        <v>0</v>
      </c>
      <c r="AA171" s="22">
        <f t="shared" si="47"/>
        <v>3</v>
      </c>
      <c r="AB171" s="19">
        <f t="shared" si="48"/>
        <v>188.54229600000002</v>
      </c>
      <c r="AC171" s="23"/>
      <c r="AD171" s="19">
        <f t="shared" si="49"/>
        <v>2681.7809600000001</v>
      </c>
      <c r="AE171" s="19">
        <f t="shared" si="50"/>
        <v>8045.3428799999992</v>
      </c>
      <c r="AF171" s="19">
        <f t="shared" si="51"/>
        <v>26817.809599999997</v>
      </c>
      <c r="AG171" s="19">
        <f t="shared" si="52"/>
        <v>489.15684710399989</v>
      </c>
      <c r="AH171" s="19">
        <f t="shared" si="53"/>
        <v>1712.0489648639998</v>
      </c>
      <c r="AI171" s="19">
        <f>+'[1]Base SDI para IMSS'!N183</f>
        <v>1621.3367704287894</v>
      </c>
      <c r="AJ171" s="19">
        <f>+'[1]Base SDI para IMSS'!O183</f>
        <v>418.36966789611523</v>
      </c>
      <c r="AK171" s="19">
        <f>+'[1]Base SDI para IMSS'!P183</f>
        <v>658.93222693638154</v>
      </c>
      <c r="AL171" s="24">
        <f>+AI171+AJ171+AK171-'[1]Base SDI para IMSS'!Q183</f>
        <v>0</v>
      </c>
    </row>
    <row r="172" spans="1:39" s="25" customFormat="1" ht="15" x14ac:dyDescent="0.25">
      <c r="A172" s="13">
        <v>168</v>
      </c>
      <c r="B172" s="14" t="s">
        <v>499</v>
      </c>
      <c r="C172" s="15" t="s">
        <v>500</v>
      </c>
      <c r="D172" s="14" t="s">
        <v>501</v>
      </c>
      <c r="E172" s="14">
        <v>1997</v>
      </c>
      <c r="F172" s="14">
        <v>2013</v>
      </c>
      <c r="G172" s="16">
        <f t="shared" si="36"/>
        <v>16</v>
      </c>
      <c r="H172" s="15" t="s">
        <v>1198</v>
      </c>
      <c r="I172" s="15" t="s">
        <v>488</v>
      </c>
      <c r="J172" s="15" t="s">
        <v>90</v>
      </c>
      <c r="K172" s="17">
        <v>6</v>
      </c>
      <c r="L172" s="18">
        <v>6</v>
      </c>
      <c r="M172" s="15">
        <v>15</v>
      </c>
      <c r="N172" s="19">
        <v>4796.3999999999996</v>
      </c>
      <c r="O172" s="19">
        <f t="shared" si="37"/>
        <v>319.76</v>
      </c>
      <c r="P172" s="20">
        <v>887</v>
      </c>
      <c r="Q172" s="20">
        <v>0</v>
      </c>
      <c r="R172" s="21">
        <f t="shared" si="38"/>
        <v>59.133333333333333</v>
      </c>
      <c r="S172" s="21">
        <f t="shared" si="39"/>
        <v>0</v>
      </c>
      <c r="T172" s="20">
        <f t="shared" si="40"/>
        <v>9592.7999999999993</v>
      </c>
      <c r="U172" s="20">
        <f t="shared" si="41"/>
        <v>1774</v>
      </c>
      <c r="V172" s="20">
        <f t="shared" si="42"/>
        <v>0</v>
      </c>
      <c r="W172" s="19">
        <f t="shared" si="43"/>
        <v>331.78297600000002</v>
      </c>
      <c r="X172" s="19">
        <f t="shared" si="44"/>
        <v>10086.2024704</v>
      </c>
      <c r="Y172" s="19">
        <f t="shared" si="45"/>
        <v>1840.7024000000001</v>
      </c>
      <c r="Z172" s="19">
        <f t="shared" si="46"/>
        <v>0</v>
      </c>
      <c r="AA172" s="22">
        <f t="shared" si="47"/>
        <v>3</v>
      </c>
      <c r="AB172" s="19">
        <f t="shared" si="48"/>
        <v>188.54229600000002</v>
      </c>
      <c r="AC172" s="23"/>
      <c r="AD172" s="19">
        <f t="shared" si="49"/>
        <v>1658.91488</v>
      </c>
      <c r="AE172" s="19">
        <f t="shared" si="50"/>
        <v>4976.7446399999999</v>
      </c>
      <c r="AF172" s="19">
        <f t="shared" si="51"/>
        <v>16589.148800000003</v>
      </c>
      <c r="AG172" s="19">
        <f t="shared" si="52"/>
        <v>302.58607411199995</v>
      </c>
      <c r="AH172" s="19">
        <f t="shared" si="53"/>
        <v>1059.051259392</v>
      </c>
      <c r="AI172" s="19">
        <f>+'[1]Base SDI para IMSS'!N184</f>
        <v>1151.063507698482</v>
      </c>
      <c r="AJ172" s="19">
        <f>+'[1]Base SDI para IMSS'!O184</f>
        <v>265.27471050818559</v>
      </c>
      <c r="AK172" s="19">
        <f>+'[1]Base SDI para IMSS'!P184</f>
        <v>417.80766905039235</v>
      </c>
      <c r="AL172" s="24">
        <f>+AI172+AJ172+AK172-'[1]Base SDI para IMSS'!Q184</f>
        <v>0</v>
      </c>
    </row>
    <row r="173" spans="1:39" s="25" customFormat="1" ht="15" x14ac:dyDescent="0.25">
      <c r="A173" s="13">
        <v>169</v>
      </c>
      <c r="B173" s="14" t="s">
        <v>505</v>
      </c>
      <c r="C173" s="15" t="s">
        <v>506</v>
      </c>
      <c r="D173" s="14" t="s">
        <v>507</v>
      </c>
      <c r="E173" s="14">
        <v>1990</v>
      </c>
      <c r="F173" s="14">
        <v>2013</v>
      </c>
      <c r="G173" s="16">
        <f t="shared" si="36"/>
        <v>23</v>
      </c>
      <c r="H173" s="15" t="s">
        <v>1198</v>
      </c>
      <c r="I173" s="15" t="s">
        <v>508</v>
      </c>
      <c r="J173" s="15" t="s">
        <v>90</v>
      </c>
      <c r="K173" s="17">
        <v>11</v>
      </c>
      <c r="L173" s="18">
        <v>6</v>
      </c>
      <c r="M173" s="15">
        <v>15</v>
      </c>
      <c r="N173" s="19">
        <v>6038.7</v>
      </c>
      <c r="O173" s="19">
        <f t="shared" si="37"/>
        <v>402.58</v>
      </c>
      <c r="P173" s="20">
        <v>936</v>
      </c>
      <c r="Q173" s="20">
        <v>0</v>
      </c>
      <c r="R173" s="21">
        <f t="shared" si="38"/>
        <v>62.4</v>
      </c>
      <c r="S173" s="21">
        <f t="shared" si="39"/>
        <v>0</v>
      </c>
      <c r="T173" s="20">
        <f t="shared" si="40"/>
        <v>12077.4</v>
      </c>
      <c r="U173" s="20">
        <f t="shared" si="41"/>
        <v>1872</v>
      </c>
      <c r="V173" s="20">
        <f t="shared" si="42"/>
        <v>0</v>
      </c>
      <c r="W173" s="19">
        <f t="shared" si="43"/>
        <v>417.71700800000002</v>
      </c>
      <c r="X173" s="19">
        <f t="shared" si="44"/>
        <v>12698.597043199999</v>
      </c>
      <c r="Y173" s="19">
        <f t="shared" si="45"/>
        <v>1942.3872000000001</v>
      </c>
      <c r="Z173" s="19">
        <f t="shared" si="46"/>
        <v>0</v>
      </c>
      <c r="AA173" s="22">
        <f t="shared" si="47"/>
        <v>4</v>
      </c>
      <c r="AB173" s="19">
        <f t="shared" si="48"/>
        <v>251.38972800000002</v>
      </c>
      <c r="AC173" s="23"/>
      <c r="AD173" s="19">
        <f t="shared" si="49"/>
        <v>2088.5850399999999</v>
      </c>
      <c r="AE173" s="19">
        <f t="shared" si="50"/>
        <v>6265.7551200000007</v>
      </c>
      <c r="AF173" s="19">
        <f t="shared" si="51"/>
        <v>20885.850399999999</v>
      </c>
      <c r="AG173" s="19">
        <f t="shared" si="52"/>
        <v>380.95791129599996</v>
      </c>
      <c r="AH173" s="19">
        <f t="shared" si="53"/>
        <v>1333.3526895359998</v>
      </c>
      <c r="AI173" s="19">
        <f>+'[1]Base SDI para IMSS'!N185</f>
        <v>1352.4510553467744</v>
      </c>
      <c r="AJ173" s="19">
        <f>+'[1]Base SDI para IMSS'!O185</f>
        <v>330.83535464660474</v>
      </c>
      <c r="AK173" s="19">
        <f>+'[1]Base SDI para IMSS'!P185</f>
        <v>521.06568356840251</v>
      </c>
      <c r="AL173" s="24">
        <f>+AI173+AJ173+AK173-'[1]Base SDI para IMSS'!Q185</f>
        <v>0</v>
      </c>
    </row>
    <row r="174" spans="1:39" s="25" customFormat="1" ht="15" x14ac:dyDescent="0.25">
      <c r="A174" s="13">
        <v>170</v>
      </c>
      <c r="B174" s="14" t="s">
        <v>482</v>
      </c>
      <c r="C174" s="15" t="s">
        <v>483</v>
      </c>
      <c r="D174" s="14" t="s">
        <v>484</v>
      </c>
      <c r="E174" s="14">
        <v>1992</v>
      </c>
      <c r="F174" s="14">
        <v>2013</v>
      </c>
      <c r="G174" s="16">
        <f t="shared" si="36"/>
        <v>21</v>
      </c>
      <c r="H174" s="15" t="s">
        <v>1198</v>
      </c>
      <c r="I174" s="15" t="s">
        <v>220</v>
      </c>
      <c r="J174" s="15" t="s">
        <v>15</v>
      </c>
      <c r="K174" s="17">
        <v>12</v>
      </c>
      <c r="L174" s="18">
        <v>6</v>
      </c>
      <c r="M174" s="15">
        <v>14</v>
      </c>
      <c r="N174" s="19">
        <v>4330.2</v>
      </c>
      <c r="O174" s="19">
        <f t="shared" si="37"/>
        <v>309.3</v>
      </c>
      <c r="P174" s="20">
        <v>827.87</v>
      </c>
      <c r="Q174" s="20">
        <v>0</v>
      </c>
      <c r="R174" s="21">
        <f t="shared" si="38"/>
        <v>59.133571428571429</v>
      </c>
      <c r="S174" s="21">
        <f t="shared" si="39"/>
        <v>0</v>
      </c>
      <c r="T174" s="20">
        <f t="shared" si="40"/>
        <v>9279</v>
      </c>
      <c r="U174" s="20">
        <f t="shared" si="41"/>
        <v>1774.0071428571428</v>
      </c>
      <c r="V174" s="20">
        <f t="shared" si="42"/>
        <v>0</v>
      </c>
      <c r="W174" s="19">
        <f t="shared" si="43"/>
        <v>320.92968000000002</v>
      </c>
      <c r="X174" s="19">
        <f t="shared" si="44"/>
        <v>9756.2622719999999</v>
      </c>
      <c r="Y174" s="19">
        <f t="shared" si="45"/>
        <v>1840.7098114285714</v>
      </c>
      <c r="Z174" s="19">
        <f t="shared" si="46"/>
        <v>0</v>
      </c>
      <c r="AA174" s="22">
        <f t="shared" si="47"/>
        <v>4</v>
      </c>
      <c r="AB174" s="19">
        <f t="shared" si="48"/>
        <v>251.38972800000002</v>
      </c>
      <c r="AC174" s="23"/>
      <c r="AD174" s="19">
        <f t="shared" si="49"/>
        <v>1604.6484</v>
      </c>
      <c r="AE174" s="19">
        <f t="shared" si="50"/>
        <v>4813.9452000000001</v>
      </c>
      <c r="AF174" s="19">
        <f t="shared" si="51"/>
        <v>16046.484</v>
      </c>
      <c r="AG174" s="19">
        <f t="shared" si="52"/>
        <v>292.68786815999999</v>
      </c>
      <c r="AH174" s="19">
        <f t="shared" si="53"/>
        <v>1024.4075385599999</v>
      </c>
      <c r="AI174" s="19">
        <f>+'[1]Base SDI para IMSS'!N186</f>
        <v>1130.7668181025631</v>
      </c>
      <c r="AJ174" s="19">
        <f>+'[1]Base SDI para IMSS'!O186</f>
        <v>258.66723125077948</v>
      </c>
      <c r="AK174" s="19">
        <f>+'[1]Base SDI para IMSS'!P186</f>
        <v>407.40088921997761</v>
      </c>
      <c r="AL174" s="24">
        <f>+AI174+AJ174+AK174-'[1]Base SDI para IMSS'!Q186</f>
        <v>0</v>
      </c>
    </row>
    <row r="175" spans="1:39" s="25" customFormat="1" ht="15" x14ac:dyDescent="0.25">
      <c r="A175" s="13">
        <v>171</v>
      </c>
      <c r="B175" s="14" t="s">
        <v>509</v>
      </c>
      <c r="C175" s="15" t="s">
        <v>510</v>
      </c>
      <c r="D175" s="14" t="s">
        <v>511</v>
      </c>
      <c r="E175" s="14">
        <v>2012</v>
      </c>
      <c r="F175" s="14">
        <v>2013</v>
      </c>
      <c r="G175" s="16">
        <f t="shared" si="36"/>
        <v>1</v>
      </c>
      <c r="H175" s="15" t="s">
        <v>1199</v>
      </c>
      <c r="I175" s="15" t="s">
        <v>512</v>
      </c>
      <c r="J175" s="15" t="s">
        <v>41</v>
      </c>
      <c r="K175" s="17">
        <v>5</v>
      </c>
      <c r="L175" s="18">
        <v>8</v>
      </c>
      <c r="M175" s="15">
        <v>14</v>
      </c>
      <c r="N175" s="19">
        <v>4200</v>
      </c>
      <c r="O175" s="19">
        <f t="shared" si="37"/>
        <v>300</v>
      </c>
      <c r="P175" s="20">
        <v>880.13</v>
      </c>
      <c r="Q175" s="20">
        <v>0</v>
      </c>
      <c r="R175" s="21">
        <f t="shared" si="38"/>
        <v>62.866428571428571</v>
      </c>
      <c r="S175" s="21">
        <f t="shared" si="39"/>
        <v>0</v>
      </c>
      <c r="T175" s="20">
        <f t="shared" si="40"/>
        <v>9000</v>
      </c>
      <c r="U175" s="20">
        <f t="shared" si="41"/>
        <v>1885.9928571428572</v>
      </c>
      <c r="V175" s="20">
        <f t="shared" si="42"/>
        <v>0</v>
      </c>
      <c r="W175" s="19">
        <f t="shared" si="43"/>
        <v>311.28000000000003</v>
      </c>
      <c r="X175" s="19">
        <f t="shared" si="44"/>
        <v>9462.9120000000003</v>
      </c>
      <c r="Y175" s="19">
        <f t="shared" si="45"/>
        <v>1956.9061885714289</v>
      </c>
      <c r="Z175" s="19">
        <f t="shared" si="46"/>
        <v>0</v>
      </c>
      <c r="AA175" s="22">
        <f t="shared" si="47"/>
        <v>0</v>
      </c>
      <c r="AB175" s="19">
        <f t="shared" si="48"/>
        <v>0</v>
      </c>
      <c r="AC175" s="23"/>
      <c r="AD175" s="19">
        <f t="shared" si="49"/>
        <v>1556.4</v>
      </c>
      <c r="AE175" s="19">
        <f t="shared" si="50"/>
        <v>4669.2000000000007</v>
      </c>
      <c r="AF175" s="19">
        <f t="shared" si="51"/>
        <v>15564.000000000002</v>
      </c>
      <c r="AG175" s="19">
        <f t="shared" si="52"/>
        <v>283.88736</v>
      </c>
      <c r="AH175" s="19">
        <f t="shared" si="53"/>
        <v>993.60576000000003</v>
      </c>
      <c r="AI175" s="19">
        <f>+'[1]Base SDI para IMSS'!N187</f>
        <v>1100.9820516362097</v>
      </c>
      <c r="AJ175" s="19">
        <f>+'[1]Base SDI para IMSS'!O187</f>
        <v>248.97095907382862</v>
      </c>
      <c r="AK175" s="19">
        <f>+'[1]Base SDI para IMSS'!P187</f>
        <v>392.12926054128008</v>
      </c>
      <c r="AL175" s="24">
        <f>+AI175+AJ175+AK175-'[1]Base SDI para IMSS'!Q187</f>
        <v>0</v>
      </c>
    </row>
    <row r="176" spans="1:39" s="25" customFormat="1" ht="15" x14ac:dyDescent="0.25">
      <c r="A176" s="13">
        <v>172</v>
      </c>
      <c r="B176" s="14" t="s">
        <v>1200</v>
      </c>
      <c r="C176" s="15" t="s">
        <v>1201</v>
      </c>
      <c r="D176" s="14" t="s">
        <v>1202</v>
      </c>
      <c r="E176" s="14">
        <v>2012</v>
      </c>
      <c r="F176" s="14">
        <v>2013</v>
      </c>
      <c r="G176" s="16">
        <f t="shared" si="36"/>
        <v>1</v>
      </c>
      <c r="H176" s="15" t="s">
        <v>1199</v>
      </c>
      <c r="I176" s="15" t="s">
        <v>1203</v>
      </c>
      <c r="J176" s="15" t="s">
        <v>208</v>
      </c>
      <c r="K176" s="17">
        <v>20</v>
      </c>
      <c r="L176" s="18">
        <v>8</v>
      </c>
      <c r="M176" s="15">
        <v>15</v>
      </c>
      <c r="N176" s="19">
        <v>17752.5</v>
      </c>
      <c r="O176" s="19">
        <f t="shared" si="37"/>
        <v>1183.5</v>
      </c>
      <c r="P176" s="20">
        <v>1635.5</v>
      </c>
      <c r="Q176" s="20">
        <v>0</v>
      </c>
      <c r="R176" s="21">
        <f t="shared" si="38"/>
        <v>109.03333333333333</v>
      </c>
      <c r="S176" s="21">
        <f t="shared" si="39"/>
        <v>0</v>
      </c>
      <c r="T176" s="20">
        <f t="shared" si="40"/>
        <v>35505</v>
      </c>
      <c r="U176" s="20">
        <f t="shared" si="41"/>
        <v>3271</v>
      </c>
      <c r="V176" s="20">
        <f t="shared" si="42"/>
        <v>0</v>
      </c>
      <c r="W176" s="19">
        <f t="shared" si="43"/>
        <v>1227.9996000000001</v>
      </c>
      <c r="X176" s="19">
        <f t="shared" si="44"/>
        <v>37331.187839999999</v>
      </c>
      <c r="Y176" s="19">
        <f t="shared" si="45"/>
        <v>3393.9896000000003</v>
      </c>
      <c r="Z176" s="19">
        <f t="shared" si="46"/>
        <v>0</v>
      </c>
      <c r="AA176" s="22">
        <f t="shared" si="47"/>
        <v>0</v>
      </c>
      <c r="AB176" s="19">
        <f t="shared" si="48"/>
        <v>0</v>
      </c>
      <c r="AC176" s="23"/>
      <c r="AD176" s="19">
        <f t="shared" si="49"/>
        <v>6139.9980000000005</v>
      </c>
      <c r="AE176" s="19">
        <f t="shared" si="50"/>
        <v>18419.994000000002</v>
      </c>
      <c r="AF176" s="19">
        <f t="shared" si="51"/>
        <v>61399.98</v>
      </c>
      <c r="AG176" s="19">
        <f t="shared" si="52"/>
        <v>1119.9356352</v>
      </c>
      <c r="AH176" s="19">
        <f t="shared" si="53"/>
        <v>3919.7747231999997</v>
      </c>
      <c r="AI176" s="19">
        <f>+'[1]Base SDI para IMSS'!N188</f>
        <v>3229.7840487371059</v>
      </c>
      <c r="AJ176" s="19">
        <f>+'[1]Base SDI para IMSS'!O188</f>
        <v>941.9911174841601</v>
      </c>
      <c r="AK176" s="19">
        <f>+'[1]Base SDI para IMSS'!P188</f>
        <v>1483.6360100375523</v>
      </c>
      <c r="AL176" s="24">
        <f>+AI176+AJ176+AK176-'[1]Base SDI para IMSS'!Q188</f>
        <v>0</v>
      </c>
      <c r="AM176" s="40">
        <f>+(X176+Y176+AG176+AH176+AI176+AJ176+AK176)*12+AE176+AF176+AD176</f>
        <v>703003.55969590577</v>
      </c>
    </row>
    <row r="177" spans="1:42" s="25" customFormat="1" ht="15" x14ac:dyDescent="0.25">
      <c r="A177" s="13">
        <v>173</v>
      </c>
      <c r="B177" s="14" t="s">
        <v>458</v>
      </c>
      <c r="C177" s="15" t="s">
        <v>459</v>
      </c>
      <c r="D177" s="14" t="s">
        <v>460</v>
      </c>
      <c r="E177" s="14">
        <v>2012</v>
      </c>
      <c r="F177" s="14">
        <v>2013</v>
      </c>
      <c r="G177" s="16">
        <f t="shared" si="36"/>
        <v>1</v>
      </c>
      <c r="H177" s="15" t="s">
        <v>1199</v>
      </c>
      <c r="I177" s="15" t="s">
        <v>237</v>
      </c>
      <c r="J177" s="15" t="s">
        <v>41</v>
      </c>
      <c r="K177" s="17">
        <v>1</v>
      </c>
      <c r="L177" s="18">
        <v>8</v>
      </c>
      <c r="M177" s="15">
        <v>15</v>
      </c>
      <c r="N177" s="19">
        <v>3270.9</v>
      </c>
      <c r="O177" s="19">
        <f t="shared" si="37"/>
        <v>218.06</v>
      </c>
      <c r="P177" s="20">
        <v>778</v>
      </c>
      <c r="Q177" s="20">
        <v>0</v>
      </c>
      <c r="R177" s="21">
        <f t="shared" si="38"/>
        <v>51.866666666666667</v>
      </c>
      <c r="S177" s="21">
        <f t="shared" si="39"/>
        <v>0</v>
      </c>
      <c r="T177" s="20">
        <f t="shared" si="40"/>
        <v>6541.8</v>
      </c>
      <c r="U177" s="20">
        <f t="shared" si="41"/>
        <v>1556</v>
      </c>
      <c r="V177" s="20">
        <f t="shared" si="42"/>
        <v>0</v>
      </c>
      <c r="W177" s="19">
        <f t="shared" si="43"/>
        <v>226.25905600000002</v>
      </c>
      <c r="X177" s="19">
        <f t="shared" si="44"/>
        <v>6878.2753024000003</v>
      </c>
      <c r="Y177" s="19">
        <f t="shared" si="45"/>
        <v>1614.5056000000002</v>
      </c>
      <c r="Z177" s="19">
        <f t="shared" si="46"/>
        <v>0</v>
      </c>
      <c r="AA177" s="22">
        <f t="shared" si="47"/>
        <v>0</v>
      </c>
      <c r="AB177" s="19">
        <f t="shared" si="48"/>
        <v>0</v>
      </c>
      <c r="AC177" s="23"/>
      <c r="AD177" s="19">
        <f t="shared" si="49"/>
        <v>1131.29528</v>
      </c>
      <c r="AE177" s="19">
        <f t="shared" si="50"/>
        <v>3393.8858400000004</v>
      </c>
      <c r="AF177" s="19">
        <f t="shared" si="51"/>
        <v>11312.952800000001</v>
      </c>
      <c r="AG177" s="19">
        <f t="shared" si="52"/>
        <v>206.34825907199999</v>
      </c>
      <c r="AH177" s="19">
        <f t="shared" si="53"/>
        <v>722.21890675199995</v>
      </c>
      <c r="AI177" s="19">
        <f>+'[1]Base SDI para IMSS'!N189</f>
        <v>890.69950309643946</v>
      </c>
      <c r="AJ177" s="19">
        <f>+'[1]Base SDI para IMSS'!O189</f>
        <v>180.51459474383364</v>
      </c>
      <c r="AK177" s="19">
        <f>+'[1]Base SDI para IMSS'!P189</f>
        <v>284.31048672153798</v>
      </c>
      <c r="AL177" s="24">
        <f>+AI177+AJ177+AK177-'[1]Base SDI para IMSS'!Q189</f>
        <v>0</v>
      </c>
    </row>
    <row r="178" spans="1:42" s="25" customFormat="1" ht="15" x14ac:dyDescent="0.25">
      <c r="A178" s="13">
        <v>174</v>
      </c>
      <c r="B178" s="14" t="s">
        <v>461</v>
      </c>
      <c r="C178" s="15" t="s">
        <v>462</v>
      </c>
      <c r="D178" s="14" t="s">
        <v>463</v>
      </c>
      <c r="E178" s="14">
        <v>2012</v>
      </c>
      <c r="F178" s="14">
        <v>2013</v>
      </c>
      <c r="G178" s="16">
        <f t="shared" si="36"/>
        <v>1</v>
      </c>
      <c r="H178" s="15" t="s">
        <v>1199</v>
      </c>
      <c r="I178" s="15" t="s">
        <v>237</v>
      </c>
      <c r="J178" s="15" t="s">
        <v>41</v>
      </c>
      <c r="K178" s="17">
        <v>1</v>
      </c>
      <c r="L178" s="18">
        <v>8</v>
      </c>
      <c r="M178" s="15">
        <v>14</v>
      </c>
      <c r="N178" s="19">
        <v>3053.12</v>
      </c>
      <c r="O178" s="19">
        <f t="shared" si="37"/>
        <v>218.07999999999998</v>
      </c>
      <c r="P178" s="20">
        <v>726.13</v>
      </c>
      <c r="Q178" s="20">
        <v>0</v>
      </c>
      <c r="R178" s="21">
        <f t="shared" si="38"/>
        <v>51.866428571428571</v>
      </c>
      <c r="S178" s="21">
        <f t="shared" si="39"/>
        <v>0</v>
      </c>
      <c r="T178" s="20">
        <f t="shared" si="40"/>
        <v>6542.4</v>
      </c>
      <c r="U178" s="20">
        <f t="shared" si="41"/>
        <v>1555.9928571428572</v>
      </c>
      <c r="V178" s="20">
        <f t="shared" si="42"/>
        <v>0</v>
      </c>
      <c r="W178" s="19">
        <f t="shared" si="43"/>
        <v>226.279808</v>
      </c>
      <c r="X178" s="19">
        <f t="shared" si="44"/>
        <v>6878.9061631999994</v>
      </c>
      <c r="Y178" s="19">
        <f t="shared" si="45"/>
        <v>1614.4981885714287</v>
      </c>
      <c r="Z178" s="19">
        <f t="shared" si="46"/>
        <v>0</v>
      </c>
      <c r="AA178" s="22">
        <f t="shared" si="47"/>
        <v>0</v>
      </c>
      <c r="AB178" s="19">
        <f t="shared" si="48"/>
        <v>0</v>
      </c>
      <c r="AC178" s="23"/>
      <c r="AD178" s="19">
        <f t="shared" si="49"/>
        <v>1131.39904</v>
      </c>
      <c r="AE178" s="19">
        <f t="shared" si="50"/>
        <v>3394.1971199999998</v>
      </c>
      <c r="AF178" s="19">
        <f t="shared" si="51"/>
        <v>11313.990400000001</v>
      </c>
      <c r="AG178" s="19">
        <f t="shared" si="52"/>
        <v>206.36718489599997</v>
      </c>
      <c r="AH178" s="19">
        <f t="shared" si="53"/>
        <v>722.28514713599986</v>
      </c>
      <c r="AI178" s="19">
        <f>+'[1]Base SDI para IMSS'!N190</f>
        <v>890.74523937454364</v>
      </c>
      <c r="AJ178" s="19">
        <f>+'[1]Base SDI para IMSS'!O190</f>
        <v>180.52948394571339</v>
      </c>
      <c r="AK178" s="19">
        <f>+'[1]Base SDI para IMSS'!P190</f>
        <v>284.33393721449863</v>
      </c>
      <c r="AL178" s="24">
        <f>+AI178+AJ178+AK178-'[1]Base SDI para IMSS'!Q190</f>
        <v>0</v>
      </c>
    </row>
    <row r="179" spans="1:42" s="25" customFormat="1" ht="15" x14ac:dyDescent="0.25">
      <c r="A179" s="13">
        <v>175</v>
      </c>
      <c r="B179" s="14" t="s">
        <v>513</v>
      </c>
      <c r="C179" s="15" t="s">
        <v>514</v>
      </c>
      <c r="D179" s="14" t="s">
        <v>515</v>
      </c>
      <c r="E179" s="14">
        <v>2000</v>
      </c>
      <c r="F179" s="14">
        <v>2013</v>
      </c>
      <c r="G179" s="16">
        <f t="shared" si="36"/>
        <v>13</v>
      </c>
      <c r="H179" s="15" t="s">
        <v>1199</v>
      </c>
      <c r="I179" s="15" t="s">
        <v>516</v>
      </c>
      <c r="J179" s="15" t="s">
        <v>229</v>
      </c>
      <c r="K179" s="17">
        <v>12</v>
      </c>
      <c r="L179" s="18">
        <v>6</v>
      </c>
      <c r="M179" s="15">
        <v>15</v>
      </c>
      <c r="N179" s="19">
        <v>6157.2</v>
      </c>
      <c r="O179" s="19">
        <f t="shared" si="37"/>
        <v>410.47999999999996</v>
      </c>
      <c r="P179" s="20">
        <v>936</v>
      </c>
      <c r="Q179" s="20">
        <v>0</v>
      </c>
      <c r="R179" s="21">
        <f t="shared" si="38"/>
        <v>62.4</v>
      </c>
      <c r="S179" s="21">
        <f t="shared" si="39"/>
        <v>0</v>
      </c>
      <c r="T179" s="20">
        <f t="shared" si="40"/>
        <v>12314.4</v>
      </c>
      <c r="U179" s="20">
        <f t="shared" si="41"/>
        <v>1872</v>
      </c>
      <c r="V179" s="20">
        <f t="shared" si="42"/>
        <v>0</v>
      </c>
      <c r="W179" s="19">
        <f t="shared" si="43"/>
        <v>425.91404799999998</v>
      </c>
      <c r="X179" s="19">
        <f t="shared" si="44"/>
        <v>12947.787059199998</v>
      </c>
      <c r="Y179" s="19">
        <f t="shared" si="45"/>
        <v>1942.3872000000001</v>
      </c>
      <c r="Z179" s="19">
        <f t="shared" si="46"/>
        <v>0</v>
      </c>
      <c r="AA179" s="22">
        <f t="shared" si="47"/>
        <v>2</v>
      </c>
      <c r="AB179" s="19">
        <f t="shared" si="48"/>
        <v>125.69486400000001</v>
      </c>
      <c r="AC179" s="23"/>
      <c r="AD179" s="19">
        <f t="shared" si="49"/>
        <v>2129.57024</v>
      </c>
      <c r="AE179" s="19">
        <f t="shared" si="50"/>
        <v>6388.71072</v>
      </c>
      <c r="AF179" s="19">
        <f t="shared" si="51"/>
        <v>21295.702399999998</v>
      </c>
      <c r="AG179" s="19">
        <f t="shared" si="52"/>
        <v>388.43361177599991</v>
      </c>
      <c r="AH179" s="19">
        <f t="shared" si="53"/>
        <v>1359.5176412159997</v>
      </c>
      <c r="AI179" s="19">
        <f>+'[1]Base SDI para IMSS'!N191</f>
        <v>1362.9746116845754</v>
      </c>
      <c r="AJ179" s="19">
        <f>+'[1]Base SDI para IMSS'!O191</f>
        <v>334.2612423948288</v>
      </c>
      <c r="AK179" s="19">
        <f>+'[1]Base SDI para IMSS'!P191</f>
        <v>526.46145677185541</v>
      </c>
      <c r="AL179" s="24">
        <f>+AI179+AJ179+AK179-'[1]Base SDI para IMSS'!Q191</f>
        <v>0</v>
      </c>
    </row>
    <row r="180" spans="1:42" s="25" customFormat="1" ht="15" x14ac:dyDescent="0.25">
      <c r="A180" s="13">
        <v>176</v>
      </c>
      <c r="B180" s="14" t="s">
        <v>517</v>
      </c>
      <c r="C180" s="15" t="s">
        <v>518</v>
      </c>
      <c r="D180" s="14" t="s">
        <v>1204</v>
      </c>
      <c r="E180" s="14">
        <v>2012</v>
      </c>
      <c r="F180" s="14">
        <v>2013</v>
      </c>
      <c r="G180" s="16">
        <f t="shared" si="36"/>
        <v>1</v>
      </c>
      <c r="H180" s="15" t="s">
        <v>1199</v>
      </c>
      <c r="I180" s="15" t="s">
        <v>127</v>
      </c>
      <c r="J180" s="15" t="s">
        <v>41</v>
      </c>
      <c r="K180" s="17">
        <v>1</v>
      </c>
      <c r="L180" s="18">
        <v>6</v>
      </c>
      <c r="M180" s="15">
        <v>15</v>
      </c>
      <c r="N180" s="19">
        <v>3120.9</v>
      </c>
      <c r="O180" s="19">
        <f t="shared" si="37"/>
        <v>208.06</v>
      </c>
      <c r="P180" s="20">
        <v>737</v>
      </c>
      <c r="Q180" s="20">
        <v>0</v>
      </c>
      <c r="R180" s="21">
        <f t="shared" si="38"/>
        <v>49.133333333333333</v>
      </c>
      <c r="S180" s="21">
        <f t="shared" si="39"/>
        <v>0</v>
      </c>
      <c r="T180" s="20">
        <f t="shared" si="40"/>
        <v>6241.8</v>
      </c>
      <c r="U180" s="20">
        <f t="shared" si="41"/>
        <v>1474</v>
      </c>
      <c r="V180" s="20">
        <f t="shared" si="42"/>
        <v>0</v>
      </c>
      <c r="W180" s="19">
        <f t="shared" si="43"/>
        <v>215.88305600000001</v>
      </c>
      <c r="X180" s="19">
        <f t="shared" si="44"/>
        <v>6562.8449024000001</v>
      </c>
      <c r="Y180" s="19">
        <f t="shared" si="45"/>
        <v>1529.4224000000002</v>
      </c>
      <c r="Z180" s="19">
        <f t="shared" si="46"/>
        <v>0</v>
      </c>
      <c r="AA180" s="22">
        <f t="shared" si="47"/>
        <v>0</v>
      </c>
      <c r="AB180" s="19">
        <f t="shared" si="48"/>
        <v>0</v>
      </c>
      <c r="AC180" s="23"/>
      <c r="AD180" s="19">
        <f t="shared" si="49"/>
        <v>1079.4152800000002</v>
      </c>
      <c r="AE180" s="19">
        <f t="shared" si="50"/>
        <v>3238.24584</v>
      </c>
      <c r="AF180" s="19">
        <f t="shared" si="51"/>
        <v>10794.1528</v>
      </c>
      <c r="AG180" s="19">
        <f t="shared" si="52"/>
        <v>196.885347072</v>
      </c>
      <c r="AH180" s="19">
        <f t="shared" si="53"/>
        <v>689.09871475199998</v>
      </c>
      <c r="AI180" s="19">
        <f>+'[1]Base SDI para IMSS'!N192</f>
        <v>862.37657270072202</v>
      </c>
      <c r="AJ180" s="19">
        <f>+'[1]Base SDI para IMSS'!O192</f>
        <v>171.29421551823361</v>
      </c>
      <c r="AK180" s="19">
        <f>+'[1]Base SDI para IMSS'!P192</f>
        <v>269.78838944121793</v>
      </c>
      <c r="AL180" s="24">
        <f>+AI180+AJ180+AK180-'[1]Base SDI para IMSS'!Q192</f>
        <v>0</v>
      </c>
      <c r="AO180" s="26"/>
      <c r="AP180" s="26"/>
    </row>
    <row r="181" spans="1:42" s="25" customFormat="1" ht="15" x14ac:dyDescent="0.25">
      <c r="A181" s="13">
        <v>177</v>
      </c>
      <c r="B181" s="14" t="s">
        <v>519</v>
      </c>
      <c r="C181" s="15" t="s">
        <v>520</v>
      </c>
      <c r="D181" s="14" t="s">
        <v>433</v>
      </c>
      <c r="E181" s="14">
        <v>1995</v>
      </c>
      <c r="F181" s="14">
        <v>2013</v>
      </c>
      <c r="G181" s="16">
        <f t="shared" si="36"/>
        <v>18</v>
      </c>
      <c r="H181" s="15" t="s">
        <v>1199</v>
      </c>
      <c r="I181" s="15" t="s">
        <v>82</v>
      </c>
      <c r="J181" s="15" t="s">
        <v>15</v>
      </c>
      <c r="K181" s="17">
        <v>9</v>
      </c>
      <c r="L181" s="18">
        <v>6</v>
      </c>
      <c r="M181" s="15">
        <v>15</v>
      </c>
      <c r="N181" s="19">
        <v>4330.8</v>
      </c>
      <c r="O181" s="19">
        <f t="shared" si="37"/>
        <v>288.72000000000003</v>
      </c>
      <c r="P181" s="20">
        <v>871</v>
      </c>
      <c r="Q181" s="20">
        <v>0</v>
      </c>
      <c r="R181" s="21">
        <f t="shared" si="38"/>
        <v>58.06666666666667</v>
      </c>
      <c r="S181" s="21">
        <f t="shared" si="39"/>
        <v>0</v>
      </c>
      <c r="T181" s="20">
        <f t="shared" si="40"/>
        <v>8661.6</v>
      </c>
      <c r="U181" s="20">
        <f t="shared" si="41"/>
        <v>1742</v>
      </c>
      <c r="V181" s="20">
        <f t="shared" si="42"/>
        <v>0</v>
      </c>
      <c r="W181" s="19">
        <f t="shared" si="43"/>
        <v>299.57587200000006</v>
      </c>
      <c r="X181" s="19">
        <f t="shared" si="44"/>
        <v>9107.1065088000014</v>
      </c>
      <c r="Y181" s="19">
        <f t="shared" si="45"/>
        <v>1807.4992000000002</v>
      </c>
      <c r="Z181" s="19">
        <f t="shared" si="46"/>
        <v>0</v>
      </c>
      <c r="AA181" s="22">
        <f t="shared" si="47"/>
        <v>3</v>
      </c>
      <c r="AB181" s="19">
        <f t="shared" si="48"/>
        <v>188.54229600000002</v>
      </c>
      <c r="AC181" s="23"/>
      <c r="AD181" s="19">
        <f t="shared" si="49"/>
        <v>1497.8793600000004</v>
      </c>
      <c r="AE181" s="19">
        <f t="shared" si="50"/>
        <v>4493.6380800000006</v>
      </c>
      <c r="AF181" s="19">
        <f t="shared" si="51"/>
        <v>14978.793600000003</v>
      </c>
      <c r="AG181" s="19">
        <f t="shared" si="52"/>
        <v>273.21319526400003</v>
      </c>
      <c r="AH181" s="19">
        <f t="shared" si="53"/>
        <v>956.24618342400015</v>
      </c>
      <c r="AI181" s="19">
        <f>+'[1]Base SDI para IMSS'!N193</f>
        <v>1077.3342847664694</v>
      </c>
      <c r="AJ181" s="19">
        <f>+'[1]Base SDI para IMSS'!O193</f>
        <v>241.27255444792328</v>
      </c>
      <c r="AK181" s="19">
        <f>+'[1]Base SDI para IMSS'!P193</f>
        <v>380.00427325547912</v>
      </c>
      <c r="AL181" s="24">
        <f>+AI181+AJ181+AK181-'[1]Base SDI para IMSS'!Q193</f>
        <v>0</v>
      </c>
    </row>
    <row r="182" spans="1:42" s="25" customFormat="1" ht="15" x14ac:dyDescent="0.25">
      <c r="A182" s="13">
        <v>178</v>
      </c>
      <c r="B182" s="14" t="s">
        <v>485</v>
      </c>
      <c r="C182" s="15" t="s">
        <v>486</v>
      </c>
      <c r="D182" s="14" t="s">
        <v>487</v>
      </c>
      <c r="E182" s="14">
        <v>1995</v>
      </c>
      <c r="F182" s="14">
        <v>2013</v>
      </c>
      <c r="G182" s="16">
        <f t="shared" si="36"/>
        <v>18</v>
      </c>
      <c r="H182" s="15" t="s">
        <v>1199</v>
      </c>
      <c r="I182" s="15" t="s">
        <v>488</v>
      </c>
      <c r="J182" s="15" t="s">
        <v>90</v>
      </c>
      <c r="K182" s="17">
        <v>6</v>
      </c>
      <c r="L182" s="18">
        <v>6</v>
      </c>
      <c r="M182" s="15">
        <v>15</v>
      </c>
      <c r="N182" s="19">
        <v>4796.3999999999996</v>
      </c>
      <c r="O182" s="19">
        <f t="shared" si="37"/>
        <v>319.76</v>
      </c>
      <c r="P182" s="20">
        <v>887</v>
      </c>
      <c r="Q182" s="20">
        <v>0</v>
      </c>
      <c r="R182" s="21">
        <f t="shared" si="38"/>
        <v>59.133333333333333</v>
      </c>
      <c r="S182" s="21">
        <f t="shared" si="39"/>
        <v>0</v>
      </c>
      <c r="T182" s="20">
        <f t="shared" si="40"/>
        <v>9592.7999999999993</v>
      </c>
      <c r="U182" s="20">
        <f t="shared" si="41"/>
        <v>1774</v>
      </c>
      <c r="V182" s="20">
        <f t="shared" si="42"/>
        <v>0</v>
      </c>
      <c r="W182" s="19">
        <f t="shared" si="43"/>
        <v>331.78297600000002</v>
      </c>
      <c r="X182" s="19">
        <f t="shared" si="44"/>
        <v>10086.2024704</v>
      </c>
      <c r="Y182" s="19">
        <f t="shared" si="45"/>
        <v>1840.7024000000001</v>
      </c>
      <c r="Z182" s="19">
        <f t="shared" si="46"/>
        <v>0</v>
      </c>
      <c r="AA182" s="22">
        <f t="shared" si="47"/>
        <v>3</v>
      </c>
      <c r="AB182" s="19">
        <f t="shared" si="48"/>
        <v>188.54229600000002</v>
      </c>
      <c r="AC182" s="23"/>
      <c r="AD182" s="19">
        <f t="shared" si="49"/>
        <v>1658.91488</v>
      </c>
      <c r="AE182" s="19">
        <f t="shared" si="50"/>
        <v>4976.7446399999999</v>
      </c>
      <c r="AF182" s="19">
        <f t="shared" si="51"/>
        <v>16589.148800000003</v>
      </c>
      <c r="AG182" s="19">
        <f t="shared" si="52"/>
        <v>302.58607411199995</v>
      </c>
      <c r="AH182" s="19">
        <f t="shared" si="53"/>
        <v>1059.051259392</v>
      </c>
      <c r="AI182" s="19">
        <f>+'[1]Base SDI para IMSS'!N194</f>
        <v>1151.063507698482</v>
      </c>
      <c r="AJ182" s="19">
        <f>+'[1]Base SDI para IMSS'!O194</f>
        <v>265.27471050818559</v>
      </c>
      <c r="AK182" s="19">
        <f>+'[1]Base SDI para IMSS'!P194</f>
        <v>417.80766905039235</v>
      </c>
      <c r="AL182" s="24">
        <f>+AI182+AJ182+AK182-'[1]Base SDI para IMSS'!Q194</f>
        <v>0</v>
      </c>
    </row>
    <row r="183" spans="1:42" s="25" customFormat="1" ht="15" x14ac:dyDescent="0.25">
      <c r="A183" s="13">
        <v>179</v>
      </c>
      <c r="B183" s="14" t="s">
        <v>521</v>
      </c>
      <c r="C183" s="15" t="s">
        <v>522</v>
      </c>
      <c r="D183" s="14" t="s">
        <v>523</v>
      </c>
      <c r="E183" s="14">
        <v>1966</v>
      </c>
      <c r="F183" s="14">
        <v>2013</v>
      </c>
      <c r="G183" s="16">
        <f t="shared" si="36"/>
        <v>47</v>
      </c>
      <c r="H183" s="15" t="s">
        <v>1199</v>
      </c>
      <c r="I183" s="15" t="s">
        <v>206</v>
      </c>
      <c r="J183" s="15" t="s">
        <v>208</v>
      </c>
      <c r="K183" s="17">
        <v>17</v>
      </c>
      <c r="L183" s="18">
        <v>6</v>
      </c>
      <c r="M183" s="15">
        <v>15</v>
      </c>
      <c r="N183" s="19">
        <v>10729.8</v>
      </c>
      <c r="O183" s="19">
        <f t="shared" si="37"/>
        <v>715.31999999999994</v>
      </c>
      <c r="P183" s="20">
        <v>1244</v>
      </c>
      <c r="Q183" s="20">
        <v>0</v>
      </c>
      <c r="R183" s="21">
        <f t="shared" si="38"/>
        <v>82.933333333333337</v>
      </c>
      <c r="S183" s="21">
        <f t="shared" si="39"/>
        <v>0</v>
      </c>
      <c r="T183" s="20">
        <f t="shared" si="40"/>
        <v>21459.599999999999</v>
      </c>
      <c r="U183" s="20">
        <f t="shared" si="41"/>
        <v>2488</v>
      </c>
      <c r="V183" s="20">
        <f t="shared" si="42"/>
        <v>0</v>
      </c>
      <c r="W183" s="19">
        <f t="shared" si="43"/>
        <v>742.21603200000004</v>
      </c>
      <c r="X183" s="19">
        <f t="shared" si="44"/>
        <v>22563.367372799999</v>
      </c>
      <c r="Y183" s="19">
        <f t="shared" si="45"/>
        <v>2581.5488</v>
      </c>
      <c r="Z183" s="19">
        <f t="shared" si="46"/>
        <v>0</v>
      </c>
      <c r="AA183" s="22">
        <f t="shared" si="47"/>
        <v>9</v>
      </c>
      <c r="AB183" s="19">
        <f t="shared" si="48"/>
        <v>565.62688800000001</v>
      </c>
      <c r="AC183" s="23"/>
      <c r="AD183" s="19">
        <f t="shared" si="49"/>
        <v>3711.0801600000004</v>
      </c>
      <c r="AE183" s="19">
        <f t="shared" si="50"/>
        <v>11133.24048</v>
      </c>
      <c r="AF183" s="19">
        <f t="shared" si="51"/>
        <v>37110.801599999999</v>
      </c>
      <c r="AG183" s="19">
        <f t="shared" si="52"/>
        <v>676.901021184</v>
      </c>
      <c r="AH183" s="19">
        <f t="shared" si="53"/>
        <v>2369.1535741439998</v>
      </c>
      <c r="AI183" s="19">
        <f>+'[1]Base SDI para IMSS'!N195</f>
        <v>2133.3216797930154</v>
      </c>
      <c r="AJ183" s="19">
        <f>+'[1]Base SDI para IMSS'!O195</f>
        <v>585.04362981201928</v>
      </c>
      <c r="AK183" s="19">
        <f>+'[1]Base SDI para IMSS'!P195</f>
        <v>921.44371695393033</v>
      </c>
      <c r="AL183" s="24">
        <f>+AI183+AJ183+AK183-'[1]Base SDI para IMSS'!Q195</f>
        <v>0</v>
      </c>
    </row>
    <row r="184" spans="1:42" s="25" customFormat="1" ht="15" x14ac:dyDescent="0.25">
      <c r="A184" s="13">
        <v>180</v>
      </c>
      <c r="B184" s="14" t="s">
        <v>524</v>
      </c>
      <c r="C184" s="15" t="s">
        <v>525</v>
      </c>
      <c r="D184" s="14" t="s">
        <v>526</v>
      </c>
      <c r="E184" s="14">
        <v>2010</v>
      </c>
      <c r="F184" s="14">
        <v>2013</v>
      </c>
      <c r="G184" s="16">
        <f t="shared" si="36"/>
        <v>3</v>
      </c>
      <c r="H184" s="15" t="s">
        <v>1199</v>
      </c>
      <c r="I184" s="15" t="s">
        <v>237</v>
      </c>
      <c r="J184" s="15" t="s">
        <v>15</v>
      </c>
      <c r="K184" s="17">
        <v>1</v>
      </c>
      <c r="L184" s="18">
        <v>8</v>
      </c>
      <c r="M184" s="15">
        <v>15</v>
      </c>
      <c r="N184" s="19">
        <v>3270.9</v>
      </c>
      <c r="O184" s="19">
        <f t="shared" si="37"/>
        <v>218.06</v>
      </c>
      <c r="P184" s="20">
        <v>778</v>
      </c>
      <c r="Q184" s="20">
        <v>0</v>
      </c>
      <c r="R184" s="21">
        <f t="shared" si="38"/>
        <v>51.866666666666667</v>
      </c>
      <c r="S184" s="21">
        <f t="shared" si="39"/>
        <v>0</v>
      </c>
      <c r="T184" s="20">
        <f t="shared" si="40"/>
        <v>6541.8</v>
      </c>
      <c r="U184" s="20">
        <f t="shared" si="41"/>
        <v>1556</v>
      </c>
      <c r="V184" s="20">
        <f t="shared" si="42"/>
        <v>0</v>
      </c>
      <c r="W184" s="19">
        <f t="shared" si="43"/>
        <v>226.25905600000002</v>
      </c>
      <c r="X184" s="19">
        <f t="shared" si="44"/>
        <v>6878.2753024000003</v>
      </c>
      <c r="Y184" s="19">
        <f t="shared" si="45"/>
        <v>1614.5056000000002</v>
      </c>
      <c r="Z184" s="19">
        <f t="shared" si="46"/>
        <v>0</v>
      </c>
      <c r="AA184" s="22">
        <f t="shared" si="47"/>
        <v>0</v>
      </c>
      <c r="AB184" s="19">
        <f t="shared" si="48"/>
        <v>0</v>
      </c>
      <c r="AC184" s="23"/>
      <c r="AD184" s="19">
        <f t="shared" si="49"/>
        <v>1131.29528</v>
      </c>
      <c r="AE184" s="19">
        <f t="shared" si="50"/>
        <v>3393.8858400000004</v>
      </c>
      <c r="AF184" s="19">
        <f t="shared" si="51"/>
        <v>11312.952800000001</v>
      </c>
      <c r="AG184" s="19">
        <f t="shared" si="52"/>
        <v>206.34825907199999</v>
      </c>
      <c r="AH184" s="19">
        <f t="shared" si="53"/>
        <v>722.21890675199995</v>
      </c>
      <c r="AI184" s="19">
        <f>+'[1]Base SDI para IMSS'!N196</f>
        <v>890.69950309643946</v>
      </c>
      <c r="AJ184" s="19">
        <f>+'[1]Base SDI para IMSS'!O196</f>
        <v>180.51459474383364</v>
      </c>
      <c r="AK184" s="19">
        <f>+'[1]Base SDI para IMSS'!P196</f>
        <v>284.31048672153798</v>
      </c>
      <c r="AL184" s="24">
        <f>+AI184+AJ184+AK184-'[1]Base SDI para IMSS'!Q196</f>
        <v>0</v>
      </c>
    </row>
    <row r="185" spans="1:42" s="25" customFormat="1" ht="15" x14ac:dyDescent="0.25">
      <c r="A185" s="13">
        <v>181</v>
      </c>
      <c r="B185" s="14" t="s">
        <v>527</v>
      </c>
      <c r="C185" s="15" t="s">
        <v>528</v>
      </c>
      <c r="D185" s="14" t="s">
        <v>192</v>
      </c>
      <c r="E185" s="14">
        <v>1998</v>
      </c>
      <c r="F185" s="14">
        <v>2013</v>
      </c>
      <c r="G185" s="16">
        <f t="shared" si="36"/>
        <v>15</v>
      </c>
      <c r="H185" s="15" t="s">
        <v>1199</v>
      </c>
      <c r="I185" s="15" t="s">
        <v>124</v>
      </c>
      <c r="J185" s="15" t="s">
        <v>15</v>
      </c>
      <c r="K185" s="17">
        <v>1</v>
      </c>
      <c r="L185" s="18">
        <v>8</v>
      </c>
      <c r="M185" s="15">
        <v>15</v>
      </c>
      <c r="N185" s="19">
        <v>2564.25</v>
      </c>
      <c r="O185" s="19">
        <f t="shared" si="37"/>
        <v>170.95</v>
      </c>
      <c r="P185" s="20">
        <v>732</v>
      </c>
      <c r="Q185" s="20">
        <v>0</v>
      </c>
      <c r="R185" s="21">
        <f t="shared" si="38"/>
        <v>48.8</v>
      </c>
      <c r="S185" s="21">
        <f t="shared" si="39"/>
        <v>0</v>
      </c>
      <c r="T185" s="20">
        <f t="shared" si="40"/>
        <v>5128.5</v>
      </c>
      <c r="U185" s="20">
        <f t="shared" si="41"/>
        <v>1464</v>
      </c>
      <c r="V185" s="20">
        <f t="shared" si="42"/>
        <v>0</v>
      </c>
      <c r="W185" s="19">
        <f t="shared" si="43"/>
        <v>177.37772000000001</v>
      </c>
      <c r="X185" s="19">
        <f t="shared" si="44"/>
        <v>5392.2826880000002</v>
      </c>
      <c r="Y185" s="19">
        <f t="shared" si="45"/>
        <v>1519.0464000000002</v>
      </c>
      <c r="Z185" s="19">
        <f t="shared" si="46"/>
        <v>0</v>
      </c>
      <c r="AA185" s="22">
        <f t="shared" si="47"/>
        <v>3</v>
      </c>
      <c r="AB185" s="19">
        <f t="shared" si="48"/>
        <v>188.54229600000002</v>
      </c>
      <c r="AC185" s="23"/>
      <c r="AD185" s="19">
        <f t="shared" si="49"/>
        <v>886.8886</v>
      </c>
      <c r="AE185" s="19">
        <f t="shared" si="50"/>
        <v>2660.6658000000002</v>
      </c>
      <c r="AF185" s="19">
        <f t="shared" si="51"/>
        <v>8868.8860000000004</v>
      </c>
      <c r="AG185" s="19">
        <f t="shared" si="52"/>
        <v>161.76848064000001</v>
      </c>
      <c r="AH185" s="19">
        <f t="shared" si="53"/>
        <v>566.18968224000002</v>
      </c>
      <c r="AI185" s="19">
        <f>+'[1]Base SDI para IMSS'!N197</f>
        <v>787.61378895271218</v>
      </c>
      <c r="AJ185" s="19">
        <f>+'[1]Base SDI para IMSS'!O197</f>
        <v>146.95558923603201</v>
      </c>
      <c r="AK185" s="19">
        <f>+'[1]Base SDI para IMSS'!P197</f>
        <v>231.45505304675044</v>
      </c>
      <c r="AL185" s="24">
        <f>+AI185+AJ185+AK185-'[1]Base SDI para IMSS'!Q197</f>
        <v>0</v>
      </c>
    </row>
    <row r="186" spans="1:42" s="25" customFormat="1" ht="15" x14ac:dyDescent="0.25">
      <c r="A186" s="13">
        <v>182</v>
      </c>
      <c r="B186" s="14" t="s">
        <v>529</v>
      </c>
      <c r="C186" s="15" t="s">
        <v>530</v>
      </c>
      <c r="D186" s="14" t="s">
        <v>531</v>
      </c>
      <c r="E186" s="14">
        <v>2003</v>
      </c>
      <c r="F186" s="14">
        <v>2013</v>
      </c>
      <c r="G186" s="16">
        <f t="shared" si="36"/>
        <v>10</v>
      </c>
      <c r="H186" s="15" t="s">
        <v>1199</v>
      </c>
      <c r="I186" s="15" t="s">
        <v>233</v>
      </c>
      <c r="J186" s="15" t="s">
        <v>15</v>
      </c>
      <c r="K186" s="17">
        <v>14</v>
      </c>
      <c r="L186" s="18">
        <v>8</v>
      </c>
      <c r="M186" s="15">
        <v>15</v>
      </c>
      <c r="N186" s="19">
        <v>7115.85</v>
      </c>
      <c r="O186" s="19">
        <f t="shared" si="37"/>
        <v>474.39000000000004</v>
      </c>
      <c r="P186" s="20">
        <v>1142.5</v>
      </c>
      <c r="Q186" s="20">
        <v>0</v>
      </c>
      <c r="R186" s="21">
        <f t="shared" si="38"/>
        <v>76.166666666666671</v>
      </c>
      <c r="S186" s="21">
        <f t="shared" si="39"/>
        <v>0</v>
      </c>
      <c r="T186" s="20">
        <f t="shared" si="40"/>
        <v>14231.7</v>
      </c>
      <c r="U186" s="20">
        <f t="shared" si="41"/>
        <v>2285</v>
      </c>
      <c r="V186" s="20">
        <f t="shared" si="42"/>
        <v>0</v>
      </c>
      <c r="W186" s="19">
        <f t="shared" si="43"/>
        <v>492.2270640000001</v>
      </c>
      <c r="X186" s="19">
        <f t="shared" si="44"/>
        <v>14963.702745600001</v>
      </c>
      <c r="Y186" s="19">
        <f t="shared" si="45"/>
        <v>2370.9160000000002</v>
      </c>
      <c r="Z186" s="19">
        <f t="shared" si="46"/>
        <v>0</v>
      </c>
      <c r="AA186" s="22">
        <f t="shared" si="47"/>
        <v>2</v>
      </c>
      <c r="AB186" s="19">
        <f t="shared" si="48"/>
        <v>125.69486400000001</v>
      </c>
      <c r="AC186" s="23"/>
      <c r="AD186" s="19">
        <f t="shared" si="49"/>
        <v>2461.1353200000003</v>
      </c>
      <c r="AE186" s="19">
        <f t="shared" si="50"/>
        <v>7383.4059600000019</v>
      </c>
      <c r="AF186" s="19">
        <f t="shared" si="51"/>
        <v>24611.353200000005</v>
      </c>
      <c r="AG186" s="19">
        <f t="shared" si="52"/>
        <v>448.91108236800005</v>
      </c>
      <c r="AH186" s="19">
        <f t="shared" si="53"/>
        <v>1571.1887882880001</v>
      </c>
      <c r="AI186" s="19">
        <f>+'[1]Base SDI para IMSS'!N198</f>
        <v>1536.9067599213681</v>
      </c>
      <c r="AJ186" s="19">
        <f>+'[1]Base SDI para IMSS'!O198</f>
        <v>390.88392740163846</v>
      </c>
      <c r="AK186" s="19">
        <f>+'[1]Base SDI para IMSS'!P198</f>
        <v>615.64218565758051</v>
      </c>
      <c r="AL186" s="24">
        <f>+AI186+AJ186+AK186-'[1]Base SDI para IMSS'!Q198</f>
        <v>0</v>
      </c>
    </row>
    <row r="187" spans="1:42" s="25" customFormat="1" ht="15" x14ac:dyDescent="0.25">
      <c r="A187" s="13">
        <v>183</v>
      </c>
      <c r="B187" s="14" t="s">
        <v>464</v>
      </c>
      <c r="C187" s="15" t="s">
        <v>465</v>
      </c>
      <c r="D187" s="14" t="s">
        <v>466</v>
      </c>
      <c r="E187" s="14">
        <v>2002</v>
      </c>
      <c r="F187" s="14">
        <v>2013</v>
      </c>
      <c r="G187" s="16">
        <f t="shared" si="36"/>
        <v>11</v>
      </c>
      <c r="H187" s="15" t="s">
        <v>1199</v>
      </c>
      <c r="I187" s="15" t="s">
        <v>237</v>
      </c>
      <c r="J187" s="15" t="s">
        <v>15</v>
      </c>
      <c r="K187" s="17">
        <v>2</v>
      </c>
      <c r="L187" s="18">
        <v>8</v>
      </c>
      <c r="M187" s="15">
        <v>15</v>
      </c>
      <c r="N187" s="19">
        <v>3771.15</v>
      </c>
      <c r="O187" s="19">
        <f t="shared" si="37"/>
        <v>251.41</v>
      </c>
      <c r="P187" s="20">
        <v>805.5</v>
      </c>
      <c r="Q187" s="20">
        <v>0</v>
      </c>
      <c r="R187" s="21">
        <f t="shared" si="38"/>
        <v>53.7</v>
      </c>
      <c r="S187" s="21">
        <f t="shared" si="39"/>
        <v>0</v>
      </c>
      <c r="T187" s="20">
        <f t="shared" si="40"/>
        <v>7542.3</v>
      </c>
      <c r="U187" s="20">
        <f t="shared" si="41"/>
        <v>1611</v>
      </c>
      <c r="V187" s="20">
        <f t="shared" si="42"/>
        <v>0</v>
      </c>
      <c r="W187" s="19">
        <f t="shared" si="43"/>
        <v>260.86301600000002</v>
      </c>
      <c r="X187" s="19">
        <f t="shared" si="44"/>
        <v>7930.2356864000003</v>
      </c>
      <c r="Y187" s="19">
        <f t="shared" si="45"/>
        <v>1671.5736000000002</v>
      </c>
      <c r="Z187" s="19">
        <f t="shared" si="46"/>
        <v>0</v>
      </c>
      <c r="AA187" s="22">
        <f t="shared" si="47"/>
        <v>2</v>
      </c>
      <c r="AB187" s="19">
        <f t="shared" si="48"/>
        <v>125.69486400000001</v>
      </c>
      <c r="AC187" s="23"/>
      <c r="AD187" s="19">
        <f t="shared" si="49"/>
        <v>1304.3150800000001</v>
      </c>
      <c r="AE187" s="19">
        <f t="shared" si="50"/>
        <v>3912.94524</v>
      </c>
      <c r="AF187" s="19">
        <f t="shared" si="51"/>
        <v>13043.150800000001</v>
      </c>
      <c r="AG187" s="19">
        <f t="shared" si="52"/>
        <v>237.907070592</v>
      </c>
      <c r="AH187" s="19">
        <f t="shared" si="53"/>
        <v>832.67474707199995</v>
      </c>
      <c r="AI187" s="19">
        <f>+'[1]Base SDI para IMSS'!N199</f>
        <v>978.95212890387313</v>
      </c>
      <c r="AJ187" s="19">
        <f>+'[1]Base SDI para IMSS'!O199</f>
        <v>209.24476730120963</v>
      </c>
      <c r="AK187" s="19">
        <f>+'[1]Base SDI para IMSS'!P199</f>
        <v>329.56050849940516</v>
      </c>
      <c r="AL187" s="24">
        <f>+AI187+AJ187+AK187-'[1]Base SDI para IMSS'!Q199</f>
        <v>0</v>
      </c>
    </row>
    <row r="188" spans="1:42" s="25" customFormat="1" ht="15" x14ac:dyDescent="0.25">
      <c r="A188" s="13">
        <v>184</v>
      </c>
      <c r="B188" s="14" t="s">
        <v>756</v>
      </c>
      <c r="C188" s="15" t="s">
        <v>757</v>
      </c>
      <c r="D188" s="14" t="s">
        <v>758</v>
      </c>
      <c r="E188" s="14">
        <v>1994</v>
      </c>
      <c r="F188" s="14">
        <v>2013</v>
      </c>
      <c r="G188" s="16">
        <f t="shared" si="36"/>
        <v>19</v>
      </c>
      <c r="H188" s="15" t="s">
        <v>1199</v>
      </c>
      <c r="I188" s="15" t="s">
        <v>121</v>
      </c>
      <c r="J188" s="15" t="s">
        <v>15</v>
      </c>
      <c r="K188" s="17">
        <v>4</v>
      </c>
      <c r="L188" s="18">
        <v>8</v>
      </c>
      <c r="M188" s="15">
        <v>15</v>
      </c>
      <c r="N188" s="19">
        <v>4223.55</v>
      </c>
      <c r="O188" s="19">
        <f t="shared" si="37"/>
        <v>281.57</v>
      </c>
      <c r="P188" s="20">
        <v>928</v>
      </c>
      <c r="Q188" s="20">
        <v>0</v>
      </c>
      <c r="R188" s="21">
        <f t="shared" si="38"/>
        <v>61.866666666666667</v>
      </c>
      <c r="S188" s="21">
        <f t="shared" si="39"/>
        <v>0</v>
      </c>
      <c r="T188" s="20">
        <f t="shared" si="40"/>
        <v>8447.1</v>
      </c>
      <c r="U188" s="20">
        <f t="shared" si="41"/>
        <v>1856</v>
      </c>
      <c r="V188" s="20">
        <f t="shared" si="42"/>
        <v>0</v>
      </c>
      <c r="W188" s="19">
        <f t="shared" si="43"/>
        <v>292.15703200000002</v>
      </c>
      <c r="X188" s="19">
        <f t="shared" si="44"/>
        <v>8881.5737728000004</v>
      </c>
      <c r="Y188" s="19">
        <f t="shared" si="45"/>
        <v>1925.7856000000002</v>
      </c>
      <c r="Z188" s="19">
        <f t="shared" si="46"/>
        <v>0</v>
      </c>
      <c r="AA188" s="22">
        <f t="shared" si="47"/>
        <v>3</v>
      </c>
      <c r="AB188" s="19">
        <f t="shared" si="48"/>
        <v>188.54229600000002</v>
      </c>
      <c r="AC188" s="23"/>
      <c r="AD188" s="19">
        <f t="shared" si="49"/>
        <v>1460.7851600000001</v>
      </c>
      <c r="AE188" s="19">
        <f t="shared" si="50"/>
        <v>4382.3554800000002</v>
      </c>
      <c r="AF188" s="19">
        <f t="shared" si="51"/>
        <v>14607.8516</v>
      </c>
      <c r="AG188" s="19">
        <f t="shared" si="52"/>
        <v>266.44721318400002</v>
      </c>
      <c r="AH188" s="19">
        <f t="shared" si="53"/>
        <v>932.56524614399996</v>
      </c>
      <c r="AI188" s="19">
        <f>+'[1]Base SDI para IMSS'!N200</f>
        <v>1068.0877708482553</v>
      </c>
      <c r="AJ188" s="19">
        <f>+'[1]Base SDI para IMSS'!O200</f>
        <v>238.26240106161922</v>
      </c>
      <c r="AK188" s="19">
        <f>+'[1]Base SDI para IMSS'!P200</f>
        <v>375.26328167205025</v>
      </c>
      <c r="AL188" s="24">
        <f>+AI188+AJ188+AK188-'[1]Base SDI para IMSS'!Q200</f>
        <v>0</v>
      </c>
    </row>
    <row r="189" spans="1:42" s="25" customFormat="1" ht="15" x14ac:dyDescent="0.25">
      <c r="A189" s="13">
        <v>185</v>
      </c>
      <c r="B189" s="14" t="s">
        <v>1205</v>
      </c>
      <c r="C189" s="15" t="s">
        <v>1206</v>
      </c>
      <c r="D189" s="14" t="s">
        <v>1207</v>
      </c>
      <c r="E189" s="14">
        <v>2012</v>
      </c>
      <c r="F189" s="14">
        <v>2013</v>
      </c>
      <c r="G189" s="16">
        <f t="shared" si="36"/>
        <v>1</v>
      </c>
      <c r="H189" s="15" t="s">
        <v>1199</v>
      </c>
      <c r="I189" s="15" t="s">
        <v>1208</v>
      </c>
      <c r="J189" s="15" t="s">
        <v>208</v>
      </c>
      <c r="K189" s="17">
        <v>28</v>
      </c>
      <c r="L189" s="18">
        <v>8</v>
      </c>
      <c r="M189" s="15">
        <v>15</v>
      </c>
      <c r="N189" s="19">
        <v>35652.449999999997</v>
      </c>
      <c r="O189" s="19">
        <f t="shared" si="37"/>
        <v>2376.83</v>
      </c>
      <c r="P189" s="20">
        <v>2369</v>
      </c>
      <c r="Q189" s="20">
        <v>0</v>
      </c>
      <c r="R189" s="21">
        <f t="shared" si="38"/>
        <v>157.93333333333334</v>
      </c>
      <c r="S189" s="21">
        <f t="shared" si="39"/>
        <v>0</v>
      </c>
      <c r="T189" s="20">
        <f t="shared" si="40"/>
        <v>71304.899999999994</v>
      </c>
      <c r="U189" s="20">
        <f t="shared" si="41"/>
        <v>4738</v>
      </c>
      <c r="V189" s="20">
        <f t="shared" si="42"/>
        <v>0</v>
      </c>
      <c r="W189" s="19">
        <f t="shared" si="43"/>
        <v>2466.1988080000001</v>
      </c>
      <c r="X189" s="19">
        <f t="shared" si="44"/>
        <v>74972.443763200004</v>
      </c>
      <c r="Y189" s="19">
        <f t="shared" si="45"/>
        <v>4916.1487999999999</v>
      </c>
      <c r="Z189" s="19">
        <f t="shared" si="46"/>
        <v>0</v>
      </c>
      <c r="AA189" s="22">
        <f t="shared" si="47"/>
        <v>0</v>
      </c>
      <c r="AB189" s="19">
        <f t="shared" si="48"/>
        <v>0</v>
      </c>
      <c r="AC189" s="23"/>
      <c r="AD189" s="19">
        <f t="shared" si="49"/>
        <v>12330.994040000001</v>
      </c>
      <c r="AE189" s="19">
        <f t="shared" si="50"/>
        <v>36992.982120000001</v>
      </c>
      <c r="AF189" s="19">
        <f t="shared" si="51"/>
        <v>123309.94040000001</v>
      </c>
      <c r="AG189" s="19">
        <f t="shared" si="52"/>
        <v>2249.173312896</v>
      </c>
      <c r="AH189" s="19">
        <f t="shared" si="53"/>
        <v>7872.1065951360006</v>
      </c>
      <c r="AI189" s="19">
        <f>+'[1]Base SDI para IMSS'!N201</f>
        <v>6079.3899361475669</v>
      </c>
      <c r="AJ189" s="19">
        <f>+'[1]Base SDI para IMSS'!O201</f>
        <v>1869.665145500685</v>
      </c>
      <c r="AK189" s="19">
        <f>+'[1]Base SDI para IMSS'!P201</f>
        <v>2944.7226041635786</v>
      </c>
      <c r="AL189" s="24">
        <f>+AI189+AJ189+AK189-'[1]Base SDI para IMSS'!Q201</f>
        <v>0</v>
      </c>
    </row>
    <row r="190" spans="1:42" s="25" customFormat="1" ht="15" x14ac:dyDescent="0.25">
      <c r="A190" s="13">
        <v>186</v>
      </c>
      <c r="B190" s="14" t="s">
        <v>793</v>
      </c>
      <c r="C190" s="15" t="s">
        <v>794</v>
      </c>
      <c r="D190" s="14" t="s">
        <v>456</v>
      </c>
      <c r="E190" s="14">
        <v>2008</v>
      </c>
      <c r="F190" s="14">
        <v>2013</v>
      </c>
      <c r="G190" s="16">
        <f t="shared" si="36"/>
        <v>5</v>
      </c>
      <c r="H190" s="15" t="s">
        <v>542</v>
      </c>
      <c r="I190" s="15" t="s">
        <v>127</v>
      </c>
      <c r="J190" s="15" t="s">
        <v>15</v>
      </c>
      <c r="K190" s="17">
        <v>13</v>
      </c>
      <c r="L190" s="18">
        <v>6</v>
      </c>
      <c r="M190" s="15">
        <v>15</v>
      </c>
      <c r="N190" s="19">
        <v>4886.8500000000004</v>
      </c>
      <c r="O190" s="19">
        <f t="shared" si="37"/>
        <v>325.79000000000002</v>
      </c>
      <c r="P190" s="20">
        <v>887</v>
      </c>
      <c r="Q190" s="20">
        <v>0</v>
      </c>
      <c r="R190" s="21">
        <f t="shared" si="38"/>
        <v>59.133333333333333</v>
      </c>
      <c r="S190" s="21">
        <f t="shared" si="39"/>
        <v>0</v>
      </c>
      <c r="T190" s="20">
        <f t="shared" si="40"/>
        <v>9773.7000000000007</v>
      </c>
      <c r="U190" s="20">
        <f t="shared" si="41"/>
        <v>1774</v>
      </c>
      <c r="V190" s="20">
        <f t="shared" si="42"/>
        <v>0</v>
      </c>
      <c r="W190" s="19">
        <f t="shared" si="43"/>
        <v>338.03970400000003</v>
      </c>
      <c r="X190" s="19">
        <f t="shared" si="44"/>
        <v>10276.407001600001</v>
      </c>
      <c r="Y190" s="19">
        <f t="shared" si="45"/>
        <v>1840.7024000000001</v>
      </c>
      <c r="Z190" s="19">
        <f t="shared" si="46"/>
        <v>0</v>
      </c>
      <c r="AA190" s="22">
        <f t="shared" si="47"/>
        <v>1</v>
      </c>
      <c r="AB190" s="19">
        <f t="shared" si="48"/>
        <v>62.847432000000005</v>
      </c>
      <c r="AC190" s="23"/>
      <c r="AD190" s="19">
        <f t="shared" si="49"/>
        <v>1690.1985200000001</v>
      </c>
      <c r="AE190" s="19">
        <f t="shared" si="50"/>
        <v>5070.5955600000007</v>
      </c>
      <c r="AF190" s="19">
        <f t="shared" si="51"/>
        <v>16901.985200000003</v>
      </c>
      <c r="AG190" s="19">
        <f t="shared" si="52"/>
        <v>308.29221004800002</v>
      </c>
      <c r="AH190" s="19">
        <f t="shared" si="53"/>
        <v>1079.0227351680001</v>
      </c>
      <c r="AI190" s="19">
        <f>+'[1]Base SDI para IMSS'!N202</f>
        <v>1157.2681491628668</v>
      </c>
      <c r="AJ190" s="19">
        <f>+'[1]Base SDI para IMSS'!O202</f>
        <v>267.29459850922245</v>
      </c>
      <c r="AK190" s="19">
        <f>+'[1]Base SDI para IMSS'!P202</f>
        <v>420.98899265202527</v>
      </c>
      <c r="AL190" s="24">
        <f>+AI190+AJ190+AK190-'[1]Base SDI para IMSS'!Q202</f>
        <v>0</v>
      </c>
    </row>
    <row r="191" spans="1:42" s="25" customFormat="1" ht="15" x14ac:dyDescent="0.25">
      <c r="A191" s="13">
        <v>187</v>
      </c>
      <c r="B191" s="41" t="s">
        <v>1209</v>
      </c>
      <c r="C191" s="42" t="s">
        <v>1210</v>
      </c>
      <c r="D191" s="41" t="s">
        <v>1211</v>
      </c>
      <c r="E191" s="41">
        <v>2010</v>
      </c>
      <c r="F191" s="41">
        <v>2013</v>
      </c>
      <c r="G191" s="43">
        <f t="shared" si="36"/>
        <v>3</v>
      </c>
      <c r="H191" s="42" t="s">
        <v>1212</v>
      </c>
      <c r="I191" s="42" t="s">
        <v>1213</v>
      </c>
      <c r="J191" s="42" t="s">
        <v>208</v>
      </c>
      <c r="K191" s="44">
        <v>27</v>
      </c>
      <c r="L191" s="18">
        <v>8</v>
      </c>
      <c r="M191" s="42">
        <v>15</v>
      </c>
      <c r="N191" s="45">
        <v>32440.799999999999</v>
      </c>
      <c r="O191" s="45">
        <f t="shared" si="37"/>
        <v>2162.7199999999998</v>
      </c>
      <c r="P191" s="46">
        <v>2152.5</v>
      </c>
      <c r="Q191" s="46">
        <v>0</v>
      </c>
      <c r="R191" s="47">
        <f t="shared" si="38"/>
        <v>143.5</v>
      </c>
      <c r="S191" s="47">
        <f t="shared" si="39"/>
        <v>0</v>
      </c>
      <c r="T191" s="46">
        <f t="shared" si="40"/>
        <v>64881.599999999991</v>
      </c>
      <c r="U191" s="46">
        <f t="shared" si="41"/>
        <v>4305</v>
      </c>
      <c r="V191" s="46">
        <f t="shared" si="42"/>
        <v>0</v>
      </c>
      <c r="W191" s="45">
        <f t="shared" si="43"/>
        <v>2244.0382719999998</v>
      </c>
      <c r="X191" s="45">
        <f t="shared" si="44"/>
        <v>68218.763468799996</v>
      </c>
      <c r="Y191" s="45">
        <f t="shared" si="45"/>
        <v>4466.8680000000004</v>
      </c>
      <c r="Z191" s="45">
        <f t="shared" si="46"/>
        <v>0</v>
      </c>
      <c r="AA191" s="48">
        <f t="shared" si="47"/>
        <v>0</v>
      </c>
      <c r="AB191" s="45">
        <f t="shared" si="48"/>
        <v>0</v>
      </c>
      <c r="AC191" s="49"/>
      <c r="AD191" s="45">
        <f t="shared" si="49"/>
        <v>11220.191359999999</v>
      </c>
      <c r="AE191" s="45">
        <f t="shared" si="50"/>
        <v>33660.574079999999</v>
      </c>
      <c r="AF191" s="45">
        <f t="shared" si="51"/>
        <v>112201.91359999999</v>
      </c>
      <c r="AG191" s="45">
        <f t="shared" si="52"/>
        <v>2046.5629040639999</v>
      </c>
      <c r="AH191" s="45">
        <f t="shared" si="53"/>
        <v>7162.9701642239997</v>
      </c>
      <c r="AI191" s="45">
        <f>+'[1]Base SDI para IMSS'!N203</f>
        <v>5557.283940453769</v>
      </c>
      <c r="AJ191" s="45">
        <f>+'[1]Base SDI para IMSS'!O203</f>
        <v>1699.6963178053632</v>
      </c>
      <c r="AK191" s="45">
        <f>+'[1]Base SDI para IMSS'!P203</f>
        <v>2677.021700543447</v>
      </c>
      <c r="AL191" s="50">
        <f>+AI191+AJ191+AK191-'[1]Base SDI para IMSS'!Q203</f>
        <v>0</v>
      </c>
      <c r="AM191" s="51">
        <f>+(X191+Y191+AG191+AH191+AI191+AJ191+AK191)*12+AE191+AF191+AD191</f>
        <v>1259032.6769906871</v>
      </c>
      <c r="AN191" s="39"/>
    </row>
    <row r="192" spans="1:42" s="25" customFormat="1" ht="15" x14ac:dyDescent="0.25">
      <c r="A192" s="13">
        <v>188</v>
      </c>
      <c r="B192" s="14" t="s">
        <v>539</v>
      </c>
      <c r="C192" s="15" t="s">
        <v>540</v>
      </c>
      <c r="D192" s="14" t="s">
        <v>541</v>
      </c>
      <c r="E192" s="14">
        <v>1993</v>
      </c>
      <c r="F192" s="14">
        <v>2013</v>
      </c>
      <c r="G192" s="16">
        <f t="shared" si="36"/>
        <v>20</v>
      </c>
      <c r="H192" s="15" t="s">
        <v>542</v>
      </c>
      <c r="I192" s="15" t="s">
        <v>220</v>
      </c>
      <c r="J192" s="15" t="s">
        <v>15</v>
      </c>
      <c r="K192" s="17">
        <v>12</v>
      </c>
      <c r="L192" s="18">
        <v>6</v>
      </c>
      <c r="M192" s="15">
        <v>15</v>
      </c>
      <c r="N192" s="19">
        <v>4639.5</v>
      </c>
      <c r="O192" s="19">
        <f t="shared" si="37"/>
        <v>309.3</v>
      </c>
      <c r="P192" s="20">
        <v>887</v>
      </c>
      <c r="Q192" s="20">
        <v>0</v>
      </c>
      <c r="R192" s="21">
        <f t="shared" si="38"/>
        <v>59.133333333333333</v>
      </c>
      <c r="S192" s="21">
        <f t="shared" si="39"/>
        <v>0</v>
      </c>
      <c r="T192" s="20">
        <f t="shared" si="40"/>
        <v>9279</v>
      </c>
      <c r="U192" s="20">
        <f t="shared" si="41"/>
        <v>1774</v>
      </c>
      <c r="V192" s="20">
        <f t="shared" si="42"/>
        <v>0</v>
      </c>
      <c r="W192" s="19">
        <f t="shared" si="43"/>
        <v>320.92968000000002</v>
      </c>
      <c r="X192" s="19">
        <f t="shared" si="44"/>
        <v>9756.2622719999999</v>
      </c>
      <c r="Y192" s="19">
        <f t="shared" si="45"/>
        <v>1840.7024000000001</v>
      </c>
      <c r="Z192" s="19">
        <f t="shared" si="46"/>
        <v>0</v>
      </c>
      <c r="AA192" s="22">
        <f t="shared" si="47"/>
        <v>4</v>
      </c>
      <c r="AB192" s="19">
        <f t="shared" si="48"/>
        <v>251.38972800000002</v>
      </c>
      <c r="AC192" s="23">
        <v>5000</v>
      </c>
      <c r="AD192" s="19">
        <f t="shared" si="49"/>
        <v>1604.6484</v>
      </c>
      <c r="AE192" s="19">
        <f t="shared" si="50"/>
        <v>4813.9452000000001</v>
      </c>
      <c r="AF192" s="19">
        <f t="shared" si="51"/>
        <v>16046.484</v>
      </c>
      <c r="AG192" s="19">
        <f t="shared" si="52"/>
        <v>292.68786815999999</v>
      </c>
      <c r="AH192" s="19">
        <f t="shared" si="53"/>
        <v>1024.4075385599999</v>
      </c>
      <c r="AI192" s="19">
        <f>+'[1]Base SDI para IMSS'!N204</f>
        <v>1130.7663627777431</v>
      </c>
      <c r="AJ192" s="19">
        <f>+'[1]Base SDI para IMSS'!O204</f>
        <v>258.66708302220803</v>
      </c>
      <c r="AK192" s="19">
        <f>+'[1]Base SDI para IMSS'!P204</f>
        <v>407.40065575997767</v>
      </c>
      <c r="AL192" s="24">
        <f>+AI192+AJ192+AK192-'[1]Base SDI para IMSS'!Q204</f>
        <v>0</v>
      </c>
    </row>
    <row r="193" spans="1:42" s="25" customFormat="1" ht="15" x14ac:dyDescent="0.25">
      <c r="A193" s="13">
        <v>189</v>
      </c>
      <c r="B193" s="14" t="s">
        <v>790</v>
      </c>
      <c r="C193" s="15" t="s">
        <v>791</v>
      </c>
      <c r="D193" s="14" t="s">
        <v>792</v>
      </c>
      <c r="E193" s="14">
        <v>2004</v>
      </c>
      <c r="F193" s="14">
        <v>2013</v>
      </c>
      <c r="G193" s="16">
        <f t="shared" si="36"/>
        <v>9</v>
      </c>
      <c r="H193" s="15" t="s">
        <v>542</v>
      </c>
      <c r="I193" s="15" t="s">
        <v>553</v>
      </c>
      <c r="J193" s="15" t="s">
        <v>90</v>
      </c>
      <c r="K193" s="17">
        <v>14</v>
      </c>
      <c r="L193" s="18">
        <v>6</v>
      </c>
      <c r="M193" s="15">
        <v>15</v>
      </c>
      <c r="N193" s="19">
        <v>7901.7</v>
      </c>
      <c r="O193" s="19">
        <f t="shared" si="37"/>
        <v>526.78</v>
      </c>
      <c r="P193" s="20">
        <v>1004</v>
      </c>
      <c r="Q193" s="20">
        <v>0</v>
      </c>
      <c r="R193" s="21">
        <f t="shared" si="38"/>
        <v>66.933333333333337</v>
      </c>
      <c r="S193" s="21">
        <f t="shared" si="39"/>
        <v>0</v>
      </c>
      <c r="T193" s="20">
        <f t="shared" si="40"/>
        <v>15803.4</v>
      </c>
      <c r="U193" s="20">
        <f t="shared" si="41"/>
        <v>2008</v>
      </c>
      <c r="V193" s="20">
        <f t="shared" si="42"/>
        <v>0</v>
      </c>
      <c r="W193" s="19">
        <f t="shared" si="43"/>
        <v>546.58692800000006</v>
      </c>
      <c r="X193" s="19">
        <f t="shared" si="44"/>
        <v>16616.242611199999</v>
      </c>
      <c r="Y193" s="19">
        <f t="shared" si="45"/>
        <v>2083.5008000000003</v>
      </c>
      <c r="Z193" s="19">
        <f t="shared" si="46"/>
        <v>0</v>
      </c>
      <c r="AA193" s="22">
        <f t="shared" si="47"/>
        <v>1</v>
      </c>
      <c r="AB193" s="19">
        <f t="shared" si="48"/>
        <v>62.847432000000005</v>
      </c>
      <c r="AC193" s="23"/>
      <c r="AD193" s="19">
        <f t="shared" si="49"/>
        <v>2732.9346400000004</v>
      </c>
      <c r="AE193" s="19">
        <f t="shared" si="50"/>
        <v>8198.8039200000003</v>
      </c>
      <c r="AF193" s="19">
        <f t="shared" si="51"/>
        <v>27329.346400000002</v>
      </c>
      <c r="AG193" s="19">
        <f t="shared" si="52"/>
        <v>498.48727833599997</v>
      </c>
      <c r="AH193" s="19">
        <f t="shared" si="53"/>
        <v>1744.7054741759998</v>
      </c>
      <c r="AI193" s="19">
        <f>+'[1]Base SDI para IMSS'!N205</f>
        <v>1636.3871038531654</v>
      </c>
      <c r="AJ193" s="19">
        <f>+'[1]Base SDI para IMSS'!O205</f>
        <v>423.2692238285569</v>
      </c>
      <c r="AK193" s="19">
        <f>+'[1]Base SDI para IMSS'!P205</f>
        <v>666.64902752997716</v>
      </c>
      <c r="AL193" s="24">
        <f>+AI193+AJ193+AK193-'[1]Base SDI para IMSS'!Q205</f>
        <v>0</v>
      </c>
    </row>
    <row r="194" spans="1:42" s="25" customFormat="1" ht="15" x14ac:dyDescent="0.25">
      <c r="A194" s="13">
        <v>190</v>
      </c>
      <c r="B194" s="14" t="s">
        <v>543</v>
      </c>
      <c r="C194" s="15" t="s">
        <v>544</v>
      </c>
      <c r="D194" s="14" t="s">
        <v>545</v>
      </c>
      <c r="E194" s="14">
        <v>2003</v>
      </c>
      <c r="F194" s="14">
        <v>2013</v>
      </c>
      <c r="G194" s="16">
        <f t="shared" si="36"/>
        <v>10</v>
      </c>
      <c r="H194" s="15" t="s">
        <v>542</v>
      </c>
      <c r="I194" s="15" t="s">
        <v>228</v>
      </c>
      <c r="J194" s="15" t="s">
        <v>229</v>
      </c>
      <c r="K194" s="17">
        <v>9</v>
      </c>
      <c r="L194" s="18">
        <v>6</v>
      </c>
      <c r="M194" s="15">
        <v>15</v>
      </c>
      <c r="N194" s="19">
        <v>5490.45</v>
      </c>
      <c r="O194" s="19">
        <f t="shared" si="37"/>
        <v>366.03</v>
      </c>
      <c r="P194" s="20">
        <v>907.5</v>
      </c>
      <c r="Q194" s="20">
        <v>0</v>
      </c>
      <c r="R194" s="21">
        <f t="shared" si="38"/>
        <v>60.5</v>
      </c>
      <c r="S194" s="21">
        <f t="shared" si="39"/>
        <v>0</v>
      </c>
      <c r="T194" s="20">
        <f t="shared" si="40"/>
        <v>10980.9</v>
      </c>
      <c r="U194" s="20">
        <f t="shared" si="41"/>
        <v>1815</v>
      </c>
      <c r="V194" s="20">
        <f t="shared" si="42"/>
        <v>0</v>
      </c>
      <c r="W194" s="19">
        <f t="shared" si="43"/>
        <v>379.79272800000001</v>
      </c>
      <c r="X194" s="19">
        <f t="shared" si="44"/>
        <v>11545.698931200001</v>
      </c>
      <c r="Y194" s="19">
        <f t="shared" si="45"/>
        <v>1883.2440000000001</v>
      </c>
      <c r="Z194" s="19">
        <f t="shared" si="46"/>
        <v>0</v>
      </c>
      <c r="AA194" s="22">
        <f t="shared" si="47"/>
        <v>2</v>
      </c>
      <c r="AB194" s="19">
        <f t="shared" si="48"/>
        <v>125.69486400000001</v>
      </c>
      <c r="AC194" s="23"/>
      <c r="AD194" s="19">
        <f t="shared" si="49"/>
        <v>1898.9636399999999</v>
      </c>
      <c r="AE194" s="19">
        <f t="shared" si="50"/>
        <v>5696.8909199999998</v>
      </c>
      <c r="AF194" s="19">
        <f t="shared" si="51"/>
        <v>18989.636399999999</v>
      </c>
      <c r="AG194" s="19">
        <f t="shared" si="52"/>
        <v>346.370967936</v>
      </c>
      <c r="AH194" s="19">
        <f t="shared" si="53"/>
        <v>1212.298387776</v>
      </c>
      <c r="AI194" s="19">
        <f>+'[1]Base SDI para IMSS'!N206</f>
        <v>1256.6802821218632</v>
      </c>
      <c r="AJ194" s="19">
        <f>+'[1]Base SDI para IMSS'!O206</f>
        <v>299.65768921703676</v>
      </c>
      <c r="AK194" s="19">
        <f>+'[1]Base SDI para IMSS'!P206</f>
        <v>471.96086051683295</v>
      </c>
      <c r="AL194" s="24">
        <f>+AI194+AJ194+AK194-'[1]Base SDI para IMSS'!Q206</f>
        <v>0</v>
      </c>
    </row>
    <row r="195" spans="1:42" s="25" customFormat="1" ht="15" x14ac:dyDescent="0.25">
      <c r="A195" s="13">
        <v>191</v>
      </c>
      <c r="B195" s="14" t="s">
        <v>1214</v>
      </c>
      <c r="C195" s="15" t="s">
        <v>1215</v>
      </c>
      <c r="D195" s="14" t="s">
        <v>1216</v>
      </c>
      <c r="E195" s="14">
        <v>2010</v>
      </c>
      <c r="F195" s="14">
        <v>2013</v>
      </c>
      <c r="G195" s="16">
        <f t="shared" si="36"/>
        <v>3</v>
      </c>
      <c r="H195" s="15" t="s">
        <v>542</v>
      </c>
      <c r="I195" s="15" t="s">
        <v>546</v>
      </c>
      <c r="J195" s="15" t="s">
        <v>208</v>
      </c>
      <c r="K195" s="17">
        <v>19</v>
      </c>
      <c r="L195" s="18">
        <v>6</v>
      </c>
      <c r="M195" s="15">
        <v>15</v>
      </c>
      <c r="N195" s="19">
        <v>14766</v>
      </c>
      <c r="O195" s="19">
        <f t="shared" si="37"/>
        <v>984.4</v>
      </c>
      <c r="P195" s="20">
        <v>1365.5</v>
      </c>
      <c r="Q195" s="20">
        <v>0</v>
      </c>
      <c r="R195" s="21">
        <f t="shared" si="38"/>
        <v>91.033333333333331</v>
      </c>
      <c r="S195" s="21">
        <f t="shared" si="39"/>
        <v>0</v>
      </c>
      <c r="T195" s="20">
        <f t="shared" si="40"/>
        <v>29532</v>
      </c>
      <c r="U195" s="20">
        <f t="shared" si="41"/>
        <v>2731</v>
      </c>
      <c r="V195" s="20">
        <f t="shared" si="42"/>
        <v>0</v>
      </c>
      <c r="W195" s="19">
        <f t="shared" si="43"/>
        <v>1021.41344</v>
      </c>
      <c r="X195" s="19">
        <f t="shared" si="44"/>
        <v>31050.968575999999</v>
      </c>
      <c r="Y195" s="19">
        <f t="shared" si="45"/>
        <v>2833.6856000000002</v>
      </c>
      <c r="Z195" s="19">
        <f t="shared" si="46"/>
        <v>0</v>
      </c>
      <c r="AA195" s="22">
        <f t="shared" si="47"/>
        <v>0</v>
      </c>
      <c r="AB195" s="19">
        <f t="shared" si="48"/>
        <v>0</v>
      </c>
      <c r="AC195" s="23"/>
      <c r="AD195" s="19">
        <f t="shared" si="49"/>
        <v>5107.0672000000004</v>
      </c>
      <c r="AE195" s="19">
        <f t="shared" si="50"/>
        <v>15321.2016</v>
      </c>
      <c r="AF195" s="19">
        <f t="shared" si="51"/>
        <v>51070.671999999999</v>
      </c>
      <c r="AG195" s="19">
        <f t="shared" si="52"/>
        <v>931.52905727999996</v>
      </c>
      <c r="AH195" s="19">
        <f t="shared" si="53"/>
        <v>3260.3517004799996</v>
      </c>
      <c r="AI195" s="19">
        <f>+'[1]Base SDI para IMSS'!N207</f>
        <v>2735.5240852343477</v>
      </c>
      <c r="AJ195" s="19">
        <f>+'[1]Base SDI para IMSS'!O207</f>
        <v>781.08741734246405</v>
      </c>
      <c r="AK195" s="19">
        <f>+'[1]Base SDI para IMSS'!P207</f>
        <v>1230.2126823143808</v>
      </c>
      <c r="AL195" s="24">
        <f>+AI195+AJ195+AK195-'[1]Base SDI para IMSS'!Q207</f>
        <v>0</v>
      </c>
    </row>
    <row r="196" spans="1:42" s="25" customFormat="1" ht="15" x14ac:dyDescent="0.25">
      <c r="A196" s="13">
        <v>192</v>
      </c>
      <c r="B196" s="14" t="s">
        <v>217</v>
      </c>
      <c r="C196" s="15" t="s">
        <v>218</v>
      </c>
      <c r="D196" s="14" t="s">
        <v>219</v>
      </c>
      <c r="E196" s="14">
        <v>1997</v>
      </c>
      <c r="F196" s="14">
        <v>2013</v>
      </c>
      <c r="G196" s="16">
        <f t="shared" si="36"/>
        <v>16</v>
      </c>
      <c r="H196" s="15" t="s">
        <v>542</v>
      </c>
      <c r="I196" s="15" t="s">
        <v>220</v>
      </c>
      <c r="J196" s="15" t="s">
        <v>15</v>
      </c>
      <c r="K196" s="17">
        <v>9</v>
      </c>
      <c r="L196" s="18">
        <v>6</v>
      </c>
      <c r="M196" s="15">
        <v>15</v>
      </c>
      <c r="N196" s="19">
        <v>4330.8</v>
      </c>
      <c r="O196" s="19">
        <f t="shared" si="37"/>
        <v>288.72000000000003</v>
      </c>
      <c r="P196" s="20">
        <v>871</v>
      </c>
      <c r="Q196" s="20">
        <v>0</v>
      </c>
      <c r="R196" s="21">
        <f t="shared" si="38"/>
        <v>58.06666666666667</v>
      </c>
      <c r="S196" s="21">
        <f t="shared" si="39"/>
        <v>0</v>
      </c>
      <c r="T196" s="20">
        <f t="shared" si="40"/>
        <v>8661.6</v>
      </c>
      <c r="U196" s="20">
        <f t="shared" si="41"/>
        <v>1742</v>
      </c>
      <c r="V196" s="20">
        <f t="shared" si="42"/>
        <v>0</v>
      </c>
      <c r="W196" s="19">
        <f t="shared" si="43"/>
        <v>299.57587200000006</v>
      </c>
      <c r="X196" s="19">
        <f t="shared" si="44"/>
        <v>9107.1065088000014</v>
      </c>
      <c r="Y196" s="19">
        <f t="shared" si="45"/>
        <v>1807.4992000000002</v>
      </c>
      <c r="Z196" s="19">
        <f t="shared" si="46"/>
        <v>0</v>
      </c>
      <c r="AA196" s="22">
        <f t="shared" si="47"/>
        <v>3</v>
      </c>
      <c r="AB196" s="19">
        <f t="shared" si="48"/>
        <v>188.54229600000002</v>
      </c>
      <c r="AC196" s="23"/>
      <c r="AD196" s="19">
        <f t="shared" si="49"/>
        <v>1497.8793600000004</v>
      </c>
      <c r="AE196" s="19">
        <f t="shared" si="50"/>
        <v>4493.6380800000006</v>
      </c>
      <c r="AF196" s="19">
        <f t="shared" si="51"/>
        <v>14978.793600000003</v>
      </c>
      <c r="AG196" s="19">
        <f t="shared" si="52"/>
        <v>273.21319526400003</v>
      </c>
      <c r="AH196" s="19">
        <f t="shared" si="53"/>
        <v>956.24618342400015</v>
      </c>
      <c r="AI196" s="19">
        <f>+'[1]Base SDI para IMSS'!N208</f>
        <v>1077.3342847664694</v>
      </c>
      <c r="AJ196" s="19">
        <f>+'[1]Base SDI para IMSS'!O208</f>
        <v>241.27255444792328</v>
      </c>
      <c r="AK196" s="19">
        <f>+'[1]Base SDI para IMSS'!P208</f>
        <v>380.00427325547912</v>
      </c>
      <c r="AL196" s="24">
        <f>+AI196+AJ196+AK196-'[1]Base SDI para IMSS'!Q208</f>
        <v>0</v>
      </c>
    </row>
    <row r="197" spans="1:42" s="25" customFormat="1" ht="15" x14ac:dyDescent="0.25">
      <c r="A197" s="13">
        <v>193</v>
      </c>
      <c r="B197" s="14" t="s">
        <v>547</v>
      </c>
      <c r="C197" s="15" t="s">
        <v>548</v>
      </c>
      <c r="D197" s="14" t="s">
        <v>549</v>
      </c>
      <c r="E197" s="14">
        <v>2011</v>
      </c>
      <c r="F197" s="14">
        <v>2013</v>
      </c>
      <c r="G197" s="16">
        <f t="shared" ref="G197:G260" si="54">SUM(F197-E197)</f>
        <v>2</v>
      </c>
      <c r="H197" s="15" t="s">
        <v>542</v>
      </c>
      <c r="I197" s="15" t="s">
        <v>228</v>
      </c>
      <c r="J197" s="15" t="s">
        <v>41</v>
      </c>
      <c r="K197" s="17">
        <v>6</v>
      </c>
      <c r="L197" s="18">
        <v>6</v>
      </c>
      <c r="M197" s="15">
        <v>15</v>
      </c>
      <c r="N197" s="19">
        <v>4796.3999999999996</v>
      </c>
      <c r="O197" s="19">
        <f t="shared" ref="O197:O260" si="55">SUM(N197/M197)</f>
        <v>319.76</v>
      </c>
      <c r="P197" s="20">
        <v>887</v>
      </c>
      <c r="Q197" s="20">
        <v>0</v>
      </c>
      <c r="R197" s="21">
        <f t="shared" ref="R197:R260" si="56">SUM(P197/M197)</f>
        <v>59.133333333333333</v>
      </c>
      <c r="S197" s="21">
        <f t="shared" ref="S197:S260" si="57">SUM(Q197/M197)</f>
        <v>0</v>
      </c>
      <c r="T197" s="20">
        <f t="shared" ref="T197:T260" si="58">SUM(O197*30)</f>
        <v>9592.7999999999993</v>
      </c>
      <c r="U197" s="20">
        <f t="shared" ref="U197:U260" si="59">SUM(R197*30)</f>
        <v>1774</v>
      </c>
      <c r="V197" s="20">
        <f t="shared" ref="V197:V260" si="60">SUM(S197*30)</f>
        <v>0</v>
      </c>
      <c r="W197" s="19">
        <f t="shared" ref="W197:W260" si="61">+O197*$AM$3</f>
        <v>331.78297600000002</v>
      </c>
      <c r="X197" s="19">
        <f t="shared" ref="X197:X260" si="62">+W197*30.4</f>
        <v>10086.2024704</v>
      </c>
      <c r="Y197" s="19">
        <f t="shared" ref="Y197:Y260" si="63">+U197*$AM$3</f>
        <v>1840.7024000000001</v>
      </c>
      <c r="Z197" s="19">
        <f t="shared" ref="Z197:Z260" si="64">+(Q197*$AM$3)*2</f>
        <v>0</v>
      </c>
      <c r="AA197" s="22">
        <f t="shared" ref="AA197:AA260" si="65">+TRUNC(G197/5)</f>
        <v>0</v>
      </c>
      <c r="AB197" s="19">
        <f t="shared" ref="AB197:AB260" si="66">+AA197*$AN$3</f>
        <v>0</v>
      </c>
      <c r="AC197" s="23"/>
      <c r="AD197" s="19">
        <f t="shared" ref="AD197:AD260" si="67">+W197*5</f>
        <v>1658.91488</v>
      </c>
      <c r="AE197" s="19">
        <f t="shared" ref="AE197:AE260" si="68">+W197*15</f>
        <v>4976.7446399999999</v>
      </c>
      <c r="AF197" s="19">
        <f t="shared" ref="AF197:AF260" si="69">+W197*50</f>
        <v>16589.148800000003</v>
      </c>
      <c r="AG197" s="19">
        <f t="shared" ref="AG197:AG247" si="70">+X197*0.03</f>
        <v>302.58607411199995</v>
      </c>
      <c r="AH197" s="19">
        <f t="shared" ref="AH197:AH247" si="71">+X197*0.105</f>
        <v>1059.051259392</v>
      </c>
      <c r="AI197" s="19">
        <f>+'[1]Base SDI para IMSS'!N209</f>
        <v>1139.4803174725739</v>
      </c>
      <c r="AJ197" s="19">
        <f>+'[1]Base SDI para IMSS'!O209</f>
        <v>261.50386458818565</v>
      </c>
      <c r="AK197" s="19">
        <f>+'[1]Base SDI para IMSS'!P209</f>
        <v>411.86858672639238</v>
      </c>
      <c r="AL197" s="24">
        <f>+AI197+AJ197+AK197-'[1]Base SDI para IMSS'!Q209</f>
        <v>0</v>
      </c>
    </row>
    <row r="198" spans="1:42" s="25" customFormat="1" ht="15" x14ac:dyDescent="0.25">
      <c r="A198" s="13">
        <v>194</v>
      </c>
      <c r="B198" s="14" t="s">
        <v>225</v>
      </c>
      <c r="C198" s="15" t="s">
        <v>226</v>
      </c>
      <c r="D198" s="14" t="s">
        <v>227</v>
      </c>
      <c r="E198" s="14">
        <v>2003</v>
      </c>
      <c r="F198" s="14">
        <v>2013</v>
      </c>
      <c r="G198" s="16">
        <f t="shared" si="54"/>
        <v>10</v>
      </c>
      <c r="H198" s="15" t="s">
        <v>542</v>
      </c>
      <c r="I198" s="15" t="s">
        <v>228</v>
      </c>
      <c r="J198" s="15" t="s">
        <v>229</v>
      </c>
      <c r="K198" s="17">
        <v>6</v>
      </c>
      <c r="L198" s="18">
        <v>6</v>
      </c>
      <c r="M198" s="15">
        <v>14</v>
      </c>
      <c r="N198" s="19">
        <v>4476.6400000000003</v>
      </c>
      <c r="O198" s="19">
        <f t="shared" si="55"/>
        <v>319.76000000000005</v>
      </c>
      <c r="P198" s="20">
        <v>827.87</v>
      </c>
      <c r="Q198" s="20">
        <v>0</v>
      </c>
      <c r="R198" s="21">
        <f t="shared" si="56"/>
        <v>59.133571428571429</v>
      </c>
      <c r="S198" s="21">
        <f t="shared" si="57"/>
        <v>0</v>
      </c>
      <c r="T198" s="20">
        <f t="shared" si="58"/>
        <v>9592.8000000000011</v>
      </c>
      <c r="U198" s="20">
        <f t="shared" si="59"/>
        <v>1774.0071428571428</v>
      </c>
      <c r="V198" s="20">
        <f t="shared" si="60"/>
        <v>0</v>
      </c>
      <c r="W198" s="19">
        <f t="shared" si="61"/>
        <v>331.78297600000008</v>
      </c>
      <c r="X198" s="19">
        <f t="shared" si="62"/>
        <v>10086.202470400001</v>
      </c>
      <c r="Y198" s="19">
        <f t="shared" si="63"/>
        <v>1840.7098114285714</v>
      </c>
      <c r="Z198" s="19">
        <f t="shared" si="64"/>
        <v>0</v>
      </c>
      <c r="AA198" s="22">
        <f t="shared" si="65"/>
        <v>2</v>
      </c>
      <c r="AB198" s="19">
        <f t="shared" si="66"/>
        <v>125.69486400000001</v>
      </c>
      <c r="AC198" s="23"/>
      <c r="AD198" s="19">
        <f t="shared" si="67"/>
        <v>1658.9148800000003</v>
      </c>
      <c r="AE198" s="19">
        <f t="shared" si="68"/>
        <v>4976.7446400000008</v>
      </c>
      <c r="AF198" s="19">
        <f t="shared" si="69"/>
        <v>16589.148800000003</v>
      </c>
      <c r="AG198" s="19">
        <f t="shared" si="70"/>
        <v>302.58607411200001</v>
      </c>
      <c r="AH198" s="19">
        <f t="shared" si="71"/>
        <v>1059.051259392</v>
      </c>
      <c r="AI198" s="19">
        <f>+'[1]Base SDI para IMSS'!N210</f>
        <v>1147.202899614666</v>
      </c>
      <c r="AJ198" s="19">
        <f>+'[1]Base SDI para IMSS'!O210</f>
        <v>264.01791009675708</v>
      </c>
      <c r="AK198" s="19">
        <f>+'[1]Base SDI para IMSS'!P210</f>
        <v>415.82820840239236</v>
      </c>
      <c r="AL198" s="24">
        <f>+AI198+AJ198+AK198-'[1]Base SDI para IMSS'!Q210</f>
        <v>0</v>
      </c>
    </row>
    <row r="199" spans="1:42" s="25" customFormat="1" ht="15" x14ac:dyDescent="0.25">
      <c r="A199" s="13">
        <v>195</v>
      </c>
      <c r="B199" s="14" t="s">
        <v>1217</v>
      </c>
      <c r="C199" s="15" t="s">
        <v>1218</v>
      </c>
      <c r="D199" s="14" t="s">
        <v>1219</v>
      </c>
      <c r="E199" s="14">
        <v>2011</v>
      </c>
      <c r="F199" s="14">
        <v>2013</v>
      </c>
      <c r="G199" s="16">
        <f t="shared" si="54"/>
        <v>2</v>
      </c>
      <c r="H199" s="15" t="s">
        <v>542</v>
      </c>
      <c r="I199" s="15" t="s">
        <v>228</v>
      </c>
      <c r="J199" s="15" t="s">
        <v>41</v>
      </c>
      <c r="K199" s="17">
        <v>6</v>
      </c>
      <c r="L199" s="18">
        <v>6</v>
      </c>
      <c r="M199" s="15">
        <v>15</v>
      </c>
      <c r="N199" s="19">
        <v>4679.3999999999996</v>
      </c>
      <c r="O199" s="19">
        <f t="shared" si="55"/>
        <v>311.95999999999998</v>
      </c>
      <c r="P199" s="20">
        <v>887</v>
      </c>
      <c r="Q199" s="20">
        <v>0</v>
      </c>
      <c r="R199" s="21">
        <f t="shared" si="56"/>
        <v>59.133333333333333</v>
      </c>
      <c r="S199" s="21">
        <f t="shared" si="57"/>
        <v>0</v>
      </c>
      <c r="T199" s="20">
        <f t="shared" si="58"/>
        <v>9358.7999999999993</v>
      </c>
      <c r="U199" s="20">
        <f t="shared" si="59"/>
        <v>1774</v>
      </c>
      <c r="V199" s="20">
        <f t="shared" si="60"/>
        <v>0</v>
      </c>
      <c r="W199" s="19">
        <f t="shared" si="61"/>
        <v>323.68969600000003</v>
      </c>
      <c r="X199" s="19">
        <f t="shared" si="62"/>
        <v>9840.1667584000006</v>
      </c>
      <c r="Y199" s="19">
        <f t="shared" si="63"/>
        <v>1840.7024000000001</v>
      </c>
      <c r="Z199" s="19">
        <f t="shared" si="64"/>
        <v>0</v>
      </c>
      <c r="AA199" s="22">
        <f t="shared" si="65"/>
        <v>0</v>
      </c>
      <c r="AB199" s="19">
        <f t="shared" si="66"/>
        <v>0</v>
      </c>
      <c r="AC199" s="23"/>
      <c r="AD199" s="19">
        <f t="shared" si="67"/>
        <v>1618.44848</v>
      </c>
      <c r="AE199" s="19">
        <f t="shared" si="68"/>
        <v>4855.3454400000001</v>
      </c>
      <c r="AF199" s="19">
        <f t="shared" si="69"/>
        <v>16184.484800000002</v>
      </c>
      <c r="AG199" s="19">
        <f t="shared" si="70"/>
        <v>295.20500275199998</v>
      </c>
      <c r="AH199" s="19">
        <f t="shared" si="71"/>
        <v>1033.217509632</v>
      </c>
      <c r="AI199" s="19">
        <f>+'[1]Base SDI para IMSS'!N211</f>
        <v>1121.4655923321222</v>
      </c>
      <c r="AJ199" s="19">
        <f>+'[1]Base SDI para IMSS'!O211</f>
        <v>255.63926671221762</v>
      </c>
      <c r="AK199" s="19">
        <f>+'[1]Base SDI para IMSS'!P211</f>
        <v>402.63184507174276</v>
      </c>
      <c r="AL199" s="24">
        <f>+AI199+AJ199+AK199-'[1]Base SDI para IMSS'!Q211</f>
        <v>0</v>
      </c>
    </row>
    <row r="200" spans="1:42" s="25" customFormat="1" ht="15" x14ac:dyDescent="0.25">
      <c r="A200" s="13">
        <v>196</v>
      </c>
      <c r="B200" s="14" t="s">
        <v>557</v>
      </c>
      <c r="C200" s="15" t="s">
        <v>1220</v>
      </c>
      <c r="D200" s="14" t="s">
        <v>1221</v>
      </c>
      <c r="E200" s="14">
        <v>2011</v>
      </c>
      <c r="F200" s="14">
        <v>2013</v>
      </c>
      <c r="G200" s="16">
        <f t="shared" si="54"/>
        <v>2</v>
      </c>
      <c r="H200" s="15" t="s">
        <v>558</v>
      </c>
      <c r="I200" s="15" t="s">
        <v>559</v>
      </c>
      <c r="J200" s="15" t="s">
        <v>208</v>
      </c>
      <c r="K200" s="17">
        <v>19</v>
      </c>
      <c r="L200" s="18">
        <v>6</v>
      </c>
      <c r="M200" s="15">
        <v>15</v>
      </c>
      <c r="N200" s="19">
        <v>14766</v>
      </c>
      <c r="O200" s="19">
        <f t="shared" si="55"/>
        <v>984.4</v>
      </c>
      <c r="P200" s="20">
        <v>1365.5</v>
      </c>
      <c r="Q200" s="20">
        <v>0</v>
      </c>
      <c r="R200" s="21">
        <f t="shared" si="56"/>
        <v>91.033333333333331</v>
      </c>
      <c r="S200" s="21">
        <f t="shared" si="57"/>
        <v>0</v>
      </c>
      <c r="T200" s="20">
        <f t="shared" si="58"/>
        <v>29532</v>
      </c>
      <c r="U200" s="20">
        <f t="shared" si="59"/>
        <v>2731</v>
      </c>
      <c r="V200" s="20">
        <f t="shared" si="60"/>
        <v>0</v>
      </c>
      <c r="W200" s="19">
        <f t="shared" si="61"/>
        <v>1021.41344</v>
      </c>
      <c r="X200" s="19">
        <f t="shared" si="62"/>
        <v>31050.968575999999</v>
      </c>
      <c r="Y200" s="19">
        <f t="shared" si="63"/>
        <v>2833.6856000000002</v>
      </c>
      <c r="Z200" s="19">
        <f t="shared" si="64"/>
        <v>0</v>
      </c>
      <c r="AA200" s="22">
        <f t="shared" si="65"/>
        <v>0</v>
      </c>
      <c r="AB200" s="19">
        <f t="shared" si="66"/>
        <v>0</v>
      </c>
      <c r="AC200" s="23"/>
      <c r="AD200" s="19">
        <f t="shared" si="67"/>
        <v>5107.0672000000004</v>
      </c>
      <c r="AE200" s="19">
        <f t="shared" si="68"/>
        <v>15321.2016</v>
      </c>
      <c r="AF200" s="19">
        <f t="shared" si="69"/>
        <v>51070.671999999999</v>
      </c>
      <c r="AG200" s="19">
        <f t="shared" si="70"/>
        <v>931.52905727999996</v>
      </c>
      <c r="AH200" s="19">
        <f t="shared" si="71"/>
        <v>3260.3517004799996</v>
      </c>
      <c r="AI200" s="19">
        <f>+'[1]Base SDI para IMSS'!N212</f>
        <v>2735.5240852343477</v>
      </c>
      <c r="AJ200" s="19">
        <f>+'[1]Base SDI para IMSS'!O212</f>
        <v>781.08741734246405</v>
      </c>
      <c r="AK200" s="19">
        <f>+'[1]Base SDI para IMSS'!P212</f>
        <v>1230.2126823143808</v>
      </c>
      <c r="AL200" s="24">
        <f>+AI200+AJ200+AK200-'[1]Base SDI para IMSS'!Q212</f>
        <v>0</v>
      </c>
    </row>
    <row r="201" spans="1:42" s="25" customFormat="1" ht="15" x14ac:dyDescent="0.25">
      <c r="A201" s="13">
        <v>197</v>
      </c>
      <c r="B201" s="14" t="s">
        <v>560</v>
      </c>
      <c r="C201" s="15" t="s">
        <v>561</v>
      </c>
      <c r="D201" s="14" t="s">
        <v>562</v>
      </c>
      <c r="E201" s="14">
        <v>1991</v>
      </c>
      <c r="F201" s="14">
        <v>2013</v>
      </c>
      <c r="G201" s="16">
        <f t="shared" si="54"/>
        <v>22</v>
      </c>
      <c r="H201" s="15" t="s">
        <v>558</v>
      </c>
      <c r="I201" s="15" t="s">
        <v>563</v>
      </c>
      <c r="J201" s="15" t="s">
        <v>15</v>
      </c>
      <c r="K201" s="17">
        <v>14</v>
      </c>
      <c r="L201" s="18">
        <v>8</v>
      </c>
      <c r="M201" s="15">
        <v>15</v>
      </c>
      <c r="N201" s="19">
        <v>7454.7</v>
      </c>
      <c r="O201" s="19">
        <f t="shared" si="55"/>
        <v>496.97999999999996</v>
      </c>
      <c r="P201" s="20">
        <v>1180.5</v>
      </c>
      <c r="Q201" s="20">
        <v>0</v>
      </c>
      <c r="R201" s="21">
        <f t="shared" si="56"/>
        <v>78.7</v>
      </c>
      <c r="S201" s="21">
        <f t="shared" si="57"/>
        <v>0</v>
      </c>
      <c r="T201" s="20">
        <f t="shared" si="58"/>
        <v>14909.4</v>
      </c>
      <c r="U201" s="20">
        <f t="shared" si="59"/>
        <v>2361</v>
      </c>
      <c r="V201" s="20">
        <f t="shared" si="60"/>
        <v>0</v>
      </c>
      <c r="W201" s="19">
        <f t="shared" si="61"/>
        <v>515.66644799999995</v>
      </c>
      <c r="X201" s="19">
        <f t="shared" si="62"/>
        <v>15676.260019199997</v>
      </c>
      <c r="Y201" s="19">
        <f t="shared" si="63"/>
        <v>2449.7736</v>
      </c>
      <c r="Z201" s="19">
        <f t="shared" si="64"/>
        <v>0</v>
      </c>
      <c r="AA201" s="22">
        <f t="shared" si="65"/>
        <v>4</v>
      </c>
      <c r="AB201" s="19">
        <f t="shared" si="66"/>
        <v>251.38972800000002</v>
      </c>
      <c r="AC201" s="23"/>
      <c r="AD201" s="19">
        <f t="shared" si="67"/>
        <v>2578.3322399999997</v>
      </c>
      <c r="AE201" s="19">
        <f t="shared" si="68"/>
        <v>7734.9967199999992</v>
      </c>
      <c r="AF201" s="19">
        <f t="shared" si="69"/>
        <v>25783.322399999997</v>
      </c>
      <c r="AG201" s="19">
        <f t="shared" si="70"/>
        <v>470.28780057599988</v>
      </c>
      <c r="AH201" s="19">
        <f t="shared" si="71"/>
        <v>1646.0073020159996</v>
      </c>
      <c r="AI201" s="19">
        <f>+'[1]Base SDI para IMSS'!N213</f>
        <v>1601.6469583263631</v>
      </c>
      <c r="AJ201" s="19">
        <f>+'[1]Base SDI para IMSS'!O213</f>
        <v>411.95975437626879</v>
      </c>
      <c r="AK201" s="19">
        <f>+'[1]Base SDI para IMSS'!P213</f>
        <v>648.83661314262326</v>
      </c>
      <c r="AL201" s="24">
        <f>+AI201+AJ201+AK201-'[1]Base SDI para IMSS'!Q213</f>
        <v>0</v>
      </c>
    </row>
    <row r="202" spans="1:42" s="25" customFormat="1" ht="15" x14ac:dyDescent="0.25">
      <c r="A202" s="13">
        <v>198</v>
      </c>
      <c r="B202" s="14" t="s">
        <v>564</v>
      </c>
      <c r="C202" s="15" t="s">
        <v>565</v>
      </c>
      <c r="D202" s="14" t="s">
        <v>566</v>
      </c>
      <c r="E202" s="14">
        <v>2005</v>
      </c>
      <c r="F202" s="14">
        <v>2013</v>
      </c>
      <c r="G202" s="16">
        <f t="shared" si="54"/>
        <v>8</v>
      </c>
      <c r="H202" s="15" t="s">
        <v>558</v>
      </c>
      <c r="I202" s="15" t="s">
        <v>127</v>
      </c>
      <c r="J202" s="15" t="s">
        <v>15</v>
      </c>
      <c r="K202" s="17">
        <v>9</v>
      </c>
      <c r="L202" s="18">
        <v>6</v>
      </c>
      <c r="M202" s="15">
        <v>15</v>
      </c>
      <c r="N202" s="19">
        <v>4368.75</v>
      </c>
      <c r="O202" s="19">
        <f t="shared" si="55"/>
        <v>291.25</v>
      </c>
      <c r="P202" s="20">
        <v>871</v>
      </c>
      <c r="Q202" s="20">
        <v>0</v>
      </c>
      <c r="R202" s="21">
        <f t="shared" si="56"/>
        <v>58.06666666666667</v>
      </c>
      <c r="S202" s="21">
        <f t="shared" si="57"/>
        <v>0</v>
      </c>
      <c r="T202" s="20">
        <f t="shared" si="58"/>
        <v>8737.5</v>
      </c>
      <c r="U202" s="20">
        <f t="shared" si="59"/>
        <v>1742</v>
      </c>
      <c r="V202" s="20">
        <f t="shared" si="60"/>
        <v>0</v>
      </c>
      <c r="W202" s="19">
        <f t="shared" si="61"/>
        <v>302.20100000000002</v>
      </c>
      <c r="X202" s="19">
        <f t="shared" si="62"/>
        <v>9186.9104000000007</v>
      </c>
      <c r="Y202" s="19">
        <f t="shared" si="63"/>
        <v>1807.4992000000002</v>
      </c>
      <c r="Z202" s="19">
        <f t="shared" si="64"/>
        <v>0</v>
      </c>
      <c r="AA202" s="22">
        <f t="shared" si="65"/>
        <v>1</v>
      </c>
      <c r="AB202" s="19">
        <f t="shared" si="66"/>
        <v>62.847432000000005</v>
      </c>
      <c r="AC202" s="23"/>
      <c r="AD202" s="19">
        <f t="shared" si="67"/>
        <v>1511.0050000000001</v>
      </c>
      <c r="AE202" s="19">
        <f t="shared" si="68"/>
        <v>4533.0150000000003</v>
      </c>
      <c r="AF202" s="19">
        <f t="shared" si="69"/>
        <v>15110.050000000001</v>
      </c>
      <c r="AG202" s="19">
        <f t="shared" si="70"/>
        <v>275.60731200000004</v>
      </c>
      <c r="AH202" s="19">
        <f t="shared" si="71"/>
        <v>964.62559199999998</v>
      </c>
      <c r="AI202" s="19">
        <f>+'[1]Base SDI para IMSS'!N214</f>
        <v>1075.4553957191131</v>
      </c>
      <c r="AJ202" s="19">
        <f>+'[1]Base SDI para IMSS'!O214</f>
        <v>240.66089212</v>
      </c>
      <c r="AK202" s="19">
        <f>+'[1]Base SDI para IMSS'!P214</f>
        <v>379.04090508899998</v>
      </c>
      <c r="AL202" s="24">
        <f>+AI202+AJ202+AK202-'[1]Base SDI para IMSS'!Q214</f>
        <v>0</v>
      </c>
    </row>
    <row r="203" spans="1:42" s="25" customFormat="1" ht="15" x14ac:dyDescent="0.25">
      <c r="A203" s="13">
        <v>199</v>
      </c>
      <c r="B203" s="14" t="s">
        <v>567</v>
      </c>
      <c r="C203" s="15" t="s">
        <v>568</v>
      </c>
      <c r="D203" s="14" t="s">
        <v>569</v>
      </c>
      <c r="E203" s="14">
        <v>1985</v>
      </c>
      <c r="F203" s="14">
        <v>2013</v>
      </c>
      <c r="G203" s="16">
        <f t="shared" si="54"/>
        <v>28</v>
      </c>
      <c r="H203" s="15" t="s">
        <v>558</v>
      </c>
      <c r="I203" s="15" t="s">
        <v>14</v>
      </c>
      <c r="J203" s="15" t="s">
        <v>15</v>
      </c>
      <c r="K203" s="17">
        <v>1</v>
      </c>
      <c r="L203" s="18">
        <v>6</v>
      </c>
      <c r="M203" s="15">
        <v>15</v>
      </c>
      <c r="N203" s="19">
        <v>2692.8</v>
      </c>
      <c r="O203" s="19">
        <f t="shared" si="55"/>
        <v>179.52</v>
      </c>
      <c r="P203" s="20">
        <v>644</v>
      </c>
      <c r="Q203" s="20">
        <v>0</v>
      </c>
      <c r="R203" s="21">
        <f t="shared" si="56"/>
        <v>42.93333333333333</v>
      </c>
      <c r="S203" s="21">
        <f t="shared" si="57"/>
        <v>0</v>
      </c>
      <c r="T203" s="20">
        <f t="shared" si="58"/>
        <v>5385.6</v>
      </c>
      <c r="U203" s="20">
        <f t="shared" si="59"/>
        <v>1288</v>
      </c>
      <c r="V203" s="20">
        <f t="shared" si="60"/>
        <v>0</v>
      </c>
      <c r="W203" s="19">
        <f t="shared" si="61"/>
        <v>186.26995200000002</v>
      </c>
      <c r="X203" s="19">
        <f t="shared" si="62"/>
        <v>5662.6065408000004</v>
      </c>
      <c r="Y203" s="19">
        <f t="shared" si="63"/>
        <v>1336.4288000000001</v>
      </c>
      <c r="Z203" s="19">
        <f t="shared" si="64"/>
        <v>0</v>
      </c>
      <c r="AA203" s="22">
        <f t="shared" si="65"/>
        <v>5</v>
      </c>
      <c r="AB203" s="19">
        <f t="shared" si="66"/>
        <v>314.23716000000002</v>
      </c>
      <c r="AC203" s="23"/>
      <c r="AD203" s="19">
        <f t="shared" si="67"/>
        <v>931.34976000000006</v>
      </c>
      <c r="AE203" s="19">
        <f t="shared" si="68"/>
        <v>2794.0492800000002</v>
      </c>
      <c r="AF203" s="19">
        <f t="shared" si="69"/>
        <v>9313.4976000000006</v>
      </c>
      <c r="AG203" s="19">
        <f t="shared" si="70"/>
        <v>169.87819622399999</v>
      </c>
      <c r="AH203" s="19">
        <f t="shared" si="71"/>
        <v>594.57368678400007</v>
      </c>
      <c r="AI203" s="19">
        <f>+'[1]Base SDI para IMSS'!N215</f>
        <v>803.90981405821879</v>
      </c>
      <c r="AJ203" s="19">
        <f>+'[1]Base SDI para IMSS'!O215</f>
        <v>152.26067346437122</v>
      </c>
      <c r="AK203" s="19">
        <f>+'[1]Base SDI para IMSS'!P215</f>
        <v>239.81056070638468</v>
      </c>
      <c r="AL203" s="24">
        <f>+AI203+AJ203+AK203-'[1]Base SDI para IMSS'!Q215</f>
        <v>0</v>
      </c>
      <c r="AO203" s="29"/>
      <c r="AP203" s="29"/>
    </row>
    <row r="204" spans="1:42" s="25" customFormat="1" ht="15" x14ac:dyDescent="0.25">
      <c r="A204" s="13">
        <v>200</v>
      </c>
      <c r="B204" s="14" t="s">
        <v>570</v>
      </c>
      <c r="C204" s="15" t="s">
        <v>571</v>
      </c>
      <c r="D204" s="14" t="s">
        <v>572</v>
      </c>
      <c r="E204" s="14">
        <v>2001</v>
      </c>
      <c r="F204" s="14">
        <v>2013</v>
      </c>
      <c r="G204" s="16">
        <f t="shared" si="54"/>
        <v>12</v>
      </c>
      <c r="H204" s="15" t="s">
        <v>558</v>
      </c>
      <c r="I204" s="15" t="s">
        <v>573</v>
      </c>
      <c r="J204" s="15" t="s">
        <v>15</v>
      </c>
      <c r="K204" s="17">
        <v>11</v>
      </c>
      <c r="L204" s="18">
        <v>8</v>
      </c>
      <c r="M204" s="15">
        <v>15</v>
      </c>
      <c r="N204" s="19">
        <v>6088.05</v>
      </c>
      <c r="O204" s="19">
        <f t="shared" si="55"/>
        <v>405.87</v>
      </c>
      <c r="P204" s="20">
        <v>1115.5</v>
      </c>
      <c r="Q204" s="20">
        <v>0</v>
      </c>
      <c r="R204" s="21">
        <f t="shared" si="56"/>
        <v>74.36666666666666</v>
      </c>
      <c r="S204" s="21">
        <f t="shared" si="57"/>
        <v>0</v>
      </c>
      <c r="T204" s="20">
        <f t="shared" si="58"/>
        <v>12176.1</v>
      </c>
      <c r="U204" s="20">
        <f t="shared" si="59"/>
        <v>2231</v>
      </c>
      <c r="V204" s="20">
        <f t="shared" si="60"/>
        <v>0</v>
      </c>
      <c r="W204" s="19">
        <f t="shared" si="61"/>
        <v>421.13071200000002</v>
      </c>
      <c r="X204" s="19">
        <f t="shared" si="62"/>
        <v>12802.3736448</v>
      </c>
      <c r="Y204" s="19">
        <f t="shared" si="63"/>
        <v>2314.8856000000001</v>
      </c>
      <c r="Z204" s="19">
        <f t="shared" si="64"/>
        <v>0</v>
      </c>
      <c r="AA204" s="22">
        <f t="shared" si="65"/>
        <v>2</v>
      </c>
      <c r="AB204" s="19">
        <f t="shared" si="66"/>
        <v>125.69486400000001</v>
      </c>
      <c r="AC204" s="23"/>
      <c r="AD204" s="19">
        <f t="shared" si="67"/>
        <v>2105.6535600000002</v>
      </c>
      <c r="AE204" s="19">
        <f t="shared" si="68"/>
        <v>6316.9606800000001</v>
      </c>
      <c r="AF204" s="19">
        <f t="shared" si="69"/>
        <v>21056.535599999999</v>
      </c>
      <c r="AG204" s="19">
        <f t="shared" si="70"/>
        <v>384.07120934400001</v>
      </c>
      <c r="AH204" s="19">
        <f t="shared" si="71"/>
        <v>1344.249232704</v>
      </c>
      <c r="AI204" s="19">
        <f>+'[1]Base SDI para IMSS'!N216</f>
        <v>1375.212072663739</v>
      </c>
      <c r="AJ204" s="19">
        <f>+'[1]Base SDI para IMSS'!O216</f>
        <v>338.24508267582723</v>
      </c>
      <c r="AK204" s="19">
        <f>+'[1]Base SDI para IMSS'!P216</f>
        <v>532.73600521442791</v>
      </c>
      <c r="AL204" s="24">
        <f>+AI204+AJ204+AK204-'[1]Base SDI para IMSS'!Q216</f>
        <v>0</v>
      </c>
    </row>
    <row r="205" spans="1:42" s="25" customFormat="1" ht="15" x14ac:dyDescent="0.25">
      <c r="A205" s="13">
        <v>201</v>
      </c>
      <c r="B205" s="14" t="s">
        <v>574</v>
      </c>
      <c r="C205" s="15" t="s">
        <v>575</v>
      </c>
      <c r="D205" s="14" t="s">
        <v>576</v>
      </c>
      <c r="E205" s="14">
        <v>1993</v>
      </c>
      <c r="F205" s="14">
        <v>2013</v>
      </c>
      <c r="G205" s="16">
        <f t="shared" si="54"/>
        <v>20</v>
      </c>
      <c r="H205" s="15" t="s">
        <v>558</v>
      </c>
      <c r="I205" s="15" t="s">
        <v>573</v>
      </c>
      <c r="J205" s="15" t="s">
        <v>15</v>
      </c>
      <c r="K205" s="17">
        <v>9</v>
      </c>
      <c r="L205" s="18">
        <v>6</v>
      </c>
      <c r="M205" s="15">
        <v>15</v>
      </c>
      <c r="N205" s="19">
        <v>4330.8</v>
      </c>
      <c r="O205" s="19">
        <f t="shared" si="55"/>
        <v>288.72000000000003</v>
      </c>
      <c r="P205" s="20">
        <v>871</v>
      </c>
      <c r="Q205" s="20">
        <v>0</v>
      </c>
      <c r="R205" s="21">
        <f t="shared" si="56"/>
        <v>58.06666666666667</v>
      </c>
      <c r="S205" s="21">
        <f t="shared" si="57"/>
        <v>0</v>
      </c>
      <c r="T205" s="20">
        <f t="shared" si="58"/>
        <v>8661.6</v>
      </c>
      <c r="U205" s="20">
        <f t="shared" si="59"/>
        <v>1742</v>
      </c>
      <c r="V205" s="20">
        <f t="shared" si="60"/>
        <v>0</v>
      </c>
      <c r="W205" s="19">
        <f t="shared" si="61"/>
        <v>299.57587200000006</v>
      </c>
      <c r="X205" s="19">
        <f t="shared" si="62"/>
        <v>9107.1065088000014</v>
      </c>
      <c r="Y205" s="19">
        <f t="shared" si="63"/>
        <v>1807.4992000000002</v>
      </c>
      <c r="Z205" s="19">
        <f t="shared" si="64"/>
        <v>0</v>
      </c>
      <c r="AA205" s="22">
        <f t="shared" si="65"/>
        <v>4</v>
      </c>
      <c r="AB205" s="19">
        <f t="shared" si="66"/>
        <v>251.38972800000002</v>
      </c>
      <c r="AC205" s="23">
        <v>5000</v>
      </c>
      <c r="AD205" s="19">
        <f t="shared" si="67"/>
        <v>1497.8793600000004</v>
      </c>
      <c r="AE205" s="19">
        <f t="shared" si="68"/>
        <v>4493.6380800000006</v>
      </c>
      <c r="AF205" s="19">
        <f t="shared" si="69"/>
        <v>14978.793600000003</v>
      </c>
      <c r="AG205" s="19">
        <f t="shared" si="70"/>
        <v>273.21319526400003</v>
      </c>
      <c r="AH205" s="19">
        <f t="shared" si="71"/>
        <v>956.24618342400015</v>
      </c>
      <c r="AI205" s="19">
        <f>+'[1]Base SDI para IMSS'!N217</f>
        <v>1081.1953481751054</v>
      </c>
      <c r="AJ205" s="19">
        <f>+'[1]Base SDI para IMSS'!O217</f>
        <v>242.52950308792325</v>
      </c>
      <c r="AK205" s="19">
        <f>+'[1]Base SDI para IMSS'!P217</f>
        <v>381.98396736347911</v>
      </c>
      <c r="AL205" s="24">
        <f>+AI205+AJ205+AK205-'[1]Base SDI para IMSS'!Q217</f>
        <v>0</v>
      </c>
    </row>
    <row r="206" spans="1:42" s="25" customFormat="1" ht="15" x14ac:dyDescent="0.25">
      <c r="A206" s="13">
        <v>202</v>
      </c>
      <c r="B206" s="14" t="s">
        <v>577</v>
      </c>
      <c r="C206" s="15" t="s">
        <v>578</v>
      </c>
      <c r="D206" s="14" t="s">
        <v>579</v>
      </c>
      <c r="E206" s="14">
        <v>1992</v>
      </c>
      <c r="F206" s="14">
        <v>2013</v>
      </c>
      <c r="G206" s="16">
        <f t="shared" si="54"/>
        <v>21</v>
      </c>
      <c r="H206" s="15" t="s">
        <v>558</v>
      </c>
      <c r="I206" s="15" t="s">
        <v>220</v>
      </c>
      <c r="J206" s="15" t="s">
        <v>15</v>
      </c>
      <c r="K206" s="17">
        <v>12</v>
      </c>
      <c r="L206" s="18">
        <v>6</v>
      </c>
      <c r="M206" s="15">
        <v>15</v>
      </c>
      <c r="N206" s="19">
        <v>4639.5</v>
      </c>
      <c r="O206" s="19">
        <f t="shared" si="55"/>
        <v>309.3</v>
      </c>
      <c r="P206" s="20">
        <v>887</v>
      </c>
      <c r="Q206" s="20">
        <v>0</v>
      </c>
      <c r="R206" s="21">
        <f t="shared" si="56"/>
        <v>59.133333333333333</v>
      </c>
      <c r="S206" s="21">
        <f t="shared" si="57"/>
        <v>0</v>
      </c>
      <c r="T206" s="20">
        <f t="shared" si="58"/>
        <v>9279</v>
      </c>
      <c r="U206" s="20">
        <f t="shared" si="59"/>
        <v>1774</v>
      </c>
      <c r="V206" s="20">
        <f t="shared" si="60"/>
        <v>0</v>
      </c>
      <c r="W206" s="19">
        <f t="shared" si="61"/>
        <v>320.92968000000002</v>
      </c>
      <c r="X206" s="19">
        <f t="shared" si="62"/>
        <v>9756.2622719999999</v>
      </c>
      <c r="Y206" s="19">
        <f t="shared" si="63"/>
        <v>1840.7024000000001</v>
      </c>
      <c r="Z206" s="19">
        <f t="shared" si="64"/>
        <v>0</v>
      </c>
      <c r="AA206" s="22">
        <f t="shared" si="65"/>
        <v>4</v>
      </c>
      <c r="AB206" s="19">
        <f t="shared" si="66"/>
        <v>251.38972800000002</v>
      </c>
      <c r="AC206" s="23"/>
      <c r="AD206" s="19">
        <f t="shared" si="67"/>
        <v>1604.6484</v>
      </c>
      <c r="AE206" s="19">
        <f t="shared" si="68"/>
        <v>4813.9452000000001</v>
      </c>
      <c r="AF206" s="19">
        <f t="shared" si="69"/>
        <v>16046.484</v>
      </c>
      <c r="AG206" s="19">
        <f t="shared" si="70"/>
        <v>292.68786815999999</v>
      </c>
      <c r="AH206" s="19">
        <f t="shared" si="71"/>
        <v>1024.4075385599999</v>
      </c>
      <c r="AI206" s="19">
        <f>+'[1]Base SDI para IMSS'!N218</f>
        <v>1130.7663627777431</v>
      </c>
      <c r="AJ206" s="19">
        <f>+'[1]Base SDI para IMSS'!O218</f>
        <v>258.66708302220803</v>
      </c>
      <c r="AK206" s="19">
        <f>+'[1]Base SDI para IMSS'!P218</f>
        <v>407.40065575997767</v>
      </c>
      <c r="AL206" s="24">
        <f>+AI206+AJ206+AK206-'[1]Base SDI para IMSS'!Q218</f>
        <v>0</v>
      </c>
    </row>
    <row r="207" spans="1:42" s="25" customFormat="1" ht="15" x14ac:dyDescent="0.25">
      <c r="A207" s="13">
        <v>203</v>
      </c>
      <c r="B207" s="14" t="s">
        <v>580</v>
      </c>
      <c r="C207" s="15" t="s">
        <v>581</v>
      </c>
      <c r="D207" s="14" t="s">
        <v>582</v>
      </c>
      <c r="E207" s="14">
        <v>1997</v>
      </c>
      <c r="F207" s="14">
        <v>2013</v>
      </c>
      <c r="G207" s="16">
        <f t="shared" si="54"/>
        <v>16</v>
      </c>
      <c r="H207" s="15" t="s">
        <v>558</v>
      </c>
      <c r="I207" s="15" t="s">
        <v>457</v>
      </c>
      <c r="J207" s="15" t="s">
        <v>15</v>
      </c>
      <c r="K207" s="17">
        <v>15</v>
      </c>
      <c r="L207" s="18">
        <v>6</v>
      </c>
      <c r="M207" s="15">
        <v>15</v>
      </c>
      <c r="N207" s="19">
        <v>6607.95</v>
      </c>
      <c r="O207" s="19">
        <f t="shared" si="55"/>
        <v>440.53</v>
      </c>
      <c r="P207" s="20">
        <v>960.5</v>
      </c>
      <c r="Q207" s="20">
        <v>0</v>
      </c>
      <c r="R207" s="21">
        <f t="shared" si="56"/>
        <v>64.033333333333331</v>
      </c>
      <c r="S207" s="21">
        <f t="shared" si="57"/>
        <v>0</v>
      </c>
      <c r="T207" s="20">
        <f t="shared" si="58"/>
        <v>13215.9</v>
      </c>
      <c r="U207" s="20">
        <f t="shared" si="59"/>
        <v>1921</v>
      </c>
      <c r="V207" s="20">
        <f t="shared" si="60"/>
        <v>0</v>
      </c>
      <c r="W207" s="19">
        <f t="shared" si="61"/>
        <v>457.09392800000001</v>
      </c>
      <c r="X207" s="19">
        <f t="shared" si="62"/>
        <v>13895.655411199999</v>
      </c>
      <c r="Y207" s="19">
        <f t="shared" si="63"/>
        <v>1993.2296000000001</v>
      </c>
      <c r="Z207" s="19">
        <f t="shared" si="64"/>
        <v>0</v>
      </c>
      <c r="AA207" s="22">
        <f t="shared" si="65"/>
        <v>3</v>
      </c>
      <c r="AB207" s="19">
        <f t="shared" si="66"/>
        <v>188.54229600000002</v>
      </c>
      <c r="AC207" s="23"/>
      <c r="AD207" s="19">
        <f t="shared" si="67"/>
        <v>2285.4696400000003</v>
      </c>
      <c r="AE207" s="19">
        <f t="shared" si="68"/>
        <v>6856.4089199999999</v>
      </c>
      <c r="AF207" s="19">
        <f t="shared" si="69"/>
        <v>22854.696400000001</v>
      </c>
      <c r="AG207" s="19">
        <f t="shared" si="70"/>
        <v>416.86966233599998</v>
      </c>
      <c r="AH207" s="19">
        <f t="shared" si="71"/>
        <v>1459.0438181759998</v>
      </c>
      <c r="AI207" s="19">
        <f>+'[1]Base SDI para IMSS'!N219</f>
        <v>1439.3620867520738</v>
      </c>
      <c r="AJ207" s="19">
        <f>+'[1]Base SDI para IMSS'!O219</f>
        <v>359.12877828775675</v>
      </c>
      <c r="AK207" s="19">
        <f>+'[1]Base SDI para IMSS'!P219</f>
        <v>565.62782580321687</v>
      </c>
      <c r="AL207" s="24">
        <f>+AI207+AJ207+AK207-'[1]Base SDI para IMSS'!Q219</f>
        <v>0</v>
      </c>
    </row>
    <row r="208" spans="1:42" s="25" customFormat="1" ht="15" x14ac:dyDescent="0.25">
      <c r="A208" s="13">
        <v>204</v>
      </c>
      <c r="B208" s="14" t="s">
        <v>16</v>
      </c>
      <c r="C208" s="15" t="s">
        <v>17</v>
      </c>
      <c r="D208" s="14" t="s">
        <v>18</v>
      </c>
      <c r="E208" s="14">
        <v>1999</v>
      </c>
      <c r="F208" s="14">
        <v>2013</v>
      </c>
      <c r="G208" s="16">
        <f t="shared" si="54"/>
        <v>14</v>
      </c>
      <c r="H208" s="15" t="s">
        <v>586</v>
      </c>
      <c r="I208" s="15" t="s">
        <v>19</v>
      </c>
      <c r="J208" s="15" t="s">
        <v>15</v>
      </c>
      <c r="K208" s="17">
        <v>1</v>
      </c>
      <c r="L208" s="18">
        <v>8</v>
      </c>
      <c r="M208" s="15">
        <v>15</v>
      </c>
      <c r="N208" s="19">
        <v>3636.15</v>
      </c>
      <c r="O208" s="19">
        <f t="shared" si="55"/>
        <v>242.41</v>
      </c>
      <c r="P208" s="20">
        <v>792</v>
      </c>
      <c r="Q208" s="20">
        <v>0</v>
      </c>
      <c r="R208" s="21">
        <f t="shared" si="56"/>
        <v>52.8</v>
      </c>
      <c r="S208" s="21">
        <f t="shared" si="57"/>
        <v>0</v>
      </c>
      <c r="T208" s="20">
        <f t="shared" si="58"/>
        <v>7272.3</v>
      </c>
      <c r="U208" s="20">
        <f t="shared" si="59"/>
        <v>1584</v>
      </c>
      <c r="V208" s="20">
        <f t="shared" si="60"/>
        <v>0</v>
      </c>
      <c r="W208" s="19">
        <f t="shared" si="61"/>
        <v>251.52461600000001</v>
      </c>
      <c r="X208" s="19">
        <f t="shared" si="62"/>
        <v>7646.3483263999997</v>
      </c>
      <c r="Y208" s="19">
        <f t="shared" si="63"/>
        <v>1643.5584000000001</v>
      </c>
      <c r="Z208" s="19">
        <f t="shared" si="64"/>
        <v>0</v>
      </c>
      <c r="AA208" s="22">
        <f t="shared" si="65"/>
        <v>2</v>
      </c>
      <c r="AB208" s="19">
        <f t="shared" si="66"/>
        <v>125.69486400000001</v>
      </c>
      <c r="AC208" s="23"/>
      <c r="AD208" s="19">
        <f t="shared" si="67"/>
        <v>1257.6230800000001</v>
      </c>
      <c r="AE208" s="19">
        <f t="shared" si="68"/>
        <v>3772.86924</v>
      </c>
      <c r="AF208" s="19">
        <f t="shared" si="69"/>
        <v>12576.230800000001</v>
      </c>
      <c r="AG208" s="19">
        <f t="shared" si="70"/>
        <v>229.39044979199997</v>
      </c>
      <c r="AH208" s="19">
        <f t="shared" si="71"/>
        <v>802.86657427199998</v>
      </c>
      <c r="AI208" s="19">
        <f>+'[1]Base SDI para IMSS'!N220</f>
        <v>956.4447797683672</v>
      </c>
      <c r="AJ208" s="19">
        <f>+'[1]Base SDI para IMSS'!O220</f>
        <v>201.91761959816958</v>
      </c>
      <c r="AK208" s="19">
        <f>+'[1]Base SDI para IMSS'!P220</f>
        <v>318.02025086711711</v>
      </c>
      <c r="AL208" s="24">
        <f>+AI208+AJ208+AK208-'[1]Base SDI para IMSS'!Q220</f>
        <v>0</v>
      </c>
    </row>
    <row r="209" spans="1:38" s="25" customFormat="1" ht="15" x14ac:dyDescent="0.25">
      <c r="A209" s="13">
        <v>205</v>
      </c>
      <c r="B209" s="14" t="s">
        <v>583</v>
      </c>
      <c r="C209" s="15" t="s">
        <v>584</v>
      </c>
      <c r="D209" s="14" t="s">
        <v>585</v>
      </c>
      <c r="E209" s="14">
        <v>2008</v>
      </c>
      <c r="F209" s="14">
        <v>2013</v>
      </c>
      <c r="G209" s="16">
        <f t="shared" si="54"/>
        <v>5</v>
      </c>
      <c r="H209" s="15" t="s">
        <v>586</v>
      </c>
      <c r="I209" s="15" t="s">
        <v>516</v>
      </c>
      <c r="J209" s="15" t="s">
        <v>15</v>
      </c>
      <c r="K209" s="17">
        <v>16</v>
      </c>
      <c r="L209" s="18">
        <v>6</v>
      </c>
      <c r="M209" s="15">
        <v>15</v>
      </c>
      <c r="N209" s="19">
        <v>7012.8</v>
      </c>
      <c r="O209" s="19">
        <f t="shared" si="55"/>
        <v>467.52000000000004</v>
      </c>
      <c r="P209" s="20">
        <v>960.5</v>
      </c>
      <c r="Q209" s="20">
        <v>0</v>
      </c>
      <c r="R209" s="21">
        <f t="shared" si="56"/>
        <v>64.033333333333331</v>
      </c>
      <c r="S209" s="21">
        <f t="shared" si="57"/>
        <v>0</v>
      </c>
      <c r="T209" s="20">
        <f t="shared" si="58"/>
        <v>14025.6</v>
      </c>
      <c r="U209" s="20">
        <f t="shared" si="59"/>
        <v>1921</v>
      </c>
      <c r="V209" s="20">
        <f t="shared" si="60"/>
        <v>0</v>
      </c>
      <c r="W209" s="19">
        <f t="shared" si="61"/>
        <v>485.0987520000001</v>
      </c>
      <c r="X209" s="19">
        <f t="shared" si="62"/>
        <v>14747.002060800003</v>
      </c>
      <c r="Y209" s="19">
        <f t="shared" si="63"/>
        <v>1993.2296000000001</v>
      </c>
      <c r="Z209" s="19">
        <f t="shared" si="64"/>
        <v>0</v>
      </c>
      <c r="AA209" s="22">
        <f t="shared" si="65"/>
        <v>1</v>
      </c>
      <c r="AB209" s="19">
        <f t="shared" si="66"/>
        <v>62.847432000000005</v>
      </c>
      <c r="AC209" s="23"/>
      <c r="AD209" s="19">
        <f t="shared" si="67"/>
        <v>2425.4937600000003</v>
      </c>
      <c r="AE209" s="19">
        <f t="shared" si="68"/>
        <v>7276.4812800000018</v>
      </c>
      <c r="AF209" s="19">
        <f t="shared" si="69"/>
        <v>24254.937600000005</v>
      </c>
      <c r="AG209" s="19">
        <f t="shared" si="70"/>
        <v>442.41006182400008</v>
      </c>
      <c r="AH209" s="19">
        <f t="shared" si="71"/>
        <v>1548.4352163840003</v>
      </c>
      <c r="AI209" s="19">
        <f>+'[1]Base SDI para IMSS'!N221</f>
        <v>1493.9755280810571</v>
      </c>
      <c r="AJ209" s="19">
        <f>+'[1]Base SDI para IMSS'!O221</f>
        <v>376.90789340165128</v>
      </c>
      <c r="AK209" s="19">
        <f>+'[1]Base SDI para IMSS'!P221</f>
        <v>593.62993210760078</v>
      </c>
      <c r="AL209" s="24">
        <f>+AI209+AJ209+AK209-'[1]Base SDI para IMSS'!Q221</f>
        <v>0</v>
      </c>
    </row>
    <row r="210" spans="1:38" s="25" customFormat="1" ht="15" x14ac:dyDescent="0.25">
      <c r="A210" s="13">
        <v>206</v>
      </c>
      <c r="B210" s="14" t="s">
        <v>597</v>
      </c>
      <c r="C210" s="15" t="s">
        <v>598</v>
      </c>
      <c r="D210" s="14" t="s">
        <v>599</v>
      </c>
      <c r="E210" s="14">
        <v>1992</v>
      </c>
      <c r="F210" s="14">
        <v>2013</v>
      </c>
      <c r="G210" s="16">
        <f t="shared" si="54"/>
        <v>21</v>
      </c>
      <c r="H210" s="15" t="s">
        <v>586</v>
      </c>
      <c r="I210" s="15" t="s">
        <v>212</v>
      </c>
      <c r="J210" s="15" t="s">
        <v>15</v>
      </c>
      <c r="K210" s="17">
        <v>9</v>
      </c>
      <c r="L210" s="18">
        <v>6</v>
      </c>
      <c r="M210" s="15">
        <v>12</v>
      </c>
      <c r="N210" s="19">
        <v>3464.64</v>
      </c>
      <c r="O210" s="19">
        <f t="shared" si="55"/>
        <v>288.71999999999997</v>
      </c>
      <c r="P210" s="20">
        <v>696.8</v>
      </c>
      <c r="Q210" s="20">
        <v>0</v>
      </c>
      <c r="R210" s="21">
        <f t="shared" si="56"/>
        <v>58.066666666666663</v>
      </c>
      <c r="S210" s="21">
        <f t="shared" si="57"/>
        <v>0</v>
      </c>
      <c r="T210" s="20">
        <f t="shared" si="58"/>
        <v>8661.5999999999985</v>
      </c>
      <c r="U210" s="20">
        <f t="shared" si="59"/>
        <v>1742</v>
      </c>
      <c r="V210" s="20">
        <f t="shared" si="60"/>
        <v>0</v>
      </c>
      <c r="W210" s="19">
        <f t="shared" si="61"/>
        <v>299.575872</v>
      </c>
      <c r="X210" s="19">
        <f t="shared" si="62"/>
        <v>9107.1065087999996</v>
      </c>
      <c r="Y210" s="19">
        <f t="shared" si="63"/>
        <v>1807.4992000000002</v>
      </c>
      <c r="Z210" s="19">
        <f t="shared" si="64"/>
        <v>0</v>
      </c>
      <c r="AA210" s="22">
        <f t="shared" si="65"/>
        <v>4</v>
      </c>
      <c r="AB210" s="19">
        <f t="shared" si="66"/>
        <v>251.38972800000002</v>
      </c>
      <c r="AC210" s="23"/>
      <c r="AD210" s="19">
        <f t="shared" si="67"/>
        <v>1497.8793599999999</v>
      </c>
      <c r="AE210" s="19">
        <f t="shared" si="68"/>
        <v>4493.6380799999997</v>
      </c>
      <c r="AF210" s="19">
        <f t="shared" si="69"/>
        <v>14978.793600000001</v>
      </c>
      <c r="AG210" s="19">
        <f t="shared" si="70"/>
        <v>273.21319526399998</v>
      </c>
      <c r="AH210" s="19">
        <f t="shared" si="71"/>
        <v>956.24618342399992</v>
      </c>
      <c r="AI210" s="19">
        <f>+'[1]Base SDI para IMSS'!N222</f>
        <v>1081.1953481751052</v>
      </c>
      <c r="AJ210" s="19">
        <f>+'[1]Base SDI para IMSS'!O222</f>
        <v>242.52950308792322</v>
      </c>
      <c r="AK210" s="19">
        <f>+'[1]Base SDI para IMSS'!P222</f>
        <v>381.98396736347905</v>
      </c>
      <c r="AL210" s="24">
        <f>+AI210+AJ210+AK210-'[1]Base SDI para IMSS'!Q222</f>
        <v>0</v>
      </c>
    </row>
    <row r="211" spans="1:38" s="25" customFormat="1" ht="15" x14ac:dyDescent="0.25">
      <c r="A211" s="13">
        <v>207</v>
      </c>
      <c r="B211" s="14" t="s">
        <v>600</v>
      </c>
      <c r="C211" s="15" t="s">
        <v>601</v>
      </c>
      <c r="D211" s="14" t="s">
        <v>602</v>
      </c>
      <c r="E211" s="14">
        <v>1994</v>
      </c>
      <c r="F211" s="14">
        <v>2013</v>
      </c>
      <c r="G211" s="16">
        <f t="shared" si="54"/>
        <v>19</v>
      </c>
      <c r="H211" s="15" t="s">
        <v>586</v>
      </c>
      <c r="I211" s="15" t="s">
        <v>14</v>
      </c>
      <c r="J211" s="15" t="s">
        <v>15</v>
      </c>
      <c r="K211" s="17">
        <v>1</v>
      </c>
      <c r="L211" s="18">
        <v>6</v>
      </c>
      <c r="M211" s="15">
        <v>12</v>
      </c>
      <c r="N211" s="19">
        <v>1931.4</v>
      </c>
      <c r="O211" s="19">
        <f t="shared" si="55"/>
        <v>160.95000000000002</v>
      </c>
      <c r="P211" s="20">
        <v>488</v>
      </c>
      <c r="Q211" s="20">
        <v>0</v>
      </c>
      <c r="R211" s="21">
        <f t="shared" si="56"/>
        <v>40.666666666666664</v>
      </c>
      <c r="S211" s="21">
        <f t="shared" si="57"/>
        <v>0</v>
      </c>
      <c r="T211" s="20">
        <f t="shared" si="58"/>
        <v>4828.5000000000009</v>
      </c>
      <c r="U211" s="20">
        <f t="shared" si="59"/>
        <v>1220</v>
      </c>
      <c r="V211" s="20">
        <f t="shared" si="60"/>
        <v>0</v>
      </c>
      <c r="W211" s="19">
        <f t="shared" si="61"/>
        <v>167.00172000000003</v>
      </c>
      <c r="X211" s="19">
        <f t="shared" si="62"/>
        <v>5076.852288000001</v>
      </c>
      <c r="Y211" s="19">
        <f t="shared" si="63"/>
        <v>1265.8720000000001</v>
      </c>
      <c r="Z211" s="19">
        <f t="shared" si="64"/>
        <v>0</v>
      </c>
      <c r="AA211" s="22">
        <f t="shared" si="65"/>
        <v>3</v>
      </c>
      <c r="AB211" s="19">
        <f t="shared" si="66"/>
        <v>188.54229600000002</v>
      </c>
      <c r="AC211" s="23"/>
      <c r="AD211" s="19">
        <f t="shared" si="67"/>
        <v>835.00860000000011</v>
      </c>
      <c r="AE211" s="19">
        <f t="shared" si="68"/>
        <v>2505.0258000000003</v>
      </c>
      <c r="AF211" s="19">
        <f t="shared" si="69"/>
        <v>8350.0860000000011</v>
      </c>
      <c r="AG211" s="19">
        <f t="shared" si="70"/>
        <v>152.30556864000002</v>
      </c>
      <c r="AH211" s="19">
        <f t="shared" si="71"/>
        <v>533.06949024000005</v>
      </c>
      <c r="AI211" s="19">
        <f>+'[1]Base SDI para IMSS'!N223</f>
        <v>748.96409163939484</v>
      </c>
      <c r="AJ211" s="19">
        <f>+'[1]Base SDI para IMSS'!O223</f>
        <v>134.37338601043203</v>
      </c>
      <c r="AK211" s="19">
        <f>+'[1]Base SDI para IMSS'!P223</f>
        <v>211.63808296643043</v>
      </c>
      <c r="AL211" s="24">
        <f>+AI211+AJ211+AK211-'[1]Base SDI para IMSS'!Q223</f>
        <v>0</v>
      </c>
    </row>
    <row r="212" spans="1:38" s="25" customFormat="1" ht="15" x14ac:dyDescent="0.25">
      <c r="A212" s="13">
        <v>208</v>
      </c>
      <c r="B212" s="14" t="s">
        <v>1222</v>
      </c>
      <c r="C212" s="15" t="s">
        <v>1223</v>
      </c>
      <c r="D212" s="14" t="s">
        <v>1224</v>
      </c>
      <c r="E212" s="14">
        <v>2007</v>
      </c>
      <c r="F212" s="14">
        <v>2013</v>
      </c>
      <c r="G212" s="16">
        <f t="shared" si="54"/>
        <v>6</v>
      </c>
      <c r="H212" s="15" t="s">
        <v>586</v>
      </c>
      <c r="I212" s="15" t="s">
        <v>596</v>
      </c>
      <c r="J212" s="15" t="s">
        <v>208</v>
      </c>
      <c r="K212" s="17">
        <v>13</v>
      </c>
      <c r="L212" s="18">
        <v>6</v>
      </c>
      <c r="M212" s="15">
        <v>15</v>
      </c>
      <c r="N212" s="19">
        <v>6864.6</v>
      </c>
      <c r="O212" s="19">
        <f t="shared" si="55"/>
        <v>457.64000000000004</v>
      </c>
      <c r="P212" s="20">
        <v>960.5</v>
      </c>
      <c r="Q212" s="20">
        <v>0</v>
      </c>
      <c r="R212" s="21">
        <f t="shared" si="56"/>
        <v>64.033333333333331</v>
      </c>
      <c r="S212" s="21">
        <f t="shared" si="57"/>
        <v>0</v>
      </c>
      <c r="T212" s="20">
        <f t="shared" si="58"/>
        <v>13729.2</v>
      </c>
      <c r="U212" s="20">
        <f t="shared" si="59"/>
        <v>1921</v>
      </c>
      <c r="V212" s="20">
        <f t="shared" si="60"/>
        <v>0</v>
      </c>
      <c r="W212" s="19">
        <f t="shared" si="61"/>
        <v>474.84726400000005</v>
      </c>
      <c r="X212" s="19">
        <f t="shared" si="62"/>
        <v>14435.356825600002</v>
      </c>
      <c r="Y212" s="19">
        <f t="shared" si="63"/>
        <v>1993.2296000000001</v>
      </c>
      <c r="Z212" s="19">
        <f t="shared" si="64"/>
        <v>0</v>
      </c>
      <c r="AA212" s="22">
        <f t="shared" si="65"/>
        <v>1</v>
      </c>
      <c r="AB212" s="19">
        <f t="shared" si="66"/>
        <v>62.847432000000005</v>
      </c>
      <c r="AC212" s="23"/>
      <c r="AD212" s="19">
        <f t="shared" si="67"/>
        <v>2374.2363200000004</v>
      </c>
      <c r="AE212" s="19">
        <f t="shared" si="68"/>
        <v>7122.7089600000008</v>
      </c>
      <c r="AF212" s="19">
        <f t="shared" si="69"/>
        <v>23742.363200000003</v>
      </c>
      <c r="AG212" s="19">
        <f t="shared" si="70"/>
        <v>433.06070476800005</v>
      </c>
      <c r="AH212" s="19">
        <f t="shared" si="71"/>
        <v>1515.7124666880002</v>
      </c>
      <c r="AI212" s="19">
        <f>+'[1]Base SDI para IMSS'!N224</f>
        <v>1471.1568762364855</v>
      </c>
      <c r="AJ212" s="19">
        <f>+'[1]Base SDI para IMSS'!O224</f>
        <v>369.4794027587584</v>
      </c>
      <c r="AK212" s="19">
        <f>+'[1]Base SDI para IMSS'!P224</f>
        <v>581.93005934504447</v>
      </c>
      <c r="AL212" s="24">
        <f>+AI212+AJ212+AK212-'[1]Base SDI para IMSS'!Q224</f>
        <v>0</v>
      </c>
    </row>
    <row r="213" spans="1:38" s="25" customFormat="1" ht="15" x14ac:dyDescent="0.25">
      <c r="A213" s="13">
        <v>209</v>
      </c>
      <c r="B213" s="14" t="s">
        <v>1225</v>
      </c>
      <c r="C213" s="15" t="s">
        <v>1226</v>
      </c>
      <c r="D213" s="14" t="s">
        <v>1227</v>
      </c>
      <c r="E213" s="14">
        <v>2012</v>
      </c>
      <c r="F213" s="14">
        <v>2013</v>
      </c>
      <c r="G213" s="16">
        <f t="shared" si="54"/>
        <v>1</v>
      </c>
      <c r="H213" s="15" t="s">
        <v>586</v>
      </c>
      <c r="I213" s="15" t="s">
        <v>14</v>
      </c>
      <c r="J213" s="15" t="s">
        <v>41</v>
      </c>
      <c r="K213" s="17">
        <v>1</v>
      </c>
      <c r="L213" s="18">
        <v>8</v>
      </c>
      <c r="M213" s="15">
        <v>15</v>
      </c>
      <c r="N213" s="19">
        <v>2842.8</v>
      </c>
      <c r="O213" s="19">
        <f t="shared" si="55"/>
        <v>189.52</v>
      </c>
      <c r="P213" s="20">
        <v>732</v>
      </c>
      <c r="Q213" s="20">
        <v>0</v>
      </c>
      <c r="R213" s="21">
        <f t="shared" si="56"/>
        <v>48.8</v>
      </c>
      <c r="S213" s="21">
        <f t="shared" si="57"/>
        <v>0</v>
      </c>
      <c r="T213" s="20">
        <f t="shared" si="58"/>
        <v>5685.6</v>
      </c>
      <c r="U213" s="20">
        <f t="shared" si="59"/>
        <v>1464</v>
      </c>
      <c r="V213" s="20">
        <f t="shared" si="60"/>
        <v>0</v>
      </c>
      <c r="W213" s="19">
        <f t="shared" si="61"/>
        <v>196.64595200000002</v>
      </c>
      <c r="X213" s="19">
        <f t="shared" si="62"/>
        <v>5978.0369408000006</v>
      </c>
      <c r="Y213" s="19">
        <f t="shared" si="63"/>
        <v>1519.0464000000002</v>
      </c>
      <c r="Z213" s="19">
        <f t="shared" si="64"/>
        <v>0</v>
      </c>
      <c r="AA213" s="22">
        <f t="shared" si="65"/>
        <v>0</v>
      </c>
      <c r="AB213" s="19">
        <f t="shared" si="66"/>
        <v>0</v>
      </c>
      <c r="AC213" s="23"/>
      <c r="AD213" s="19">
        <f t="shared" si="67"/>
        <v>983.22976000000017</v>
      </c>
      <c r="AE213" s="19">
        <f t="shared" si="68"/>
        <v>2949.6892800000005</v>
      </c>
      <c r="AF213" s="19">
        <f t="shared" si="69"/>
        <v>9832.2976000000017</v>
      </c>
      <c r="AG213" s="19">
        <f t="shared" si="70"/>
        <v>179.34110822400001</v>
      </c>
      <c r="AH213" s="19">
        <f t="shared" si="71"/>
        <v>627.69387878400005</v>
      </c>
      <c r="AI213" s="19">
        <f>+'[1]Base SDI para IMSS'!N225</f>
        <v>818.91950204195632</v>
      </c>
      <c r="AJ213" s="19">
        <f>+'[1]Base SDI para IMSS'!O225</f>
        <v>157.14699748997123</v>
      </c>
      <c r="AK213" s="19">
        <f>+'[1]Base SDI para IMSS'!P225</f>
        <v>247.50652104670465</v>
      </c>
      <c r="AL213" s="24">
        <f>+AI213+AJ213+AK213-'[1]Base SDI para IMSS'!Q225</f>
        <v>0</v>
      </c>
    </row>
    <row r="214" spans="1:38" s="25" customFormat="1" ht="15" x14ac:dyDescent="0.25">
      <c r="A214" s="13">
        <v>210</v>
      </c>
      <c r="B214" s="14" t="s">
        <v>587</v>
      </c>
      <c r="C214" s="15" t="s">
        <v>588</v>
      </c>
      <c r="D214" s="14" t="s">
        <v>589</v>
      </c>
      <c r="E214" s="14">
        <v>2000</v>
      </c>
      <c r="F214" s="14">
        <v>2013</v>
      </c>
      <c r="G214" s="16">
        <f t="shared" si="54"/>
        <v>13</v>
      </c>
      <c r="H214" s="15" t="s">
        <v>586</v>
      </c>
      <c r="I214" s="15" t="s">
        <v>237</v>
      </c>
      <c r="J214" s="15" t="s">
        <v>15</v>
      </c>
      <c r="K214" s="17">
        <v>1</v>
      </c>
      <c r="L214" s="18">
        <v>8</v>
      </c>
      <c r="M214" s="15">
        <v>15</v>
      </c>
      <c r="N214" s="19">
        <v>3271.2</v>
      </c>
      <c r="O214" s="19">
        <f t="shared" si="55"/>
        <v>218.07999999999998</v>
      </c>
      <c r="P214" s="20">
        <v>778</v>
      </c>
      <c r="Q214" s="20">
        <v>0</v>
      </c>
      <c r="R214" s="21">
        <f t="shared" si="56"/>
        <v>51.866666666666667</v>
      </c>
      <c r="S214" s="21">
        <f t="shared" si="57"/>
        <v>0</v>
      </c>
      <c r="T214" s="20">
        <f t="shared" si="58"/>
        <v>6542.4</v>
      </c>
      <c r="U214" s="20">
        <f t="shared" si="59"/>
        <v>1556</v>
      </c>
      <c r="V214" s="20">
        <f t="shared" si="60"/>
        <v>0</v>
      </c>
      <c r="W214" s="19">
        <f t="shared" si="61"/>
        <v>226.279808</v>
      </c>
      <c r="X214" s="19">
        <f t="shared" si="62"/>
        <v>6878.9061631999994</v>
      </c>
      <c r="Y214" s="19">
        <f t="shared" si="63"/>
        <v>1614.5056000000002</v>
      </c>
      <c r="Z214" s="19">
        <f t="shared" si="64"/>
        <v>0</v>
      </c>
      <c r="AA214" s="22">
        <f t="shared" si="65"/>
        <v>2</v>
      </c>
      <c r="AB214" s="19">
        <f t="shared" si="66"/>
        <v>125.69486400000001</v>
      </c>
      <c r="AC214" s="23"/>
      <c r="AD214" s="19">
        <f t="shared" si="67"/>
        <v>1131.39904</v>
      </c>
      <c r="AE214" s="19">
        <f t="shared" si="68"/>
        <v>3394.1971199999998</v>
      </c>
      <c r="AF214" s="19">
        <f t="shared" si="69"/>
        <v>11313.990400000001</v>
      </c>
      <c r="AG214" s="19">
        <f t="shared" si="70"/>
        <v>206.36718489599997</v>
      </c>
      <c r="AH214" s="19">
        <f t="shared" si="71"/>
        <v>722.28514713599986</v>
      </c>
      <c r="AI214" s="19">
        <f>+'[1]Base SDI para IMSS'!N226</f>
        <v>898.46782151663592</v>
      </c>
      <c r="AJ214" s="19">
        <f>+'[1]Base SDI para IMSS'!O226</f>
        <v>183.04352945428482</v>
      </c>
      <c r="AK214" s="19">
        <f>+'[1]Base SDI para IMSS'!P226</f>
        <v>288.29355889049856</v>
      </c>
      <c r="AL214" s="24">
        <f>+AI214+AJ214+AK214-'[1]Base SDI para IMSS'!Q226</f>
        <v>0</v>
      </c>
    </row>
    <row r="215" spans="1:38" s="25" customFormat="1" ht="15" x14ac:dyDescent="0.25">
      <c r="A215" s="13">
        <v>211</v>
      </c>
      <c r="B215" s="14" t="s">
        <v>603</v>
      </c>
      <c r="C215" s="15" t="s">
        <v>604</v>
      </c>
      <c r="D215" s="14" t="s">
        <v>605</v>
      </c>
      <c r="E215" s="14">
        <v>2012</v>
      </c>
      <c r="F215" s="14">
        <v>2013</v>
      </c>
      <c r="G215" s="16">
        <f t="shared" si="54"/>
        <v>1</v>
      </c>
      <c r="H215" s="15" t="s">
        <v>586</v>
      </c>
      <c r="I215" s="15" t="s">
        <v>237</v>
      </c>
      <c r="J215" s="15" t="s">
        <v>41</v>
      </c>
      <c r="K215" s="17">
        <v>1</v>
      </c>
      <c r="L215" s="18">
        <v>8</v>
      </c>
      <c r="M215" s="15">
        <v>15</v>
      </c>
      <c r="N215" s="19">
        <v>3271.2</v>
      </c>
      <c r="O215" s="19">
        <f t="shared" si="55"/>
        <v>218.07999999999998</v>
      </c>
      <c r="P215" s="20">
        <v>778</v>
      </c>
      <c r="Q215" s="20">
        <v>0</v>
      </c>
      <c r="R215" s="21">
        <f t="shared" si="56"/>
        <v>51.866666666666667</v>
      </c>
      <c r="S215" s="21">
        <f t="shared" si="57"/>
        <v>0</v>
      </c>
      <c r="T215" s="20">
        <f t="shared" si="58"/>
        <v>6542.4</v>
      </c>
      <c r="U215" s="20">
        <f t="shared" si="59"/>
        <v>1556</v>
      </c>
      <c r="V215" s="20">
        <f t="shared" si="60"/>
        <v>0</v>
      </c>
      <c r="W215" s="19">
        <f t="shared" si="61"/>
        <v>226.279808</v>
      </c>
      <c r="X215" s="19">
        <f t="shared" si="62"/>
        <v>6878.9061631999994</v>
      </c>
      <c r="Y215" s="19">
        <f t="shared" si="63"/>
        <v>1614.5056000000002</v>
      </c>
      <c r="Z215" s="19">
        <f t="shared" si="64"/>
        <v>0</v>
      </c>
      <c r="AA215" s="22">
        <f t="shared" si="65"/>
        <v>0</v>
      </c>
      <c r="AB215" s="19">
        <f t="shared" si="66"/>
        <v>0</v>
      </c>
      <c r="AC215" s="23"/>
      <c r="AD215" s="19">
        <f t="shared" si="67"/>
        <v>1131.39904</v>
      </c>
      <c r="AE215" s="19">
        <f t="shared" si="68"/>
        <v>3394.1971199999998</v>
      </c>
      <c r="AF215" s="19">
        <f t="shared" si="69"/>
        <v>11313.990400000001</v>
      </c>
      <c r="AG215" s="19">
        <f t="shared" si="70"/>
        <v>206.36718489599997</v>
      </c>
      <c r="AH215" s="19">
        <f t="shared" si="71"/>
        <v>722.28514713599986</v>
      </c>
      <c r="AI215" s="19">
        <f>+'[1]Base SDI para IMSS'!N227</f>
        <v>890.74569469936364</v>
      </c>
      <c r="AJ215" s="19">
        <f>+'[1]Base SDI para IMSS'!O227</f>
        <v>180.52963217428481</v>
      </c>
      <c r="AK215" s="19">
        <f>+'[1]Base SDI para IMSS'!P227</f>
        <v>284.33417067449858</v>
      </c>
      <c r="AL215" s="24">
        <f>+AI215+AJ215+AK215-'[1]Base SDI para IMSS'!Q227</f>
        <v>0</v>
      </c>
    </row>
    <row r="216" spans="1:38" s="25" customFormat="1" ht="15" x14ac:dyDescent="0.25">
      <c r="A216" s="13">
        <v>212</v>
      </c>
      <c r="B216" s="14" t="s">
        <v>606</v>
      </c>
      <c r="C216" s="15" t="s">
        <v>607</v>
      </c>
      <c r="D216" s="14" t="s">
        <v>608</v>
      </c>
      <c r="E216" s="14">
        <v>1992</v>
      </c>
      <c r="F216" s="14">
        <v>2013</v>
      </c>
      <c r="G216" s="16">
        <f t="shared" si="54"/>
        <v>21</v>
      </c>
      <c r="H216" s="15" t="s">
        <v>586</v>
      </c>
      <c r="I216" s="15" t="s">
        <v>14</v>
      </c>
      <c r="J216" s="15" t="s">
        <v>15</v>
      </c>
      <c r="K216" s="17">
        <v>1</v>
      </c>
      <c r="L216" s="18">
        <v>8</v>
      </c>
      <c r="M216" s="15">
        <v>14</v>
      </c>
      <c r="N216" s="19">
        <v>2653.28</v>
      </c>
      <c r="O216" s="19">
        <f t="shared" si="55"/>
        <v>189.52</v>
      </c>
      <c r="P216" s="20">
        <v>683.2</v>
      </c>
      <c r="Q216" s="20">
        <v>0</v>
      </c>
      <c r="R216" s="21">
        <f t="shared" si="56"/>
        <v>48.800000000000004</v>
      </c>
      <c r="S216" s="21">
        <f t="shared" si="57"/>
        <v>0</v>
      </c>
      <c r="T216" s="20">
        <f t="shared" si="58"/>
        <v>5685.6</v>
      </c>
      <c r="U216" s="20">
        <f t="shared" si="59"/>
        <v>1464.0000000000002</v>
      </c>
      <c r="V216" s="20">
        <f t="shared" si="60"/>
        <v>0</v>
      </c>
      <c r="W216" s="19">
        <f t="shared" si="61"/>
        <v>196.64595200000002</v>
      </c>
      <c r="X216" s="19">
        <f t="shared" si="62"/>
        <v>5978.0369408000006</v>
      </c>
      <c r="Y216" s="19">
        <f t="shared" si="63"/>
        <v>1519.0464000000004</v>
      </c>
      <c r="Z216" s="19">
        <f t="shared" si="64"/>
        <v>0</v>
      </c>
      <c r="AA216" s="22">
        <f t="shared" si="65"/>
        <v>4</v>
      </c>
      <c r="AB216" s="19">
        <f t="shared" si="66"/>
        <v>251.38972800000002</v>
      </c>
      <c r="AC216" s="23"/>
      <c r="AD216" s="19">
        <f t="shared" si="67"/>
        <v>983.22976000000017</v>
      </c>
      <c r="AE216" s="19">
        <f t="shared" si="68"/>
        <v>2949.6892800000005</v>
      </c>
      <c r="AF216" s="19">
        <f t="shared" si="69"/>
        <v>9832.2976000000017</v>
      </c>
      <c r="AG216" s="19">
        <f t="shared" si="70"/>
        <v>179.34110822400001</v>
      </c>
      <c r="AH216" s="19">
        <f t="shared" si="71"/>
        <v>627.69387878400005</v>
      </c>
      <c r="AI216" s="19">
        <f>+'[1]Base SDI para IMSS'!N228</f>
        <v>834.36375567650055</v>
      </c>
      <c r="AJ216" s="19">
        <f>+'[1]Base SDI para IMSS'!O228</f>
        <v>162.17479204997124</v>
      </c>
      <c r="AK216" s="19">
        <f>+'[1]Base SDI para IMSS'!P228</f>
        <v>255.42529747870472</v>
      </c>
      <c r="AL216" s="24">
        <f>+AI216+AJ216+AK216-'[1]Base SDI para IMSS'!Q228</f>
        <v>0</v>
      </c>
    </row>
    <row r="217" spans="1:38" s="25" customFormat="1" ht="15" x14ac:dyDescent="0.25">
      <c r="A217" s="13">
        <v>213</v>
      </c>
      <c r="B217" s="14" t="s">
        <v>609</v>
      </c>
      <c r="C217" s="15" t="s">
        <v>610</v>
      </c>
      <c r="D217" s="14" t="s">
        <v>367</v>
      </c>
      <c r="E217" s="14">
        <v>2003</v>
      </c>
      <c r="F217" s="14">
        <v>2013</v>
      </c>
      <c r="G217" s="16">
        <f t="shared" si="54"/>
        <v>10</v>
      </c>
      <c r="H217" s="15" t="s">
        <v>586</v>
      </c>
      <c r="I217" s="15" t="s">
        <v>237</v>
      </c>
      <c r="J217" s="15" t="s">
        <v>15</v>
      </c>
      <c r="K217" s="17">
        <v>4</v>
      </c>
      <c r="L217" s="18">
        <v>6</v>
      </c>
      <c r="M217" s="15">
        <v>15</v>
      </c>
      <c r="N217" s="19">
        <v>3183.75</v>
      </c>
      <c r="O217" s="19">
        <f t="shared" si="55"/>
        <v>212.25</v>
      </c>
      <c r="P217" s="20">
        <v>746</v>
      </c>
      <c r="Q217" s="20">
        <v>0</v>
      </c>
      <c r="R217" s="21">
        <f t="shared" si="56"/>
        <v>49.733333333333334</v>
      </c>
      <c r="S217" s="21">
        <f t="shared" si="57"/>
        <v>0</v>
      </c>
      <c r="T217" s="20">
        <f t="shared" si="58"/>
        <v>6367.5</v>
      </c>
      <c r="U217" s="20">
        <f t="shared" si="59"/>
        <v>1492</v>
      </c>
      <c r="V217" s="20">
        <f t="shared" si="60"/>
        <v>0</v>
      </c>
      <c r="W217" s="19">
        <f t="shared" si="61"/>
        <v>220.23060000000001</v>
      </c>
      <c r="X217" s="19">
        <f t="shared" si="62"/>
        <v>6695.0102399999996</v>
      </c>
      <c r="Y217" s="19">
        <f t="shared" si="63"/>
        <v>1548.0992000000001</v>
      </c>
      <c r="Z217" s="19">
        <f t="shared" si="64"/>
        <v>0</v>
      </c>
      <c r="AA217" s="22">
        <f t="shared" si="65"/>
        <v>2</v>
      </c>
      <c r="AB217" s="19">
        <f t="shared" si="66"/>
        <v>125.69486400000001</v>
      </c>
      <c r="AC217" s="23"/>
      <c r="AD217" s="19">
        <f t="shared" si="67"/>
        <v>1101.153</v>
      </c>
      <c r="AE217" s="19">
        <f t="shared" si="68"/>
        <v>3303.4590000000003</v>
      </c>
      <c r="AF217" s="19">
        <f t="shared" si="69"/>
        <v>11011.53</v>
      </c>
      <c r="AG217" s="19">
        <f t="shared" si="70"/>
        <v>200.85030719999997</v>
      </c>
      <c r="AH217" s="19">
        <f t="shared" si="71"/>
        <v>702.97607519999997</v>
      </c>
      <c r="AI217" s="19">
        <f>+'[1]Base SDI para IMSS'!N229</f>
        <v>880.92325887702123</v>
      </c>
      <c r="AJ217" s="19">
        <f>+'[1]Base SDI para IMSS'!O229</f>
        <v>177.33199047776</v>
      </c>
      <c r="AK217" s="19">
        <f>+'[1]Base SDI para IMSS'!P229</f>
        <v>279.29788500247201</v>
      </c>
      <c r="AL217" s="24">
        <f>+AI217+AJ217+AK217-'[1]Base SDI para IMSS'!Q229</f>
        <v>0</v>
      </c>
    </row>
    <row r="218" spans="1:38" s="25" customFormat="1" ht="15" x14ac:dyDescent="0.25">
      <c r="A218" s="13">
        <v>214</v>
      </c>
      <c r="B218" s="14" t="s">
        <v>590</v>
      </c>
      <c r="C218" s="15" t="s">
        <v>1228</v>
      </c>
      <c r="D218" s="14" t="s">
        <v>591</v>
      </c>
      <c r="E218" s="14">
        <v>1994</v>
      </c>
      <c r="F218" s="14">
        <v>2013</v>
      </c>
      <c r="G218" s="16">
        <f t="shared" si="54"/>
        <v>19</v>
      </c>
      <c r="H218" s="15" t="s">
        <v>586</v>
      </c>
      <c r="I218" s="15" t="s">
        <v>592</v>
      </c>
      <c r="J218" s="15" t="s">
        <v>229</v>
      </c>
      <c r="K218" s="17">
        <v>1</v>
      </c>
      <c r="L218" s="18">
        <v>6</v>
      </c>
      <c r="M218" s="15">
        <v>15</v>
      </c>
      <c r="N218" s="19">
        <v>3121.2</v>
      </c>
      <c r="O218" s="19">
        <f t="shared" si="55"/>
        <v>208.07999999999998</v>
      </c>
      <c r="P218" s="20">
        <v>737</v>
      </c>
      <c r="Q218" s="20">
        <v>312.12</v>
      </c>
      <c r="R218" s="21">
        <f t="shared" si="56"/>
        <v>49.133333333333333</v>
      </c>
      <c r="S218" s="21">
        <f t="shared" si="57"/>
        <v>20.808</v>
      </c>
      <c r="T218" s="20">
        <f t="shared" si="58"/>
        <v>6242.4</v>
      </c>
      <c r="U218" s="20">
        <f t="shared" si="59"/>
        <v>1474</v>
      </c>
      <c r="V218" s="20">
        <f t="shared" si="60"/>
        <v>624.24</v>
      </c>
      <c r="W218" s="19">
        <f t="shared" si="61"/>
        <v>215.903808</v>
      </c>
      <c r="X218" s="19">
        <f t="shared" si="62"/>
        <v>6563.4757632000001</v>
      </c>
      <c r="Y218" s="19">
        <f t="shared" si="63"/>
        <v>1529.4224000000002</v>
      </c>
      <c r="Z218" s="19">
        <f t="shared" si="64"/>
        <v>647.71142400000008</v>
      </c>
      <c r="AA218" s="22">
        <f t="shared" si="65"/>
        <v>3</v>
      </c>
      <c r="AB218" s="19">
        <f t="shared" si="66"/>
        <v>188.54229600000002</v>
      </c>
      <c r="AC218" s="23"/>
      <c r="AD218" s="19">
        <f t="shared" si="67"/>
        <v>1079.5190399999999</v>
      </c>
      <c r="AE218" s="19">
        <f t="shared" si="68"/>
        <v>3238.5571199999999</v>
      </c>
      <c r="AF218" s="19">
        <f t="shared" si="69"/>
        <v>10795.190399999999</v>
      </c>
      <c r="AG218" s="19">
        <f t="shared" si="70"/>
        <v>196.90427289600001</v>
      </c>
      <c r="AH218" s="19">
        <f t="shared" si="71"/>
        <v>689.164955136</v>
      </c>
      <c r="AI218" s="19">
        <f>+'[1]Base SDI para IMSS'!N230</f>
        <v>913.7984297187063</v>
      </c>
      <c r="AJ218" s="19">
        <f>+'[1]Base SDI para IMSS'!O230</f>
        <v>188.03432734868483</v>
      </c>
      <c r="AK218" s="19">
        <f>+'[1]Base SDI para IMSS'!P230</f>
        <v>296.15406557417856</v>
      </c>
      <c r="AL218" s="24">
        <f>+AI218+AJ218+AK218-'[1]Base SDI para IMSS'!Q230</f>
        <v>0</v>
      </c>
    </row>
    <row r="219" spans="1:38" s="25" customFormat="1" ht="15" x14ac:dyDescent="0.25">
      <c r="A219" s="13">
        <v>215</v>
      </c>
      <c r="B219" s="14" t="s">
        <v>611</v>
      </c>
      <c r="C219" s="15" t="s">
        <v>612</v>
      </c>
      <c r="D219" s="14" t="s">
        <v>613</v>
      </c>
      <c r="E219" s="14">
        <v>1995</v>
      </c>
      <c r="F219" s="14">
        <v>2013</v>
      </c>
      <c r="G219" s="16">
        <f t="shared" si="54"/>
        <v>18</v>
      </c>
      <c r="H219" s="15" t="s">
        <v>586</v>
      </c>
      <c r="I219" s="15" t="s">
        <v>14</v>
      </c>
      <c r="J219" s="15" t="s">
        <v>15</v>
      </c>
      <c r="K219" s="17">
        <v>1</v>
      </c>
      <c r="L219" s="18">
        <v>6</v>
      </c>
      <c r="M219" s="15">
        <v>15</v>
      </c>
      <c r="N219" s="19">
        <v>2414.25</v>
      </c>
      <c r="O219" s="19">
        <f t="shared" si="55"/>
        <v>160.94999999999999</v>
      </c>
      <c r="P219" s="20">
        <v>610</v>
      </c>
      <c r="Q219" s="20">
        <v>0</v>
      </c>
      <c r="R219" s="21">
        <f t="shared" si="56"/>
        <v>40.666666666666664</v>
      </c>
      <c r="S219" s="21">
        <f t="shared" si="57"/>
        <v>0</v>
      </c>
      <c r="T219" s="20">
        <f t="shared" si="58"/>
        <v>4828.5</v>
      </c>
      <c r="U219" s="20">
        <f t="shared" si="59"/>
        <v>1220</v>
      </c>
      <c r="V219" s="20">
        <f t="shared" si="60"/>
        <v>0</v>
      </c>
      <c r="W219" s="19">
        <f t="shared" si="61"/>
        <v>167.00172000000001</v>
      </c>
      <c r="X219" s="19">
        <f t="shared" si="62"/>
        <v>5076.852288</v>
      </c>
      <c r="Y219" s="19">
        <f t="shared" si="63"/>
        <v>1265.8720000000001</v>
      </c>
      <c r="Z219" s="19">
        <f t="shared" si="64"/>
        <v>0</v>
      </c>
      <c r="AA219" s="22">
        <f t="shared" si="65"/>
        <v>3</v>
      </c>
      <c r="AB219" s="19">
        <f t="shared" si="66"/>
        <v>188.54229600000002</v>
      </c>
      <c r="AC219" s="23"/>
      <c r="AD219" s="19">
        <f t="shared" si="67"/>
        <v>835.0086</v>
      </c>
      <c r="AE219" s="19">
        <f t="shared" si="68"/>
        <v>2505.0257999999999</v>
      </c>
      <c r="AF219" s="19">
        <f t="shared" si="69"/>
        <v>8350.0860000000011</v>
      </c>
      <c r="AG219" s="19">
        <f t="shared" si="70"/>
        <v>152.30556863999999</v>
      </c>
      <c r="AH219" s="19">
        <f t="shared" si="71"/>
        <v>533.06949023999994</v>
      </c>
      <c r="AI219" s="19">
        <f>+'[1]Base SDI para IMSS'!N231</f>
        <v>748.96409163939484</v>
      </c>
      <c r="AJ219" s="19">
        <f>+'[1]Base SDI para IMSS'!O231</f>
        <v>134.373386010432</v>
      </c>
      <c r="AK219" s="19">
        <f>+'[1]Base SDI para IMSS'!P231</f>
        <v>211.6380829664304</v>
      </c>
      <c r="AL219" s="24">
        <f>+AI219+AJ219+AK219-'[1]Base SDI para IMSS'!Q231</f>
        <v>0</v>
      </c>
    </row>
    <row r="220" spans="1:38" s="25" customFormat="1" ht="15" x14ac:dyDescent="0.25">
      <c r="A220" s="13">
        <v>216</v>
      </c>
      <c r="B220" s="14" t="s">
        <v>614</v>
      </c>
      <c r="C220" s="15" t="s">
        <v>615</v>
      </c>
      <c r="D220" s="14" t="s">
        <v>616</v>
      </c>
      <c r="E220" s="14">
        <v>2006</v>
      </c>
      <c r="F220" s="14">
        <v>2013</v>
      </c>
      <c r="G220" s="16">
        <f t="shared" si="54"/>
        <v>7</v>
      </c>
      <c r="H220" s="15" t="s">
        <v>586</v>
      </c>
      <c r="I220" s="15" t="s">
        <v>592</v>
      </c>
      <c r="J220" s="15" t="s">
        <v>15</v>
      </c>
      <c r="K220" s="17">
        <v>2</v>
      </c>
      <c r="L220" s="18">
        <v>6</v>
      </c>
      <c r="M220" s="15">
        <v>15</v>
      </c>
      <c r="N220" s="19">
        <v>2969.7</v>
      </c>
      <c r="O220" s="19">
        <f t="shared" si="55"/>
        <v>197.98</v>
      </c>
      <c r="P220" s="20">
        <v>737</v>
      </c>
      <c r="Q220" s="20">
        <v>0</v>
      </c>
      <c r="R220" s="21">
        <f t="shared" si="56"/>
        <v>49.133333333333333</v>
      </c>
      <c r="S220" s="21">
        <f t="shared" si="57"/>
        <v>0</v>
      </c>
      <c r="T220" s="20">
        <f t="shared" si="58"/>
        <v>5939.4</v>
      </c>
      <c r="U220" s="20">
        <f t="shared" si="59"/>
        <v>1474</v>
      </c>
      <c r="V220" s="20">
        <f t="shared" si="60"/>
        <v>0</v>
      </c>
      <c r="W220" s="19">
        <f t="shared" si="61"/>
        <v>205.424048</v>
      </c>
      <c r="X220" s="19">
        <f t="shared" si="62"/>
        <v>6244.8910591999993</v>
      </c>
      <c r="Y220" s="19">
        <f t="shared" si="63"/>
        <v>1529.4224000000002</v>
      </c>
      <c r="Z220" s="19">
        <f t="shared" si="64"/>
        <v>0</v>
      </c>
      <c r="AA220" s="22">
        <f t="shared" si="65"/>
        <v>1</v>
      </c>
      <c r="AB220" s="19">
        <f t="shared" si="66"/>
        <v>62.847432000000005</v>
      </c>
      <c r="AC220" s="23"/>
      <c r="AD220" s="19">
        <f t="shared" si="67"/>
        <v>1027.12024</v>
      </c>
      <c r="AE220" s="19">
        <f t="shared" si="68"/>
        <v>3081.3607200000001</v>
      </c>
      <c r="AF220" s="19">
        <f t="shared" si="69"/>
        <v>10271.2024</v>
      </c>
      <c r="AG220" s="19">
        <f t="shared" si="70"/>
        <v>187.34673177599998</v>
      </c>
      <c r="AH220" s="19">
        <f t="shared" si="71"/>
        <v>655.7135612159999</v>
      </c>
      <c r="AI220" s="19">
        <f>+'[1]Base SDI para IMSS'!N232</f>
        <v>842.9570682355436</v>
      </c>
      <c r="AJ220" s="19">
        <f>+'[1]Base SDI para IMSS'!O232</f>
        <v>164.97229921082879</v>
      </c>
      <c r="AK220" s="19">
        <f>+'[1]Base SDI para IMSS'!P232</f>
        <v>259.83137125705537</v>
      </c>
      <c r="AL220" s="24">
        <f>+AI220+AJ220+AK220-'[1]Base SDI para IMSS'!Q232</f>
        <v>0</v>
      </c>
    </row>
    <row r="221" spans="1:38" s="25" customFormat="1" ht="15" x14ac:dyDescent="0.25">
      <c r="A221" s="13">
        <v>217</v>
      </c>
      <c r="B221" s="14" t="s">
        <v>617</v>
      </c>
      <c r="C221" s="15" t="s">
        <v>618</v>
      </c>
      <c r="D221" s="14" t="s">
        <v>619</v>
      </c>
      <c r="E221" s="14">
        <v>1996</v>
      </c>
      <c r="F221" s="14">
        <v>2013</v>
      </c>
      <c r="G221" s="16">
        <f t="shared" si="54"/>
        <v>17</v>
      </c>
      <c r="H221" s="15" t="s">
        <v>586</v>
      </c>
      <c r="I221" s="15" t="s">
        <v>212</v>
      </c>
      <c r="J221" s="15" t="s">
        <v>15</v>
      </c>
      <c r="K221" s="17">
        <v>3</v>
      </c>
      <c r="L221" s="18">
        <v>6</v>
      </c>
      <c r="M221" s="15">
        <v>15</v>
      </c>
      <c r="N221" s="19">
        <v>3121.2</v>
      </c>
      <c r="O221" s="19">
        <f t="shared" si="55"/>
        <v>208.07999999999998</v>
      </c>
      <c r="P221" s="20">
        <v>737</v>
      </c>
      <c r="Q221" s="20">
        <v>0</v>
      </c>
      <c r="R221" s="21">
        <f t="shared" si="56"/>
        <v>49.133333333333333</v>
      </c>
      <c r="S221" s="21">
        <f t="shared" si="57"/>
        <v>0</v>
      </c>
      <c r="T221" s="20">
        <f t="shared" si="58"/>
        <v>6242.4</v>
      </c>
      <c r="U221" s="20">
        <f t="shared" si="59"/>
        <v>1474</v>
      </c>
      <c r="V221" s="20">
        <f t="shared" si="60"/>
        <v>0</v>
      </c>
      <c r="W221" s="19">
        <f t="shared" si="61"/>
        <v>215.903808</v>
      </c>
      <c r="X221" s="19">
        <f t="shared" si="62"/>
        <v>6563.4757632000001</v>
      </c>
      <c r="Y221" s="19">
        <f t="shared" si="63"/>
        <v>1529.4224000000002</v>
      </c>
      <c r="Z221" s="19">
        <f t="shared" si="64"/>
        <v>0</v>
      </c>
      <c r="AA221" s="22">
        <f t="shared" si="65"/>
        <v>3</v>
      </c>
      <c r="AB221" s="19">
        <f t="shared" si="66"/>
        <v>188.54229600000002</v>
      </c>
      <c r="AC221" s="23"/>
      <c r="AD221" s="19">
        <f t="shared" si="67"/>
        <v>1079.5190399999999</v>
      </c>
      <c r="AE221" s="19">
        <f t="shared" si="68"/>
        <v>3238.5571199999999</v>
      </c>
      <c r="AF221" s="19">
        <f t="shared" si="69"/>
        <v>10795.190399999999</v>
      </c>
      <c r="AG221" s="19">
        <f t="shared" si="70"/>
        <v>196.90427289600001</v>
      </c>
      <c r="AH221" s="19">
        <f t="shared" si="71"/>
        <v>689.164955136</v>
      </c>
      <c r="AI221" s="19">
        <f>+'[1]Base SDI para IMSS'!N233</f>
        <v>874.0059545295544</v>
      </c>
      <c r="AJ221" s="19">
        <f>+'[1]Base SDI para IMSS'!O233</f>
        <v>175.08009886868479</v>
      </c>
      <c r="AK221" s="19">
        <f>+'[1]Base SDI para IMSS'!P233</f>
        <v>275.75115571817855</v>
      </c>
      <c r="AL221" s="24">
        <f>+AI221+AJ221+AK221-'[1]Base SDI para IMSS'!Q233</f>
        <v>0</v>
      </c>
    </row>
    <row r="222" spans="1:38" s="25" customFormat="1" ht="15" x14ac:dyDescent="0.25">
      <c r="A222" s="13">
        <v>218</v>
      </c>
      <c r="B222" s="14" t="s">
        <v>536</v>
      </c>
      <c r="C222" s="15" t="s">
        <v>537</v>
      </c>
      <c r="D222" s="14" t="s">
        <v>538</v>
      </c>
      <c r="E222" s="14">
        <v>1998</v>
      </c>
      <c r="F222" s="14">
        <v>2013</v>
      </c>
      <c r="G222" s="16">
        <f t="shared" si="54"/>
        <v>15</v>
      </c>
      <c r="H222" s="15" t="s">
        <v>586</v>
      </c>
      <c r="I222" s="15" t="s">
        <v>14</v>
      </c>
      <c r="J222" s="15" t="s">
        <v>15</v>
      </c>
      <c r="K222" s="17">
        <v>5</v>
      </c>
      <c r="L222" s="18">
        <v>6</v>
      </c>
      <c r="M222" s="15">
        <v>15</v>
      </c>
      <c r="N222" s="19">
        <v>3325.8</v>
      </c>
      <c r="O222" s="19">
        <f t="shared" si="55"/>
        <v>221.72</v>
      </c>
      <c r="P222" s="20">
        <v>758</v>
      </c>
      <c r="Q222" s="20">
        <v>0</v>
      </c>
      <c r="R222" s="21">
        <f t="shared" si="56"/>
        <v>50.533333333333331</v>
      </c>
      <c r="S222" s="21">
        <f t="shared" si="57"/>
        <v>0</v>
      </c>
      <c r="T222" s="20">
        <f t="shared" si="58"/>
        <v>6651.6</v>
      </c>
      <c r="U222" s="20">
        <f t="shared" si="59"/>
        <v>1516</v>
      </c>
      <c r="V222" s="20">
        <f t="shared" si="60"/>
        <v>0</v>
      </c>
      <c r="W222" s="19">
        <f t="shared" si="61"/>
        <v>230.05667200000002</v>
      </c>
      <c r="X222" s="19">
        <f t="shared" si="62"/>
        <v>6993.7228288000006</v>
      </c>
      <c r="Y222" s="19">
        <f t="shared" si="63"/>
        <v>1573.0016000000001</v>
      </c>
      <c r="Z222" s="19">
        <f t="shared" si="64"/>
        <v>0</v>
      </c>
      <c r="AA222" s="22">
        <f t="shared" si="65"/>
        <v>3</v>
      </c>
      <c r="AB222" s="19">
        <f t="shared" si="66"/>
        <v>188.54229600000002</v>
      </c>
      <c r="AC222" s="23"/>
      <c r="AD222" s="19">
        <f t="shared" si="67"/>
        <v>1150.2833600000001</v>
      </c>
      <c r="AE222" s="19">
        <f t="shared" si="68"/>
        <v>3450.8500800000002</v>
      </c>
      <c r="AF222" s="19">
        <f t="shared" si="69"/>
        <v>11502.833600000002</v>
      </c>
      <c r="AG222" s="19">
        <f t="shared" si="70"/>
        <v>209.811684864</v>
      </c>
      <c r="AH222" s="19">
        <f t="shared" si="71"/>
        <v>734.34089702400001</v>
      </c>
      <c r="AI222" s="19">
        <f>+'[1]Base SDI para IMSS'!N234</f>
        <v>908.18593766548236</v>
      </c>
      <c r="AJ222" s="19">
        <f>+'[1]Base SDI para IMSS'!O234</f>
        <v>186.20721043640319</v>
      </c>
      <c r="AK222" s="19">
        <f>+'[1]Base SDI para IMSS'!P234</f>
        <v>293.27635643733504</v>
      </c>
      <c r="AL222" s="24">
        <f>+AI222+AJ222+AK222-'[1]Base SDI para IMSS'!Q234</f>
        <v>0</v>
      </c>
    </row>
    <row r="223" spans="1:38" s="25" customFormat="1" ht="15" x14ac:dyDescent="0.25">
      <c r="A223" s="13">
        <v>219</v>
      </c>
      <c r="B223" s="14" t="s">
        <v>620</v>
      </c>
      <c r="C223" s="15" t="s">
        <v>621</v>
      </c>
      <c r="D223" s="14" t="s">
        <v>622</v>
      </c>
      <c r="E223" s="14">
        <v>1995</v>
      </c>
      <c r="F223" s="14">
        <v>2013</v>
      </c>
      <c r="G223" s="16">
        <f t="shared" si="54"/>
        <v>18</v>
      </c>
      <c r="H223" s="15" t="s">
        <v>586</v>
      </c>
      <c r="I223" s="15" t="s">
        <v>623</v>
      </c>
      <c r="J223" s="15" t="s">
        <v>15</v>
      </c>
      <c r="K223" s="17">
        <v>14</v>
      </c>
      <c r="L223" s="18">
        <v>6</v>
      </c>
      <c r="M223" s="15">
        <v>15</v>
      </c>
      <c r="N223" s="19">
        <v>5616.9</v>
      </c>
      <c r="O223" s="19">
        <f t="shared" si="55"/>
        <v>374.46</v>
      </c>
      <c r="P223" s="20">
        <v>936</v>
      </c>
      <c r="Q223" s="20">
        <v>0</v>
      </c>
      <c r="R223" s="21">
        <f t="shared" si="56"/>
        <v>62.4</v>
      </c>
      <c r="S223" s="21">
        <f t="shared" si="57"/>
        <v>0</v>
      </c>
      <c r="T223" s="20">
        <f t="shared" si="58"/>
        <v>11233.8</v>
      </c>
      <c r="U223" s="20">
        <f t="shared" si="59"/>
        <v>1872</v>
      </c>
      <c r="V223" s="20">
        <f t="shared" si="60"/>
        <v>0</v>
      </c>
      <c r="W223" s="19">
        <f t="shared" si="61"/>
        <v>388.53969599999999</v>
      </c>
      <c r="X223" s="19">
        <f t="shared" si="62"/>
        <v>11811.606758399999</v>
      </c>
      <c r="Y223" s="19">
        <f t="shared" si="63"/>
        <v>1942.3872000000001</v>
      </c>
      <c r="Z223" s="19">
        <f t="shared" si="64"/>
        <v>0</v>
      </c>
      <c r="AA223" s="22">
        <f t="shared" si="65"/>
        <v>3</v>
      </c>
      <c r="AB223" s="19">
        <f t="shared" si="66"/>
        <v>188.54229600000002</v>
      </c>
      <c r="AC223" s="23"/>
      <c r="AD223" s="19">
        <f t="shared" si="67"/>
        <v>1942.69848</v>
      </c>
      <c r="AE223" s="19">
        <f t="shared" si="68"/>
        <v>5828.0954400000001</v>
      </c>
      <c r="AF223" s="19">
        <f t="shared" si="69"/>
        <v>19426.984799999998</v>
      </c>
      <c r="AG223" s="19">
        <f t="shared" si="70"/>
        <v>354.34820275199996</v>
      </c>
      <c r="AH223" s="19">
        <f t="shared" si="71"/>
        <v>1240.2187096319999</v>
      </c>
      <c r="AI223" s="19">
        <f>+'[1]Base SDI para IMSS'!N235</f>
        <v>1283.6445982266644</v>
      </c>
      <c r="AJ223" s="19">
        <f>+'[1]Base SDI para IMSS'!O235</f>
        <v>308.4357787922176</v>
      </c>
      <c r="AK223" s="19">
        <f>+'[1]Base SDI para IMSS'!P235</f>
        <v>485.78635159774274</v>
      </c>
      <c r="AL223" s="24">
        <f>+AI223+AJ223+AK223-'[1]Base SDI para IMSS'!Q235</f>
        <v>0</v>
      </c>
    </row>
    <row r="224" spans="1:38" s="25" customFormat="1" ht="15" x14ac:dyDescent="0.25">
      <c r="A224" s="13">
        <v>220</v>
      </c>
      <c r="B224" s="14" t="s">
        <v>624</v>
      </c>
      <c r="C224" s="15" t="s">
        <v>625</v>
      </c>
      <c r="D224" s="14" t="s">
        <v>626</v>
      </c>
      <c r="E224" s="14">
        <v>1994</v>
      </c>
      <c r="F224" s="14">
        <v>2013</v>
      </c>
      <c r="G224" s="16">
        <f t="shared" si="54"/>
        <v>19</v>
      </c>
      <c r="H224" s="15" t="s">
        <v>627</v>
      </c>
      <c r="I224" s="15" t="s">
        <v>56</v>
      </c>
      <c r="J224" s="15" t="s">
        <v>15</v>
      </c>
      <c r="K224" s="17">
        <v>10</v>
      </c>
      <c r="L224" s="18">
        <v>6</v>
      </c>
      <c r="M224" s="15">
        <v>15</v>
      </c>
      <c r="N224" s="19">
        <v>4408.95</v>
      </c>
      <c r="O224" s="19">
        <f t="shared" si="55"/>
        <v>293.93</v>
      </c>
      <c r="P224" s="20">
        <v>871</v>
      </c>
      <c r="Q224" s="20">
        <v>0</v>
      </c>
      <c r="R224" s="21">
        <f t="shared" si="56"/>
        <v>58.06666666666667</v>
      </c>
      <c r="S224" s="21">
        <f t="shared" si="57"/>
        <v>0</v>
      </c>
      <c r="T224" s="20">
        <f t="shared" si="58"/>
        <v>8817.9</v>
      </c>
      <c r="U224" s="20">
        <f t="shared" si="59"/>
        <v>1742</v>
      </c>
      <c r="V224" s="20">
        <f t="shared" si="60"/>
        <v>0</v>
      </c>
      <c r="W224" s="19">
        <f t="shared" si="61"/>
        <v>304.98176800000005</v>
      </c>
      <c r="X224" s="19">
        <f t="shared" si="62"/>
        <v>9271.4457472000013</v>
      </c>
      <c r="Y224" s="19">
        <f t="shared" si="63"/>
        <v>1807.4992000000002</v>
      </c>
      <c r="Z224" s="19">
        <f t="shared" si="64"/>
        <v>0</v>
      </c>
      <c r="AA224" s="22">
        <f t="shared" si="65"/>
        <v>3</v>
      </c>
      <c r="AB224" s="19">
        <f t="shared" si="66"/>
        <v>188.54229600000002</v>
      </c>
      <c r="AC224" s="23"/>
      <c r="AD224" s="19">
        <f t="shared" si="67"/>
        <v>1524.9088400000003</v>
      </c>
      <c r="AE224" s="19">
        <f t="shared" si="68"/>
        <v>4574.7265200000011</v>
      </c>
      <c r="AF224" s="19">
        <f t="shared" si="69"/>
        <v>15249.088400000002</v>
      </c>
      <c r="AG224" s="19">
        <f t="shared" si="70"/>
        <v>278.14337241600003</v>
      </c>
      <c r="AH224" s="19">
        <f t="shared" si="71"/>
        <v>973.50180345600006</v>
      </c>
      <c r="AI224" s="19">
        <f>+'[1]Base SDI para IMSS'!N236</f>
        <v>1089.3671973282326</v>
      </c>
      <c r="AJ224" s="19">
        <f>+'[1]Base SDI para IMSS'!O236</f>
        <v>245.18980508046084</v>
      </c>
      <c r="AK224" s="19">
        <f>+'[1]Base SDI para IMSS'!P236</f>
        <v>386.17394300172577</v>
      </c>
      <c r="AL224" s="24">
        <f>+AI224+AJ224+AK224-'[1]Base SDI para IMSS'!Q236</f>
        <v>0</v>
      </c>
    </row>
    <row r="225" spans="1:42" s="25" customFormat="1" ht="15" x14ac:dyDescent="0.25">
      <c r="A225" s="13">
        <v>221</v>
      </c>
      <c r="B225" s="14" t="s">
        <v>628</v>
      </c>
      <c r="C225" s="15" t="s">
        <v>629</v>
      </c>
      <c r="D225" s="14" t="s">
        <v>630</v>
      </c>
      <c r="E225" s="14">
        <v>1993</v>
      </c>
      <c r="F225" s="14">
        <v>2013</v>
      </c>
      <c r="G225" s="16">
        <f t="shared" si="54"/>
        <v>20</v>
      </c>
      <c r="H225" s="15" t="s">
        <v>627</v>
      </c>
      <c r="I225" s="15" t="s">
        <v>82</v>
      </c>
      <c r="J225" s="15" t="s">
        <v>15</v>
      </c>
      <c r="K225" s="17">
        <v>7</v>
      </c>
      <c r="L225" s="18">
        <v>6</v>
      </c>
      <c r="M225" s="15">
        <v>15</v>
      </c>
      <c r="N225" s="19">
        <v>3804.15</v>
      </c>
      <c r="O225" s="19">
        <f t="shared" si="55"/>
        <v>253.61</v>
      </c>
      <c r="P225" s="20">
        <v>770</v>
      </c>
      <c r="Q225" s="20">
        <v>0</v>
      </c>
      <c r="R225" s="21">
        <f t="shared" si="56"/>
        <v>51.333333333333336</v>
      </c>
      <c r="S225" s="21">
        <f t="shared" si="57"/>
        <v>0</v>
      </c>
      <c r="T225" s="20">
        <f t="shared" si="58"/>
        <v>7608.3</v>
      </c>
      <c r="U225" s="20">
        <f t="shared" si="59"/>
        <v>1540</v>
      </c>
      <c r="V225" s="20">
        <f t="shared" si="60"/>
        <v>0</v>
      </c>
      <c r="W225" s="19">
        <f t="shared" si="61"/>
        <v>263.14573600000006</v>
      </c>
      <c r="X225" s="19">
        <f t="shared" si="62"/>
        <v>7999.6303744000015</v>
      </c>
      <c r="Y225" s="19">
        <f t="shared" si="63"/>
        <v>1597.9040000000002</v>
      </c>
      <c r="Z225" s="19">
        <f t="shared" si="64"/>
        <v>0</v>
      </c>
      <c r="AA225" s="22">
        <f t="shared" si="65"/>
        <v>4</v>
      </c>
      <c r="AB225" s="19">
        <f t="shared" si="66"/>
        <v>251.38972800000002</v>
      </c>
      <c r="AC225" s="23">
        <v>5000</v>
      </c>
      <c r="AD225" s="19">
        <f t="shared" si="67"/>
        <v>1315.7286800000002</v>
      </c>
      <c r="AE225" s="19">
        <f t="shared" si="68"/>
        <v>3947.186040000001</v>
      </c>
      <c r="AF225" s="19">
        <f t="shared" si="69"/>
        <v>13157.286800000003</v>
      </c>
      <c r="AG225" s="19">
        <f t="shared" si="70"/>
        <v>239.98891123200005</v>
      </c>
      <c r="AH225" s="19">
        <f t="shared" si="71"/>
        <v>839.9611893120001</v>
      </c>
      <c r="AI225" s="19">
        <f>+'[1]Base SDI para IMSS'!N237</f>
        <v>987.22940333201132</v>
      </c>
      <c r="AJ225" s="19">
        <f>+'[1]Base SDI para IMSS'!O237</f>
        <v>211.93938993084168</v>
      </c>
      <c r="AK225" s="19">
        <f>+'[1]Base SDI para IMSS'!P237</f>
        <v>333.80453914107562</v>
      </c>
      <c r="AL225" s="24">
        <f>+AI225+AJ225+AK225-'[1]Base SDI para IMSS'!Q237</f>
        <v>0</v>
      </c>
    </row>
    <row r="226" spans="1:42" s="25" customFormat="1" ht="15" x14ac:dyDescent="0.25">
      <c r="A226" s="13">
        <v>222</v>
      </c>
      <c r="B226" s="14" t="s">
        <v>631</v>
      </c>
      <c r="C226" s="15" t="s">
        <v>632</v>
      </c>
      <c r="D226" s="14" t="s">
        <v>633</v>
      </c>
      <c r="E226" s="14">
        <v>2002</v>
      </c>
      <c r="F226" s="14">
        <v>2013</v>
      </c>
      <c r="G226" s="16">
        <f t="shared" si="54"/>
        <v>11</v>
      </c>
      <c r="H226" s="15" t="s">
        <v>627</v>
      </c>
      <c r="I226" s="15" t="s">
        <v>634</v>
      </c>
      <c r="J226" s="15" t="s">
        <v>15</v>
      </c>
      <c r="K226" s="17">
        <v>9</v>
      </c>
      <c r="L226" s="18">
        <v>6</v>
      </c>
      <c r="M226" s="15">
        <v>15</v>
      </c>
      <c r="N226" s="19">
        <v>4330.8</v>
      </c>
      <c r="O226" s="19">
        <f t="shared" si="55"/>
        <v>288.72000000000003</v>
      </c>
      <c r="P226" s="20">
        <v>871</v>
      </c>
      <c r="Q226" s="20">
        <v>0</v>
      </c>
      <c r="R226" s="21">
        <f t="shared" si="56"/>
        <v>58.06666666666667</v>
      </c>
      <c r="S226" s="21">
        <f t="shared" si="57"/>
        <v>0</v>
      </c>
      <c r="T226" s="20">
        <f t="shared" si="58"/>
        <v>8661.6</v>
      </c>
      <c r="U226" s="20">
        <f t="shared" si="59"/>
        <v>1742</v>
      </c>
      <c r="V226" s="20">
        <f t="shared" si="60"/>
        <v>0</v>
      </c>
      <c r="W226" s="19">
        <f t="shared" si="61"/>
        <v>299.57587200000006</v>
      </c>
      <c r="X226" s="19">
        <f t="shared" si="62"/>
        <v>9107.1065088000014</v>
      </c>
      <c r="Y226" s="19">
        <f t="shared" si="63"/>
        <v>1807.4992000000002</v>
      </c>
      <c r="Z226" s="19">
        <f t="shared" si="64"/>
        <v>0</v>
      </c>
      <c r="AA226" s="22">
        <f t="shared" si="65"/>
        <v>2</v>
      </c>
      <c r="AB226" s="19">
        <f t="shared" si="66"/>
        <v>125.69486400000001</v>
      </c>
      <c r="AC226" s="23"/>
      <c r="AD226" s="19">
        <f t="shared" si="67"/>
        <v>1497.8793600000004</v>
      </c>
      <c r="AE226" s="19">
        <f t="shared" si="68"/>
        <v>4493.6380800000006</v>
      </c>
      <c r="AF226" s="19">
        <f t="shared" si="69"/>
        <v>14978.793600000003</v>
      </c>
      <c r="AG226" s="19">
        <f t="shared" si="70"/>
        <v>273.21319526400003</v>
      </c>
      <c r="AH226" s="19">
        <f t="shared" si="71"/>
        <v>956.24618342400015</v>
      </c>
      <c r="AI226" s="19">
        <f>+'[1]Base SDI para IMSS'!N238</f>
        <v>1073.4732213578334</v>
      </c>
      <c r="AJ226" s="19">
        <f>+'[1]Base SDI para IMSS'!O238</f>
        <v>240.01560580792327</v>
      </c>
      <c r="AK226" s="19">
        <f>+'[1]Base SDI para IMSS'!P238</f>
        <v>378.02457914747913</v>
      </c>
      <c r="AL226" s="24">
        <f>+AI226+AJ226+AK226-'[1]Base SDI para IMSS'!Q238</f>
        <v>0</v>
      </c>
      <c r="AM226" s="28" t="s">
        <v>1143</v>
      </c>
    </row>
    <row r="227" spans="1:42" s="25" customFormat="1" ht="15" x14ac:dyDescent="0.25">
      <c r="A227" s="13">
        <v>223</v>
      </c>
      <c r="B227" s="14" t="s">
        <v>532</v>
      </c>
      <c r="C227" s="15" t="s">
        <v>533</v>
      </c>
      <c r="D227" s="14" t="s">
        <v>534</v>
      </c>
      <c r="E227" s="14">
        <v>2012</v>
      </c>
      <c r="F227" s="14">
        <v>2013</v>
      </c>
      <c r="G227" s="16">
        <f t="shared" si="54"/>
        <v>1</v>
      </c>
      <c r="H227" s="15" t="s">
        <v>1229</v>
      </c>
      <c r="I227" s="15" t="s">
        <v>535</v>
      </c>
      <c r="J227" s="15" t="s">
        <v>41</v>
      </c>
      <c r="K227" s="17">
        <v>4</v>
      </c>
      <c r="L227" s="18">
        <v>6</v>
      </c>
      <c r="M227" s="15">
        <v>15</v>
      </c>
      <c r="N227" s="19">
        <v>4244.3999999999996</v>
      </c>
      <c r="O227" s="19">
        <f t="shared" si="55"/>
        <v>282.95999999999998</v>
      </c>
      <c r="P227" s="20">
        <v>871</v>
      </c>
      <c r="Q227" s="20">
        <v>0</v>
      </c>
      <c r="R227" s="21">
        <f t="shared" si="56"/>
        <v>58.06666666666667</v>
      </c>
      <c r="S227" s="21">
        <f t="shared" si="57"/>
        <v>0</v>
      </c>
      <c r="T227" s="20">
        <f t="shared" si="58"/>
        <v>8488.7999999999993</v>
      </c>
      <c r="U227" s="20">
        <f t="shared" si="59"/>
        <v>1742</v>
      </c>
      <c r="V227" s="20">
        <f t="shared" si="60"/>
        <v>0</v>
      </c>
      <c r="W227" s="19">
        <f t="shared" si="61"/>
        <v>293.59929599999998</v>
      </c>
      <c r="X227" s="19">
        <f t="shared" si="62"/>
        <v>8925.4185983999996</v>
      </c>
      <c r="Y227" s="19">
        <f t="shared" si="63"/>
        <v>1807.4992000000002</v>
      </c>
      <c r="Z227" s="19">
        <f t="shared" si="64"/>
        <v>0</v>
      </c>
      <c r="AA227" s="22">
        <f t="shared" si="65"/>
        <v>0</v>
      </c>
      <c r="AB227" s="19">
        <f t="shared" si="66"/>
        <v>0</v>
      </c>
      <c r="AC227" s="23"/>
      <c r="AD227" s="19">
        <f t="shared" si="67"/>
        <v>1467.9964799999998</v>
      </c>
      <c r="AE227" s="19">
        <f t="shared" si="68"/>
        <v>4403.9894399999994</v>
      </c>
      <c r="AF227" s="19">
        <f t="shared" si="69"/>
        <v>14679.9648</v>
      </c>
      <c r="AG227" s="19">
        <f t="shared" si="70"/>
        <v>267.76255795199995</v>
      </c>
      <c r="AH227" s="19">
        <f t="shared" si="71"/>
        <v>937.16895283199995</v>
      </c>
      <c r="AI227" s="19">
        <f>+'[1]Base SDI para IMSS'!N244</f>
        <v>1052.4479128983817</v>
      </c>
      <c r="AJ227" s="19">
        <f>+'[1]Base SDI para IMSS'!O244</f>
        <v>233.17092855797762</v>
      </c>
      <c r="AK227" s="19">
        <f>+'[1]Base SDI para IMSS'!P244</f>
        <v>367.24421247881475</v>
      </c>
      <c r="AL227" s="24">
        <f>+AI227+AJ227+AK227-'[1]Base SDI para IMSS'!Q244</f>
        <v>0</v>
      </c>
    </row>
    <row r="228" spans="1:42" s="25" customFormat="1" ht="15" x14ac:dyDescent="0.25">
      <c r="A228" s="13">
        <v>224</v>
      </c>
      <c r="B228" s="14" t="s">
        <v>721</v>
      </c>
      <c r="C228" s="15" t="s">
        <v>722</v>
      </c>
      <c r="D228" s="14" t="s">
        <v>723</v>
      </c>
      <c r="E228" s="14">
        <v>1986</v>
      </c>
      <c r="F228" s="14">
        <v>2013</v>
      </c>
      <c r="G228" s="16">
        <f t="shared" si="54"/>
        <v>27</v>
      </c>
      <c r="H228" s="15" t="s">
        <v>1230</v>
      </c>
      <c r="I228" s="15" t="s">
        <v>623</v>
      </c>
      <c r="J228" s="15" t="s">
        <v>15</v>
      </c>
      <c r="K228" s="17">
        <v>14</v>
      </c>
      <c r="L228" s="18">
        <v>6</v>
      </c>
      <c r="M228" s="15">
        <v>15</v>
      </c>
      <c r="N228" s="19">
        <v>5600.55</v>
      </c>
      <c r="O228" s="19">
        <f t="shared" si="55"/>
        <v>373.37</v>
      </c>
      <c r="P228" s="20">
        <v>936</v>
      </c>
      <c r="Q228" s="20">
        <v>0</v>
      </c>
      <c r="R228" s="21">
        <f t="shared" si="56"/>
        <v>62.4</v>
      </c>
      <c r="S228" s="21">
        <f t="shared" si="57"/>
        <v>0</v>
      </c>
      <c r="T228" s="20">
        <f t="shared" si="58"/>
        <v>11201.1</v>
      </c>
      <c r="U228" s="20">
        <f t="shared" si="59"/>
        <v>1872</v>
      </c>
      <c r="V228" s="20">
        <f t="shared" si="60"/>
        <v>0</v>
      </c>
      <c r="W228" s="19">
        <f t="shared" si="61"/>
        <v>387.40871200000004</v>
      </c>
      <c r="X228" s="19">
        <f t="shared" si="62"/>
        <v>11777.224844800001</v>
      </c>
      <c r="Y228" s="19">
        <f t="shared" si="63"/>
        <v>1942.3872000000001</v>
      </c>
      <c r="Z228" s="19">
        <f t="shared" si="64"/>
        <v>0</v>
      </c>
      <c r="AA228" s="22">
        <f t="shared" si="65"/>
        <v>5</v>
      </c>
      <c r="AB228" s="19">
        <f t="shared" si="66"/>
        <v>314.23716000000002</v>
      </c>
      <c r="AC228" s="23"/>
      <c r="AD228" s="19">
        <f t="shared" si="67"/>
        <v>1937.0435600000001</v>
      </c>
      <c r="AE228" s="19">
        <f t="shared" si="68"/>
        <v>5811.1306800000002</v>
      </c>
      <c r="AF228" s="19">
        <f t="shared" si="69"/>
        <v>19370.435600000001</v>
      </c>
      <c r="AG228" s="19">
        <f t="shared" si="70"/>
        <v>353.31674534400003</v>
      </c>
      <c r="AH228" s="19">
        <f t="shared" si="71"/>
        <v>1236.6086087040001</v>
      </c>
      <c r="AI228" s="19">
        <f>+'[1]Base SDI para IMSS'!N245</f>
        <v>1288.8492826845652</v>
      </c>
      <c r="AJ228" s="19">
        <f>+'[1]Base SDI para IMSS'!O245</f>
        <v>310.13013611262721</v>
      </c>
      <c r="AK228" s="19">
        <f>+'[1]Base SDI para IMSS'!P245</f>
        <v>488.45496437738785</v>
      </c>
      <c r="AL228" s="24">
        <f>+AI228+AJ228+AK228-'[1]Base SDI para IMSS'!Q245</f>
        <v>0</v>
      </c>
      <c r="AO228" s="26"/>
      <c r="AP228" s="26"/>
    </row>
    <row r="229" spans="1:42" s="25" customFormat="1" ht="15" x14ac:dyDescent="0.25">
      <c r="A229" s="13">
        <v>225</v>
      </c>
      <c r="B229" s="14" t="s">
        <v>725</v>
      </c>
      <c r="C229" s="15" t="s">
        <v>726</v>
      </c>
      <c r="D229" s="14" t="s">
        <v>727</v>
      </c>
      <c r="E229" s="14">
        <v>1989</v>
      </c>
      <c r="F229" s="14">
        <v>2013</v>
      </c>
      <c r="G229" s="16">
        <f t="shared" si="54"/>
        <v>24</v>
      </c>
      <c r="H229" s="15" t="s">
        <v>1230</v>
      </c>
      <c r="I229" s="15" t="s">
        <v>406</v>
      </c>
      <c r="J229" s="15" t="s">
        <v>15</v>
      </c>
      <c r="K229" s="17">
        <v>13</v>
      </c>
      <c r="L229" s="18">
        <v>6</v>
      </c>
      <c r="M229" s="15">
        <v>15</v>
      </c>
      <c r="N229" s="19">
        <v>4793.8500000000004</v>
      </c>
      <c r="O229" s="19">
        <f t="shared" si="55"/>
        <v>319.59000000000003</v>
      </c>
      <c r="P229" s="20">
        <v>887</v>
      </c>
      <c r="Q229" s="20">
        <v>0</v>
      </c>
      <c r="R229" s="21">
        <f t="shared" si="56"/>
        <v>59.133333333333333</v>
      </c>
      <c r="S229" s="21">
        <f t="shared" si="57"/>
        <v>0</v>
      </c>
      <c r="T229" s="20">
        <f t="shared" si="58"/>
        <v>9587.7000000000007</v>
      </c>
      <c r="U229" s="20">
        <f t="shared" si="59"/>
        <v>1774</v>
      </c>
      <c r="V229" s="20">
        <f t="shared" si="60"/>
        <v>0</v>
      </c>
      <c r="W229" s="19">
        <f t="shared" si="61"/>
        <v>331.60658400000005</v>
      </c>
      <c r="X229" s="19">
        <f t="shared" si="62"/>
        <v>10080.840153600002</v>
      </c>
      <c r="Y229" s="19">
        <f t="shared" si="63"/>
        <v>1840.7024000000001</v>
      </c>
      <c r="Z229" s="19">
        <f t="shared" si="64"/>
        <v>0</v>
      </c>
      <c r="AA229" s="22">
        <f t="shared" si="65"/>
        <v>4</v>
      </c>
      <c r="AB229" s="19">
        <f t="shared" si="66"/>
        <v>251.38972800000002</v>
      </c>
      <c r="AC229" s="23"/>
      <c r="AD229" s="19">
        <f t="shared" si="67"/>
        <v>1658.0329200000003</v>
      </c>
      <c r="AE229" s="19">
        <f t="shared" si="68"/>
        <v>4974.0987600000008</v>
      </c>
      <c r="AF229" s="19">
        <f t="shared" si="69"/>
        <v>16580.329200000004</v>
      </c>
      <c r="AG229" s="19">
        <f t="shared" si="70"/>
        <v>302.42520460800006</v>
      </c>
      <c r="AH229" s="19">
        <f t="shared" si="71"/>
        <v>1058.4882161280002</v>
      </c>
      <c r="AI229" s="19">
        <f>+'[1]Base SDI para IMSS'!N246</f>
        <v>1154.5319424822621</v>
      </c>
      <c r="AJ229" s="19">
        <f>+'[1]Base SDI para IMSS'!O246</f>
        <v>266.40384098935044</v>
      </c>
      <c r="AK229" s="19">
        <f>+'[1]Base SDI para IMSS'!P246</f>
        <v>419.58604955822693</v>
      </c>
      <c r="AL229" s="24">
        <f>+AI229+AJ229+AK229-'[1]Base SDI para IMSS'!Q246</f>
        <v>0</v>
      </c>
    </row>
    <row r="230" spans="1:42" s="25" customFormat="1" ht="15" x14ac:dyDescent="0.25">
      <c r="A230" s="13">
        <v>226</v>
      </c>
      <c r="B230" s="14" t="s">
        <v>728</v>
      </c>
      <c r="C230" s="15" t="s">
        <v>729</v>
      </c>
      <c r="D230" s="14" t="s">
        <v>730</v>
      </c>
      <c r="E230" s="14">
        <v>2000</v>
      </c>
      <c r="F230" s="14">
        <v>2013</v>
      </c>
      <c r="G230" s="16">
        <f t="shared" si="54"/>
        <v>13</v>
      </c>
      <c r="H230" s="15" t="s">
        <v>1230</v>
      </c>
      <c r="I230" s="15" t="s">
        <v>731</v>
      </c>
      <c r="J230" s="15" t="s">
        <v>90</v>
      </c>
      <c r="K230" s="17">
        <v>14</v>
      </c>
      <c r="L230" s="18">
        <v>6</v>
      </c>
      <c r="M230" s="15">
        <v>15</v>
      </c>
      <c r="N230" s="19">
        <v>7283.25</v>
      </c>
      <c r="O230" s="19">
        <f t="shared" si="55"/>
        <v>485.55</v>
      </c>
      <c r="P230" s="20">
        <v>1004</v>
      </c>
      <c r="Q230" s="20">
        <v>0</v>
      </c>
      <c r="R230" s="21">
        <f t="shared" si="56"/>
        <v>66.933333333333337</v>
      </c>
      <c r="S230" s="21">
        <f t="shared" si="57"/>
        <v>0</v>
      </c>
      <c r="T230" s="20">
        <f t="shared" si="58"/>
        <v>14566.5</v>
      </c>
      <c r="U230" s="20">
        <f t="shared" si="59"/>
        <v>2008</v>
      </c>
      <c r="V230" s="20">
        <f t="shared" si="60"/>
        <v>0</v>
      </c>
      <c r="W230" s="19">
        <f t="shared" si="61"/>
        <v>503.80668000000003</v>
      </c>
      <c r="X230" s="19">
        <f t="shared" si="62"/>
        <v>15315.723072000001</v>
      </c>
      <c r="Y230" s="19">
        <f t="shared" si="63"/>
        <v>2083.5008000000003</v>
      </c>
      <c r="Z230" s="19">
        <f t="shared" si="64"/>
        <v>0</v>
      </c>
      <c r="AA230" s="22">
        <f t="shared" si="65"/>
        <v>2</v>
      </c>
      <c r="AB230" s="19">
        <f t="shared" si="66"/>
        <v>125.69486400000001</v>
      </c>
      <c r="AC230" s="23"/>
      <c r="AD230" s="19">
        <f t="shared" si="67"/>
        <v>2519.0334000000003</v>
      </c>
      <c r="AE230" s="19">
        <f t="shared" si="68"/>
        <v>7557.1002000000008</v>
      </c>
      <c r="AF230" s="19">
        <f t="shared" si="69"/>
        <v>25190.334000000003</v>
      </c>
      <c r="AG230" s="19">
        <f t="shared" si="70"/>
        <v>459.47169216000003</v>
      </c>
      <c r="AH230" s="19">
        <f t="shared" si="71"/>
        <v>1608.15092256</v>
      </c>
      <c r="AI230" s="19">
        <f>+'[1]Base SDI para IMSS'!N247</f>
        <v>1545.0241778334912</v>
      </c>
      <c r="AJ230" s="19">
        <f>+'[1]Base SDI para IMSS'!O247</f>
        <v>393.52650959340804</v>
      </c>
      <c r="AK230" s="19">
        <f>+'[1]Base SDI para IMSS'!P247</f>
        <v>619.80425260961761</v>
      </c>
      <c r="AL230" s="24">
        <f>+AI230+AJ230+AK230-'[1]Base SDI para IMSS'!Q247</f>
        <v>0</v>
      </c>
    </row>
    <row r="231" spans="1:42" s="25" customFormat="1" ht="15" x14ac:dyDescent="0.25">
      <c r="A231" s="13">
        <v>227</v>
      </c>
      <c r="B231" s="14" t="s">
        <v>1231</v>
      </c>
      <c r="C231" s="15" t="s">
        <v>1232</v>
      </c>
      <c r="D231" s="14" t="s">
        <v>1233</v>
      </c>
      <c r="E231" s="14">
        <v>2012</v>
      </c>
      <c r="F231" s="14">
        <v>2013</v>
      </c>
      <c r="G231" s="16">
        <f t="shared" si="54"/>
        <v>1</v>
      </c>
      <c r="H231" s="15" t="s">
        <v>1234</v>
      </c>
      <c r="I231" s="15" t="s">
        <v>1235</v>
      </c>
      <c r="J231" s="15" t="s">
        <v>41</v>
      </c>
      <c r="K231" s="17">
        <v>11</v>
      </c>
      <c r="L231" s="18">
        <v>6</v>
      </c>
      <c r="M231" s="15">
        <v>15</v>
      </c>
      <c r="N231" s="19">
        <v>5970.9</v>
      </c>
      <c r="O231" s="19">
        <f t="shared" si="55"/>
        <v>398.06</v>
      </c>
      <c r="P231" s="20">
        <v>936</v>
      </c>
      <c r="Q231" s="20">
        <v>0</v>
      </c>
      <c r="R231" s="21">
        <f t="shared" si="56"/>
        <v>62.4</v>
      </c>
      <c r="S231" s="21">
        <f t="shared" si="57"/>
        <v>0</v>
      </c>
      <c r="T231" s="20">
        <f t="shared" si="58"/>
        <v>11941.8</v>
      </c>
      <c r="U231" s="20">
        <f t="shared" si="59"/>
        <v>1872</v>
      </c>
      <c r="V231" s="20">
        <f t="shared" si="60"/>
        <v>0</v>
      </c>
      <c r="W231" s="19">
        <f t="shared" si="61"/>
        <v>413.02705600000002</v>
      </c>
      <c r="X231" s="19">
        <f t="shared" si="62"/>
        <v>12556.022502399999</v>
      </c>
      <c r="Y231" s="19">
        <f t="shared" si="63"/>
        <v>1942.3872000000001</v>
      </c>
      <c r="Z231" s="19">
        <f t="shared" si="64"/>
        <v>0</v>
      </c>
      <c r="AA231" s="22">
        <f t="shared" si="65"/>
        <v>0</v>
      </c>
      <c r="AB231" s="19">
        <f t="shared" si="66"/>
        <v>0</v>
      </c>
      <c r="AC231" s="23"/>
      <c r="AD231" s="19">
        <f t="shared" si="67"/>
        <v>2065.13528</v>
      </c>
      <c r="AE231" s="19">
        <f t="shared" si="68"/>
        <v>6195.4058400000004</v>
      </c>
      <c r="AF231" s="19">
        <f t="shared" si="69"/>
        <v>20651.352800000001</v>
      </c>
      <c r="AG231" s="19">
        <f t="shared" si="70"/>
        <v>376.68067507199999</v>
      </c>
      <c r="AH231" s="19">
        <f t="shared" si="71"/>
        <v>1318.3823627519998</v>
      </c>
      <c r="AI231" s="19">
        <f>+'[1]Base SDI para IMSS'!N248</f>
        <v>1326.5674994513531</v>
      </c>
      <c r="AJ231" s="19">
        <f>+'[1]Base SDI para IMSS'!O248</f>
        <v>322.40910080463362</v>
      </c>
      <c r="AK231" s="19">
        <f>+'[1]Base SDI para IMSS'!P248</f>
        <v>507.79433376729793</v>
      </c>
      <c r="AL231" s="24">
        <f>+AI231+AJ231+AK231-'[1]Base SDI para IMSS'!Q248</f>
        <v>0</v>
      </c>
    </row>
    <row r="232" spans="1:42" s="25" customFormat="1" ht="15" x14ac:dyDescent="0.25">
      <c r="A232" s="13">
        <v>228</v>
      </c>
      <c r="B232" s="14" t="s">
        <v>678</v>
      </c>
      <c r="C232" s="15" t="s">
        <v>679</v>
      </c>
      <c r="D232" s="14" t="s">
        <v>680</v>
      </c>
      <c r="E232" s="14">
        <v>2010</v>
      </c>
      <c r="F232" s="14">
        <v>2013</v>
      </c>
      <c r="G232" s="16">
        <f t="shared" si="54"/>
        <v>3</v>
      </c>
      <c r="H232" s="15" t="s">
        <v>1234</v>
      </c>
      <c r="I232" s="15" t="s">
        <v>681</v>
      </c>
      <c r="J232" s="15" t="s">
        <v>15</v>
      </c>
      <c r="K232" s="17">
        <v>3</v>
      </c>
      <c r="L232" s="18">
        <v>6</v>
      </c>
      <c r="M232" s="15">
        <v>15</v>
      </c>
      <c r="N232" s="19">
        <v>3121.05</v>
      </c>
      <c r="O232" s="19">
        <f t="shared" si="55"/>
        <v>208.07000000000002</v>
      </c>
      <c r="P232" s="20">
        <v>737</v>
      </c>
      <c r="Q232" s="20">
        <v>0</v>
      </c>
      <c r="R232" s="21">
        <f t="shared" si="56"/>
        <v>49.133333333333333</v>
      </c>
      <c r="S232" s="21">
        <f t="shared" si="57"/>
        <v>0</v>
      </c>
      <c r="T232" s="20">
        <f t="shared" si="58"/>
        <v>6242.1</v>
      </c>
      <c r="U232" s="20">
        <f t="shared" si="59"/>
        <v>1474</v>
      </c>
      <c r="V232" s="20">
        <f t="shared" si="60"/>
        <v>0</v>
      </c>
      <c r="W232" s="19">
        <f t="shared" si="61"/>
        <v>215.89343200000005</v>
      </c>
      <c r="X232" s="19">
        <f t="shared" si="62"/>
        <v>6563.160332800001</v>
      </c>
      <c r="Y232" s="19">
        <f t="shared" si="63"/>
        <v>1529.4224000000002</v>
      </c>
      <c r="Z232" s="19">
        <f t="shared" si="64"/>
        <v>0</v>
      </c>
      <c r="AA232" s="22">
        <f t="shared" si="65"/>
        <v>0</v>
      </c>
      <c r="AB232" s="19">
        <f t="shared" si="66"/>
        <v>0</v>
      </c>
      <c r="AC232" s="23"/>
      <c r="AD232" s="19">
        <f t="shared" si="67"/>
        <v>1079.4671600000001</v>
      </c>
      <c r="AE232" s="19">
        <f t="shared" si="68"/>
        <v>3238.4014800000009</v>
      </c>
      <c r="AF232" s="19">
        <f t="shared" si="69"/>
        <v>10794.671600000001</v>
      </c>
      <c r="AG232" s="19">
        <f t="shared" si="70"/>
        <v>196.89480998400003</v>
      </c>
      <c r="AH232" s="19">
        <f t="shared" si="71"/>
        <v>689.13183494400005</v>
      </c>
      <c r="AI232" s="19">
        <f>+'[1]Base SDI para IMSS'!N249</f>
        <v>862.39966850218423</v>
      </c>
      <c r="AJ232" s="19">
        <f>+'[1]Base SDI para IMSS'!O249</f>
        <v>171.30173423345923</v>
      </c>
      <c r="AK232" s="19">
        <f>+'[1]Base SDI para IMSS'!P249</f>
        <v>269.80023141769828</v>
      </c>
      <c r="AL232" s="24">
        <f>+AI232+AJ232+AK232-'[1]Base SDI para IMSS'!Q249</f>
        <v>0</v>
      </c>
    </row>
    <row r="233" spans="1:42" s="25" customFormat="1" ht="15" x14ac:dyDescent="0.25">
      <c r="A233" s="13">
        <v>229</v>
      </c>
      <c r="B233" s="14" t="s">
        <v>593</v>
      </c>
      <c r="C233" s="15" t="s">
        <v>594</v>
      </c>
      <c r="D233" s="14" t="s">
        <v>595</v>
      </c>
      <c r="E233" s="14">
        <v>1995</v>
      </c>
      <c r="F233" s="14">
        <v>2013</v>
      </c>
      <c r="G233" s="16">
        <f t="shared" si="54"/>
        <v>18</v>
      </c>
      <c r="H233" s="15" t="s">
        <v>1234</v>
      </c>
      <c r="I233" s="15" t="s">
        <v>40</v>
      </c>
      <c r="J233" s="15" t="s">
        <v>15</v>
      </c>
      <c r="K233" s="17">
        <v>8</v>
      </c>
      <c r="L233" s="18">
        <v>6</v>
      </c>
      <c r="M233" s="15">
        <v>15</v>
      </c>
      <c r="N233" s="19">
        <v>3989.4</v>
      </c>
      <c r="O233" s="19">
        <f t="shared" si="55"/>
        <v>265.95999999999998</v>
      </c>
      <c r="P233" s="20">
        <v>833</v>
      </c>
      <c r="Q233" s="20">
        <v>0</v>
      </c>
      <c r="R233" s="21">
        <f t="shared" si="56"/>
        <v>55.533333333333331</v>
      </c>
      <c r="S233" s="21">
        <f t="shared" si="57"/>
        <v>0</v>
      </c>
      <c r="T233" s="20">
        <f t="shared" si="58"/>
        <v>7978.7999999999993</v>
      </c>
      <c r="U233" s="20">
        <f t="shared" si="59"/>
        <v>1666</v>
      </c>
      <c r="V233" s="20">
        <f t="shared" si="60"/>
        <v>0</v>
      </c>
      <c r="W233" s="19">
        <f t="shared" si="61"/>
        <v>275.96009600000002</v>
      </c>
      <c r="X233" s="19">
        <f t="shared" si="62"/>
        <v>8389.1869184000006</v>
      </c>
      <c r="Y233" s="19">
        <f t="shared" si="63"/>
        <v>1728.6416000000002</v>
      </c>
      <c r="Z233" s="19">
        <f t="shared" si="64"/>
        <v>0</v>
      </c>
      <c r="AA233" s="22">
        <f t="shared" si="65"/>
        <v>3</v>
      </c>
      <c r="AB233" s="19">
        <f t="shared" si="66"/>
        <v>188.54229600000002</v>
      </c>
      <c r="AC233" s="23"/>
      <c r="AD233" s="19">
        <f t="shared" si="67"/>
        <v>1379.8004800000001</v>
      </c>
      <c r="AE233" s="19">
        <f t="shared" si="68"/>
        <v>4139.4014400000005</v>
      </c>
      <c r="AF233" s="19">
        <f t="shared" si="69"/>
        <v>13798.004800000001</v>
      </c>
      <c r="AG233" s="19">
        <f t="shared" si="70"/>
        <v>251.675607552</v>
      </c>
      <c r="AH233" s="19">
        <f t="shared" si="71"/>
        <v>880.86462643200002</v>
      </c>
      <c r="AI233" s="19">
        <f>+'[1]Base SDI para IMSS'!N250</f>
        <v>1019.92358455389</v>
      </c>
      <c r="AJ233" s="19">
        <f>+'[1]Base SDI para IMSS'!O250</f>
        <v>222.58280659445759</v>
      </c>
      <c r="AK233" s="19">
        <f>+'[1]Base SDI para IMSS'!P250</f>
        <v>350.56792038627071</v>
      </c>
      <c r="AL233" s="24">
        <f>+AI233+AJ233+AK233-'[1]Base SDI para IMSS'!Q250</f>
        <v>0</v>
      </c>
    </row>
    <row r="234" spans="1:42" s="25" customFormat="1" ht="15" x14ac:dyDescent="0.25">
      <c r="A234" s="13">
        <v>230</v>
      </c>
      <c r="B234" s="14" t="s">
        <v>732</v>
      </c>
      <c r="C234" s="15" t="s">
        <v>733</v>
      </c>
      <c r="D234" s="14" t="s">
        <v>734</v>
      </c>
      <c r="E234" s="14">
        <v>1984</v>
      </c>
      <c r="F234" s="14">
        <v>2013</v>
      </c>
      <c r="G234" s="16">
        <f t="shared" si="54"/>
        <v>29</v>
      </c>
      <c r="H234" s="15" t="s">
        <v>1236</v>
      </c>
      <c r="I234" s="15" t="s">
        <v>66</v>
      </c>
      <c r="J234" s="15" t="s">
        <v>15</v>
      </c>
      <c r="K234" s="17">
        <v>13</v>
      </c>
      <c r="L234" s="18">
        <v>6</v>
      </c>
      <c r="M234" s="15">
        <v>15</v>
      </c>
      <c r="N234" s="19">
        <v>4796.3999999999996</v>
      </c>
      <c r="O234" s="19">
        <f t="shared" si="55"/>
        <v>319.76</v>
      </c>
      <c r="P234" s="20">
        <v>887</v>
      </c>
      <c r="Q234" s="20">
        <v>0</v>
      </c>
      <c r="R234" s="21">
        <f t="shared" si="56"/>
        <v>59.133333333333333</v>
      </c>
      <c r="S234" s="21">
        <f t="shared" si="57"/>
        <v>0</v>
      </c>
      <c r="T234" s="20">
        <f t="shared" si="58"/>
        <v>9592.7999999999993</v>
      </c>
      <c r="U234" s="20">
        <f t="shared" si="59"/>
        <v>1774</v>
      </c>
      <c r="V234" s="20">
        <f t="shared" si="60"/>
        <v>0</v>
      </c>
      <c r="W234" s="19">
        <f t="shared" si="61"/>
        <v>331.78297600000002</v>
      </c>
      <c r="X234" s="19">
        <f t="shared" si="62"/>
        <v>10086.2024704</v>
      </c>
      <c r="Y234" s="19">
        <f t="shared" si="63"/>
        <v>1840.7024000000001</v>
      </c>
      <c r="Z234" s="19">
        <f t="shared" si="64"/>
        <v>0</v>
      </c>
      <c r="AA234" s="22">
        <f t="shared" si="65"/>
        <v>5</v>
      </c>
      <c r="AB234" s="19">
        <f t="shared" si="66"/>
        <v>314.23716000000002</v>
      </c>
      <c r="AC234" s="23"/>
      <c r="AD234" s="19">
        <f t="shared" si="67"/>
        <v>1658.91488</v>
      </c>
      <c r="AE234" s="19">
        <f t="shared" si="68"/>
        <v>4976.7446399999999</v>
      </c>
      <c r="AF234" s="19">
        <f t="shared" si="69"/>
        <v>16589.148800000003</v>
      </c>
      <c r="AG234" s="19">
        <f t="shared" si="70"/>
        <v>302.58607411199995</v>
      </c>
      <c r="AH234" s="19">
        <f t="shared" si="71"/>
        <v>1059.051259392</v>
      </c>
      <c r="AI234" s="19">
        <f>+'[1]Base SDI para IMSS'!N251</f>
        <v>1158.7856345157541</v>
      </c>
      <c r="AJ234" s="19">
        <f>+'[1]Base SDI para IMSS'!O251</f>
        <v>267.78860778818563</v>
      </c>
      <c r="AK234" s="19">
        <f>+'[1]Base SDI para IMSS'!P251</f>
        <v>421.76705726639238</v>
      </c>
      <c r="AL234" s="24">
        <f>+AI234+AJ234+AK234-'[1]Base SDI para IMSS'!Q251</f>
        <v>0</v>
      </c>
    </row>
    <row r="235" spans="1:42" s="25" customFormat="1" ht="15" x14ac:dyDescent="0.25">
      <c r="A235" s="13">
        <v>231</v>
      </c>
      <c r="B235" s="14" t="s">
        <v>735</v>
      </c>
      <c r="C235" s="15" t="s">
        <v>736</v>
      </c>
      <c r="D235" s="14" t="s">
        <v>737</v>
      </c>
      <c r="E235" s="14">
        <v>1993</v>
      </c>
      <c r="F235" s="14">
        <v>2013</v>
      </c>
      <c r="G235" s="16">
        <f t="shared" si="54"/>
        <v>20</v>
      </c>
      <c r="H235" s="15" t="s">
        <v>1236</v>
      </c>
      <c r="I235" s="15" t="s">
        <v>66</v>
      </c>
      <c r="J235" s="15" t="s">
        <v>15</v>
      </c>
      <c r="K235" s="17">
        <v>13</v>
      </c>
      <c r="L235" s="18">
        <v>6</v>
      </c>
      <c r="M235" s="15">
        <v>15</v>
      </c>
      <c r="N235" s="19">
        <v>4796.3999999999996</v>
      </c>
      <c r="O235" s="19">
        <f t="shared" si="55"/>
        <v>319.76</v>
      </c>
      <c r="P235" s="20">
        <v>887</v>
      </c>
      <c r="Q235" s="20">
        <v>0</v>
      </c>
      <c r="R235" s="21">
        <f t="shared" si="56"/>
        <v>59.133333333333333</v>
      </c>
      <c r="S235" s="21">
        <f t="shared" si="57"/>
        <v>0</v>
      </c>
      <c r="T235" s="20">
        <f t="shared" si="58"/>
        <v>9592.7999999999993</v>
      </c>
      <c r="U235" s="20">
        <f t="shared" si="59"/>
        <v>1774</v>
      </c>
      <c r="V235" s="20">
        <f t="shared" si="60"/>
        <v>0</v>
      </c>
      <c r="W235" s="19">
        <f t="shared" si="61"/>
        <v>331.78297600000002</v>
      </c>
      <c r="X235" s="19">
        <f t="shared" si="62"/>
        <v>10086.2024704</v>
      </c>
      <c r="Y235" s="19">
        <f t="shared" si="63"/>
        <v>1840.7024000000001</v>
      </c>
      <c r="Z235" s="19">
        <f t="shared" si="64"/>
        <v>0</v>
      </c>
      <c r="AA235" s="22">
        <f t="shared" si="65"/>
        <v>4</v>
      </c>
      <c r="AB235" s="19">
        <f t="shared" si="66"/>
        <v>251.38972800000002</v>
      </c>
      <c r="AC235" s="23">
        <v>5000</v>
      </c>
      <c r="AD235" s="19">
        <f t="shared" si="67"/>
        <v>1658.91488</v>
      </c>
      <c r="AE235" s="19">
        <f t="shared" si="68"/>
        <v>4976.7446399999999</v>
      </c>
      <c r="AF235" s="19">
        <f t="shared" si="69"/>
        <v>16589.148800000003</v>
      </c>
      <c r="AG235" s="19">
        <f t="shared" si="70"/>
        <v>302.58607411199995</v>
      </c>
      <c r="AH235" s="19">
        <f t="shared" si="71"/>
        <v>1059.051259392</v>
      </c>
      <c r="AI235" s="19">
        <f>+'[1]Base SDI para IMSS'!N252</f>
        <v>1154.924571107118</v>
      </c>
      <c r="AJ235" s="19">
        <f>+'[1]Base SDI para IMSS'!O252</f>
        <v>266.53165914818567</v>
      </c>
      <c r="AK235" s="19">
        <f>+'[1]Base SDI para IMSS'!P252</f>
        <v>419.78736315839234</v>
      </c>
      <c r="AL235" s="24">
        <f>+AI235+AJ235+AK235-'[1]Base SDI para IMSS'!Q252</f>
        <v>0</v>
      </c>
    </row>
    <row r="236" spans="1:42" s="25" customFormat="1" ht="15" x14ac:dyDescent="0.25">
      <c r="A236" s="13">
        <v>232</v>
      </c>
      <c r="B236" s="14" t="s">
        <v>738</v>
      </c>
      <c r="C236" s="15" t="s">
        <v>739</v>
      </c>
      <c r="D236" s="14" t="s">
        <v>740</v>
      </c>
      <c r="E236" s="14">
        <v>1985</v>
      </c>
      <c r="F236" s="14">
        <v>2013</v>
      </c>
      <c r="G236" s="16">
        <f t="shared" si="54"/>
        <v>28</v>
      </c>
      <c r="H236" s="15" t="s">
        <v>1236</v>
      </c>
      <c r="I236" s="15" t="s">
        <v>66</v>
      </c>
      <c r="J236" s="15" t="s">
        <v>15</v>
      </c>
      <c r="K236" s="17">
        <v>13</v>
      </c>
      <c r="L236" s="18">
        <v>6</v>
      </c>
      <c r="M236" s="15">
        <v>15</v>
      </c>
      <c r="N236" s="19">
        <v>4796.3999999999996</v>
      </c>
      <c r="O236" s="19">
        <f t="shared" si="55"/>
        <v>319.76</v>
      </c>
      <c r="P236" s="20">
        <v>887</v>
      </c>
      <c r="Q236" s="20">
        <v>0</v>
      </c>
      <c r="R236" s="21">
        <f t="shared" si="56"/>
        <v>59.133333333333333</v>
      </c>
      <c r="S236" s="21">
        <f t="shared" si="57"/>
        <v>0</v>
      </c>
      <c r="T236" s="20">
        <f t="shared" si="58"/>
        <v>9592.7999999999993</v>
      </c>
      <c r="U236" s="20">
        <f t="shared" si="59"/>
        <v>1774</v>
      </c>
      <c r="V236" s="20">
        <f t="shared" si="60"/>
        <v>0</v>
      </c>
      <c r="W236" s="19">
        <f t="shared" si="61"/>
        <v>331.78297600000002</v>
      </c>
      <c r="X236" s="19">
        <f t="shared" si="62"/>
        <v>10086.2024704</v>
      </c>
      <c r="Y236" s="19">
        <f t="shared" si="63"/>
        <v>1840.7024000000001</v>
      </c>
      <c r="Z236" s="19">
        <f t="shared" si="64"/>
        <v>0</v>
      </c>
      <c r="AA236" s="22">
        <f t="shared" si="65"/>
        <v>5</v>
      </c>
      <c r="AB236" s="19">
        <f t="shared" si="66"/>
        <v>314.23716000000002</v>
      </c>
      <c r="AC236" s="23"/>
      <c r="AD236" s="19">
        <f t="shared" si="67"/>
        <v>1658.91488</v>
      </c>
      <c r="AE236" s="19">
        <f t="shared" si="68"/>
        <v>4976.7446399999999</v>
      </c>
      <c r="AF236" s="19">
        <f t="shared" si="69"/>
        <v>16589.148800000003</v>
      </c>
      <c r="AG236" s="19">
        <f t="shared" si="70"/>
        <v>302.58607411199995</v>
      </c>
      <c r="AH236" s="19">
        <f t="shared" si="71"/>
        <v>1059.051259392</v>
      </c>
      <c r="AI236" s="19">
        <f>+'[1]Base SDI para IMSS'!N253</f>
        <v>1158.7856345157541</v>
      </c>
      <c r="AJ236" s="19">
        <f>+'[1]Base SDI para IMSS'!O253</f>
        <v>267.78860778818563</v>
      </c>
      <c r="AK236" s="19">
        <f>+'[1]Base SDI para IMSS'!P253</f>
        <v>421.76705726639238</v>
      </c>
      <c r="AL236" s="24">
        <f>+AI236+AJ236+AK236-'[1]Base SDI para IMSS'!Q253</f>
        <v>0</v>
      </c>
    </row>
    <row r="237" spans="1:42" s="25" customFormat="1" ht="15" x14ac:dyDescent="0.25">
      <c r="A237" s="13">
        <v>233</v>
      </c>
      <c r="B237" s="14" t="s">
        <v>741</v>
      </c>
      <c r="C237" s="15" t="s">
        <v>742</v>
      </c>
      <c r="D237" s="14" t="s">
        <v>743</v>
      </c>
      <c r="E237" s="14">
        <v>1985</v>
      </c>
      <c r="F237" s="14">
        <v>2013</v>
      </c>
      <c r="G237" s="16">
        <f t="shared" si="54"/>
        <v>28</v>
      </c>
      <c r="H237" s="15" t="s">
        <v>1236</v>
      </c>
      <c r="I237" s="15" t="s">
        <v>66</v>
      </c>
      <c r="J237" s="15" t="s">
        <v>15</v>
      </c>
      <c r="K237" s="17">
        <v>13</v>
      </c>
      <c r="L237" s="18">
        <v>6</v>
      </c>
      <c r="M237" s="15">
        <v>15</v>
      </c>
      <c r="N237" s="19">
        <v>4796.3999999999996</v>
      </c>
      <c r="O237" s="19">
        <f t="shared" si="55"/>
        <v>319.76</v>
      </c>
      <c r="P237" s="20">
        <v>887</v>
      </c>
      <c r="Q237" s="20">
        <v>0</v>
      </c>
      <c r="R237" s="21">
        <f t="shared" si="56"/>
        <v>59.133333333333333</v>
      </c>
      <c r="S237" s="21">
        <f t="shared" si="57"/>
        <v>0</v>
      </c>
      <c r="T237" s="20">
        <f t="shared" si="58"/>
        <v>9592.7999999999993</v>
      </c>
      <c r="U237" s="20">
        <f t="shared" si="59"/>
        <v>1774</v>
      </c>
      <c r="V237" s="20">
        <f t="shared" si="60"/>
        <v>0</v>
      </c>
      <c r="W237" s="19">
        <f t="shared" si="61"/>
        <v>331.78297600000002</v>
      </c>
      <c r="X237" s="19">
        <f t="shared" si="62"/>
        <v>10086.2024704</v>
      </c>
      <c r="Y237" s="19">
        <f t="shared" si="63"/>
        <v>1840.7024000000001</v>
      </c>
      <c r="Z237" s="19">
        <f t="shared" si="64"/>
        <v>0</v>
      </c>
      <c r="AA237" s="22">
        <f t="shared" si="65"/>
        <v>5</v>
      </c>
      <c r="AB237" s="19">
        <f t="shared" si="66"/>
        <v>314.23716000000002</v>
      </c>
      <c r="AC237" s="23"/>
      <c r="AD237" s="19">
        <f t="shared" si="67"/>
        <v>1658.91488</v>
      </c>
      <c r="AE237" s="19">
        <f t="shared" si="68"/>
        <v>4976.7446399999999</v>
      </c>
      <c r="AF237" s="19">
        <f t="shared" si="69"/>
        <v>16589.148800000003</v>
      </c>
      <c r="AG237" s="19">
        <f t="shared" si="70"/>
        <v>302.58607411199995</v>
      </c>
      <c r="AH237" s="19">
        <f t="shared" si="71"/>
        <v>1059.051259392</v>
      </c>
      <c r="AI237" s="19">
        <f>+'[1]Base SDI para IMSS'!N254</f>
        <v>1158.7856345157541</v>
      </c>
      <c r="AJ237" s="19">
        <f>+'[1]Base SDI para IMSS'!O254</f>
        <v>267.78860778818563</v>
      </c>
      <c r="AK237" s="19">
        <f>+'[1]Base SDI para IMSS'!P254</f>
        <v>421.76705726639238</v>
      </c>
      <c r="AL237" s="24">
        <f>+AI237+AJ237+AK237-'[1]Base SDI para IMSS'!Q254</f>
        <v>0</v>
      </c>
    </row>
    <row r="238" spans="1:42" s="25" customFormat="1" ht="15" x14ac:dyDescent="0.25">
      <c r="A238" s="13">
        <v>234</v>
      </c>
      <c r="B238" s="14" t="s">
        <v>744</v>
      </c>
      <c r="C238" s="15" t="s">
        <v>745</v>
      </c>
      <c r="D238" s="14" t="s">
        <v>734</v>
      </c>
      <c r="E238" s="14">
        <v>1984</v>
      </c>
      <c r="F238" s="14">
        <v>2013</v>
      </c>
      <c r="G238" s="16">
        <f t="shared" si="54"/>
        <v>29</v>
      </c>
      <c r="H238" s="15" t="s">
        <v>1236</v>
      </c>
      <c r="I238" s="15" t="s">
        <v>746</v>
      </c>
      <c r="J238" s="15" t="s">
        <v>90</v>
      </c>
      <c r="K238" s="17">
        <v>15</v>
      </c>
      <c r="L238" s="18">
        <v>6</v>
      </c>
      <c r="M238" s="15">
        <v>15</v>
      </c>
      <c r="N238" s="19">
        <v>8214</v>
      </c>
      <c r="O238" s="19">
        <f t="shared" si="55"/>
        <v>547.6</v>
      </c>
      <c r="P238" s="20">
        <v>1120</v>
      </c>
      <c r="Q238" s="20">
        <v>0</v>
      </c>
      <c r="R238" s="21">
        <f t="shared" si="56"/>
        <v>74.666666666666671</v>
      </c>
      <c r="S238" s="21">
        <f t="shared" si="57"/>
        <v>0</v>
      </c>
      <c r="T238" s="20">
        <f t="shared" si="58"/>
        <v>16428</v>
      </c>
      <c r="U238" s="20">
        <f t="shared" si="59"/>
        <v>2240</v>
      </c>
      <c r="V238" s="20">
        <f t="shared" si="60"/>
        <v>0</v>
      </c>
      <c r="W238" s="19">
        <f t="shared" si="61"/>
        <v>568.18976000000009</v>
      </c>
      <c r="X238" s="19">
        <f t="shared" si="62"/>
        <v>17272.968704000003</v>
      </c>
      <c r="Y238" s="19">
        <f t="shared" si="63"/>
        <v>2324.2240000000002</v>
      </c>
      <c r="Z238" s="19">
        <f t="shared" si="64"/>
        <v>0</v>
      </c>
      <c r="AA238" s="22">
        <f t="shared" si="65"/>
        <v>5</v>
      </c>
      <c r="AB238" s="19">
        <f t="shared" si="66"/>
        <v>314.23716000000002</v>
      </c>
      <c r="AC238" s="23"/>
      <c r="AD238" s="19">
        <f t="shared" si="67"/>
        <v>2840.9488000000006</v>
      </c>
      <c r="AE238" s="19">
        <f t="shared" si="68"/>
        <v>8522.8464000000022</v>
      </c>
      <c r="AF238" s="19">
        <f t="shared" si="69"/>
        <v>28409.488000000005</v>
      </c>
      <c r="AG238" s="19">
        <f t="shared" si="70"/>
        <v>518.18906112000002</v>
      </c>
      <c r="AH238" s="19">
        <f t="shared" si="71"/>
        <v>1813.6617139200002</v>
      </c>
      <c r="AI238" s="19">
        <f>+'[1]Base SDI para IMSS'!N255</f>
        <v>1714.7057662854377</v>
      </c>
      <c r="AJ238" s="19">
        <f>+'[1]Base SDI para IMSS'!O255</f>
        <v>448.76544748825609</v>
      </c>
      <c r="AK238" s="19">
        <f>+'[1]Base SDI para IMSS'!P255</f>
        <v>706.80557979400328</v>
      </c>
      <c r="AL238" s="24">
        <f>+AI238+AJ238+AK238-'[1]Base SDI para IMSS'!Q255</f>
        <v>0</v>
      </c>
    </row>
    <row r="239" spans="1:42" s="25" customFormat="1" ht="15" x14ac:dyDescent="0.25">
      <c r="A239" s="13">
        <v>235</v>
      </c>
      <c r="B239" s="14" t="s">
        <v>682</v>
      </c>
      <c r="C239" s="15" t="s">
        <v>683</v>
      </c>
      <c r="D239" s="14" t="s">
        <v>684</v>
      </c>
      <c r="E239" s="14">
        <v>2007</v>
      </c>
      <c r="F239" s="14">
        <v>2013</v>
      </c>
      <c r="G239" s="16">
        <f t="shared" si="54"/>
        <v>6</v>
      </c>
      <c r="H239" s="15" t="s">
        <v>1237</v>
      </c>
      <c r="I239" s="15" t="s">
        <v>1235</v>
      </c>
      <c r="J239" s="15" t="s">
        <v>208</v>
      </c>
      <c r="K239" s="17">
        <v>13</v>
      </c>
      <c r="L239" s="18">
        <v>6</v>
      </c>
      <c r="M239" s="15">
        <v>15</v>
      </c>
      <c r="N239" s="19">
        <v>6609.9</v>
      </c>
      <c r="O239" s="19">
        <f t="shared" si="55"/>
        <v>440.65999999999997</v>
      </c>
      <c r="P239" s="20">
        <v>960.5</v>
      </c>
      <c r="Q239" s="20">
        <v>0</v>
      </c>
      <c r="R239" s="21">
        <f t="shared" si="56"/>
        <v>64.033333333333331</v>
      </c>
      <c r="S239" s="21">
        <f t="shared" si="57"/>
        <v>0</v>
      </c>
      <c r="T239" s="20">
        <f t="shared" si="58"/>
        <v>13219.8</v>
      </c>
      <c r="U239" s="20">
        <f t="shared" si="59"/>
        <v>1921</v>
      </c>
      <c r="V239" s="20">
        <f t="shared" si="60"/>
        <v>0</v>
      </c>
      <c r="W239" s="19">
        <f t="shared" si="61"/>
        <v>457.22881599999999</v>
      </c>
      <c r="X239" s="19">
        <f t="shared" si="62"/>
        <v>13899.756006399999</v>
      </c>
      <c r="Y239" s="19">
        <f t="shared" si="63"/>
        <v>1993.2296000000001</v>
      </c>
      <c r="Z239" s="19">
        <f t="shared" si="64"/>
        <v>0</v>
      </c>
      <c r="AA239" s="22">
        <f t="shared" si="65"/>
        <v>1</v>
      </c>
      <c r="AB239" s="19">
        <f t="shared" si="66"/>
        <v>62.847432000000005</v>
      </c>
      <c r="AC239" s="23"/>
      <c r="AD239" s="19">
        <f t="shared" si="67"/>
        <v>2286.14408</v>
      </c>
      <c r="AE239" s="19">
        <f t="shared" si="68"/>
        <v>6858.4322400000001</v>
      </c>
      <c r="AF239" s="19">
        <f t="shared" si="69"/>
        <v>22861.4408</v>
      </c>
      <c r="AG239" s="19">
        <f t="shared" si="70"/>
        <v>416.99268019199997</v>
      </c>
      <c r="AH239" s="19">
        <f t="shared" si="71"/>
        <v>1459.4743806719998</v>
      </c>
      <c r="AI239" s="19">
        <f>+'[1]Base SDI para IMSS'!N256</f>
        <v>1431.9402053538099</v>
      </c>
      <c r="AJ239" s="19">
        <f>+'[1]Base SDI para IMSS'!O256</f>
        <v>356.71262430568964</v>
      </c>
      <c r="AK239" s="19">
        <f>+'[1]Base SDI para IMSS'!P256</f>
        <v>561.82238328146116</v>
      </c>
      <c r="AL239" s="24">
        <f>+AI239+AJ239+AK239-'[1]Base SDI para IMSS'!Q256</f>
        <v>0</v>
      </c>
    </row>
    <row r="240" spans="1:42" s="25" customFormat="1" ht="15" x14ac:dyDescent="0.25">
      <c r="A240" s="13">
        <v>236</v>
      </c>
      <c r="B240" s="14" t="s">
        <v>685</v>
      </c>
      <c r="C240" s="15" t="s">
        <v>686</v>
      </c>
      <c r="D240" s="14" t="s">
        <v>687</v>
      </c>
      <c r="E240" s="14">
        <v>2006</v>
      </c>
      <c r="F240" s="14">
        <v>2013</v>
      </c>
      <c r="G240" s="16">
        <f t="shared" si="54"/>
        <v>7</v>
      </c>
      <c r="H240" s="15" t="s">
        <v>1237</v>
      </c>
      <c r="I240" s="15" t="s">
        <v>237</v>
      </c>
      <c r="J240" s="15" t="s">
        <v>15</v>
      </c>
      <c r="K240" s="17">
        <v>3</v>
      </c>
      <c r="L240" s="18">
        <v>6</v>
      </c>
      <c r="M240" s="15">
        <v>15</v>
      </c>
      <c r="N240" s="19">
        <v>3121.05</v>
      </c>
      <c r="O240" s="19">
        <f t="shared" si="55"/>
        <v>208.07000000000002</v>
      </c>
      <c r="P240" s="20">
        <v>737</v>
      </c>
      <c r="Q240" s="20">
        <v>0</v>
      </c>
      <c r="R240" s="21">
        <f t="shared" si="56"/>
        <v>49.133333333333333</v>
      </c>
      <c r="S240" s="21">
        <f t="shared" si="57"/>
        <v>0</v>
      </c>
      <c r="T240" s="20">
        <f t="shared" si="58"/>
        <v>6242.1</v>
      </c>
      <c r="U240" s="20">
        <f t="shared" si="59"/>
        <v>1474</v>
      </c>
      <c r="V240" s="20">
        <f t="shared" si="60"/>
        <v>0</v>
      </c>
      <c r="W240" s="19">
        <f t="shared" si="61"/>
        <v>215.89343200000005</v>
      </c>
      <c r="X240" s="19">
        <f t="shared" si="62"/>
        <v>6563.160332800001</v>
      </c>
      <c r="Y240" s="19">
        <f t="shared" si="63"/>
        <v>1529.4224000000002</v>
      </c>
      <c r="Z240" s="19">
        <f t="shared" si="64"/>
        <v>0</v>
      </c>
      <c r="AA240" s="22">
        <f t="shared" si="65"/>
        <v>1</v>
      </c>
      <c r="AB240" s="19">
        <f t="shared" si="66"/>
        <v>62.847432000000005</v>
      </c>
      <c r="AC240" s="23"/>
      <c r="AD240" s="19">
        <f t="shared" si="67"/>
        <v>1079.4671600000001</v>
      </c>
      <c r="AE240" s="19">
        <f t="shared" si="68"/>
        <v>3238.4014800000009</v>
      </c>
      <c r="AF240" s="19">
        <f t="shared" si="69"/>
        <v>10794.671600000001</v>
      </c>
      <c r="AG240" s="19">
        <f t="shared" si="70"/>
        <v>196.89480998400003</v>
      </c>
      <c r="AH240" s="19">
        <f t="shared" si="71"/>
        <v>689.13183494400005</v>
      </c>
      <c r="AI240" s="19">
        <f>+'[1]Base SDI para IMSS'!N257</f>
        <v>866.26073191082025</v>
      </c>
      <c r="AJ240" s="19">
        <f>+'[1]Base SDI para IMSS'!O257</f>
        <v>172.55868287345925</v>
      </c>
      <c r="AK240" s="19">
        <f>+'[1]Base SDI para IMSS'!P257</f>
        <v>271.77992552569833</v>
      </c>
      <c r="AL240" s="24">
        <f>+AI240+AJ240+AK240-'[1]Base SDI para IMSS'!Q257</f>
        <v>0</v>
      </c>
    </row>
    <row r="241" spans="1:42" s="25" customFormat="1" ht="15" x14ac:dyDescent="0.25">
      <c r="A241" s="13">
        <v>237</v>
      </c>
      <c r="B241" s="14" t="s">
        <v>692</v>
      </c>
      <c r="C241" s="15" t="s">
        <v>693</v>
      </c>
      <c r="D241" s="14" t="s">
        <v>694</v>
      </c>
      <c r="E241" s="14">
        <v>1984</v>
      </c>
      <c r="F241" s="14">
        <v>2013</v>
      </c>
      <c r="G241" s="16">
        <f t="shared" si="54"/>
        <v>29</v>
      </c>
      <c r="H241" s="15" t="s">
        <v>690</v>
      </c>
      <c r="I241" s="15" t="s">
        <v>695</v>
      </c>
      <c r="J241" s="15" t="s">
        <v>90</v>
      </c>
      <c r="K241" s="17">
        <v>14</v>
      </c>
      <c r="L241" s="18">
        <v>6</v>
      </c>
      <c r="M241" s="15">
        <v>15</v>
      </c>
      <c r="N241" s="19">
        <v>7908.3</v>
      </c>
      <c r="O241" s="19">
        <f t="shared" si="55"/>
        <v>527.22</v>
      </c>
      <c r="P241" s="20">
        <v>1004</v>
      </c>
      <c r="Q241" s="20">
        <v>0</v>
      </c>
      <c r="R241" s="21">
        <f t="shared" si="56"/>
        <v>66.933333333333337</v>
      </c>
      <c r="S241" s="21">
        <f t="shared" si="57"/>
        <v>0</v>
      </c>
      <c r="T241" s="20">
        <f t="shared" si="58"/>
        <v>15816.6</v>
      </c>
      <c r="U241" s="20">
        <f t="shared" si="59"/>
        <v>2008</v>
      </c>
      <c r="V241" s="20">
        <f t="shared" si="60"/>
        <v>0</v>
      </c>
      <c r="W241" s="19">
        <f t="shared" si="61"/>
        <v>547.04347200000007</v>
      </c>
      <c r="X241" s="19">
        <f t="shared" si="62"/>
        <v>16630.121548800002</v>
      </c>
      <c r="Y241" s="19">
        <f t="shared" si="63"/>
        <v>2083.5008000000003</v>
      </c>
      <c r="Z241" s="19">
        <f t="shared" si="64"/>
        <v>0</v>
      </c>
      <c r="AA241" s="22">
        <f t="shared" si="65"/>
        <v>5</v>
      </c>
      <c r="AB241" s="19">
        <f t="shared" si="66"/>
        <v>314.23716000000002</v>
      </c>
      <c r="AC241" s="23"/>
      <c r="AD241" s="19">
        <f t="shared" si="67"/>
        <v>2735.2173600000006</v>
      </c>
      <c r="AE241" s="19">
        <f t="shared" si="68"/>
        <v>8205.6520800000017</v>
      </c>
      <c r="AF241" s="19">
        <f t="shared" si="69"/>
        <v>27352.173600000002</v>
      </c>
      <c r="AG241" s="19">
        <f t="shared" si="70"/>
        <v>498.90364646400002</v>
      </c>
      <c r="AH241" s="19">
        <f t="shared" si="71"/>
        <v>1746.1627626240002</v>
      </c>
      <c r="AI241" s="19">
        <f>+'[1]Base SDI para IMSS'!N258</f>
        <v>1652.8475727520424</v>
      </c>
      <c r="AJ241" s="19">
        <f>+'[1]Base SDI para IMSS'!O258</f>
        <v>428.62784185848329</v>
      </c>
      <c r="AK241" s="19">
        <f>+'[1]Base SDI para IMSS'!P258</f>
        <v>675.08885092711125</v>
      </c>
      <c r="AL241" s="24">
        <f>+AI241+AJ241+AK241-'[1]Base SDI para IMSS'!Q258</f>
        <v>0</v>
      </c>
    </row>
    <row r="242" spans="1:42" s="25" customFormat="1" ht="15" x14ac:dyDescent="0.25">
      <c r="A242" s="13">
        <v>238</v>
      </c>
      <c r="B242" s="14" t="s">
        <v>1238</v>
      </c>
      <c r="C242" s="15" t="s">
        <v>1239</v>
      </c>
      <c r="D242" s="14" t="s">
        <v>1240</v>
      </c>
      <c r="E242" s="14">
        <v>2007</v>
      </c>
      <c r="F242" s="14">
        <v>2013</v>
      </c>
      <c r="G242" s="16">
        <f t="shared" si="54"/>
        <v>6</v>
      </c>
      <c r="H242" s="15" t="s">
        <v>690</v>
      </c>
      <c r="I242" s="15" t="s">
        <v>1241</v>
      </c>
      <c r="J242" s="15" t="s">
        <v>208</v>
      </c>
      <c r="K242" s="17">
        <v>19</v>
      </c>
      <c r="L242" s="18">
        <v>6</v>
      </c>
      <c r="M242" s="15">
        <v>15</v>
      </c>
      <c r="N242" s="19">
        <v>14766</v>
      </c>
      <c r="O242" s="19">
        <f t="shared" si="55"/>
        <v>984.4</v>
      </c>
      <c r="P242" s="20">
        <v>1365.5</v>
      </c>
      <c r="Q242" s="20">
        <v>0</v>
      </c>
      <c r="R242" s="21">
        <f t="shared" si="56"/>
        <v>91.033333333333331</v>
      </c>
      <c r="S242" s="21">
        <f t="shared" si="57"/>
        <v>0</v>
      </c>
      <c r="T242" s="20">
        <f t="shared" si="58"/>
        <v>29532</v>
      </c>
      <c r="U242" s="20">
        <f t="shared" si="59"/>
        <v>2731</v>
      </c>
      <c r="V242" s="20">
        <f t="shared" si="60"/>
        <v>0</v>
      </c>
      <c r="W242" s="19">
        <f t="shared" si="61"/>
        <v>1021.41344</v>
      </c>
      <c r="X242" s="19">
        <f t="shared" si="62"/>
        <v>31050.968575999999</v>
      </c>
      <c r="Y242" s="19">
        <f t="shared" si="63"/>
        <v>2833.6856000000002</v>
      </c>
      <c r="Z242" s="19">
        <f t="shared" si="64"/>
        <v>0</v>
      </c>
      <c r="AA242" s="22">
        <f t="shared" si="65"/>
        <v>1</v>
      </c>
      <c r="AB242" s="19">
        <f t="shared" si="66"/>
        <v>62.847432000000005</v>
      </c>
      <c r="AC242" s="23"/>
      <c r="AD242" s="19">
        <f t="shared" si="67"/>
        <v>5107.0672000000004</v>
      </c>
      <c r="AE242" s="19">
        <f t="shared" si="68"/>
        <v>15321.2016</v>
      </c>
      <c r="AF242" s="19">
        <f t="shared" si="69"/>
        <v>51070.671999999999</v>
      </c>
      <c r="AG242" s="19">
        <f t="shared" si="70"/>
        <v>931.52905727999996</v>
      </c>
      <c r="AH242" s="19">
        <f t="shared" si="71"/>
        <v>3260.3517004799996</v>
      </c>
      <c r="AI242" s="19">
        <f>+'[1]Base SDI para IMSS'!N259</f>
        <v>2739.3851486429835</v>
      </c>
      <c r="AJ242" s="19">
        <f>+'[1]Base SDI para IMSS'!O259</f>
        <v>782.34436598246407</v>
      </c>
      <c r="AK242" s="19">
        <f>+'[1]Base SDI para IMSS'!P259</f>
        <v>1232.1923764223809</v>
      </c>
      <c r="AL242" s="24">
        <f>+AI242+AJ242+AK242-'[1]Base SDI para IMSS'!Q259</f>
        <v>0</v>
      </c>
      <c r="AO242" s="26"/>
      <c r="AP242" s="26"/>
    </row>
    <row r="243" spans="1:42" s="26" customFormat="1" ht="15" x14ac:dyDescent="0.25">
      <c r="A243" s="13">
        <v>239</v>
      </c>
      <c r="B243" s="14" t="s">
        <v>688</v>
      </c>
      <c r="C243" s="15" t="s">
        <v>689</v>
      </c>
      <c r="D243" s="14" t="s">
        <v>622</v>
      </c>
      <c r="E243" s="14">
        <v>1995</v>
      </c>
      <c r="F243" s="14">
        <v>2013</v>
      </c>
      <c r="G243" s="16">
        <f t="shared" si="54"/>
        <v>18</v>
      </c>
      <c r="H243" s="15" t="s">
        <v>690</v>
      </c>
      <c r="I243" s="15" t="s">
        <v>691</v>
      </c>
      <c r="J243" s="15" t="s">
        <v>15</v>
      </c>
      <c r="K243" s="17">
        <v>9</v>
      </c>
      <c r="L243" s="18">
        <v>6</v>
      </c>
      <c r="M243" s="15">
        <v>15</v>
      </c>
      <c r="N243" s="19">
        <v>4218.75</v>
      </c>
      <c r="O243" s="19">
        <f t="shared" si="55"/>
        <v>281.25</v>
      </c>
      <c r="P243" s="20">
        <v>871</v>
      </c>
      <c r="Q243" s="20">
        <v>0</v>
      </c>
      <c r="R243" s="21">
        <f t="shared" si="56"/>
        <v>58.06666666666667</v>
      </c>
      <c r="S243" s="21">
        <f t="shared" si="57"/>
        <v>0</v>
      </c>
      <c r="T243" s="20">
        <f t="shared" si="58"/>
        <v>8437.5</v>
      </c>
      <c r="U243" s="20">
        <f t="shared" si="59"/>
        <v>1742</v>
      </c>
      <c r="V243" s="20">
        <f t="shared" si="60"/>
        <v>0</v>
      </c>
      <c r="W243" s="19">
        <f t="shared" si="61"/>
        <v>291.82500000000005</v>
      </c>
      <c r="X243" s="19">
        <f t="shared" si="62"/>
        <v>8871.4800000000014</v>
      </c>
      <c r="Y243" s="19">
        <f t="shared" si="63"/>
        <v>1807.4992000000002</v>
      </c>
      <c r="Z243" s="19">
        <f t="shared" si="64"/>
        <v>0</v>
      </c>
      <c r="AA243" s="22">
        <f t="shared" si="65"/>
        <v>3</v>
      </c>
      <c r="AB243" s="19">
        <f t="shared" si="66"/>
        <v>188.54229600000002</v>
      </c>
      <c r="AC243" s="23"/>
      <c r="AD243" s="19">
        <f t="shared" si="67"/>
        <v>1459.1250000000002</v>
      </c>
      <c r="AE243" s="19">
        <f t="shared" si="68"/>
        <v>4377.3750000000009</v>
      </c>
      <c r="AF243" s="19">
        <f t="shared" si="69"/>
        <v>14591.250000000002</v>
      </c>
      <c r="AG243" s="19">
        <f t="shared" si="70"/>
        <v>266.14440000000002</v>
      </c>
      <c r="AH243" s="19">
        <f t="shared" si="71"/>
        <v>931.50540000000012</v>
      </c>
      <c r="AI243" s="19">
        <f>+'[1]Base SDI para IMSS'!N260</f>
        <v>1060.0817210742678</v>
      </c>
      <c r="AJ243" s="19">
        <f>+'[1]Base SDI para IMSS'!O260</f>
        <v>235.65607417440003</v>
      </c>
      <c r="AK243" s="19">
        <f>+'[1]Base SDI para IMSS'!P260</f>
        <v>371.15831682468007</v>
      </c>
      <c r="AL243" s="24">
        <f>+AI243+AJ243+AK243-'[1]Base SDI para IMSS'!Q260</f>
        <v>0</v>
      </c>
      <c r="AM243" s="25"/>
      <c r="AN243" s="25"/>
      <c r="AO243" s="25"/>
      <c r="AP243" s="25"/>
    </row>
    <row r="244" spans="1:42" s="25" customFormat="1" ht="15" x14ac:dyDescent="0.25">
      <c r="A244" s="13">
        <v>240</v>
      </c>
      <c r="B244" s="14" t="s">
        <v>699</v>
      </c>
      <c r="C244" s="15" t="s">
        <v>700</v>
      </c>
      <c r="D244" s="14" t="s">
        <v>333</v>
      </c>
      <c r="E244" s="14">
        <v>1998</v>
      </c>
      <c r="F244" s="14">
        <v>2013</v>
      </c>
      <c r="G244" s="16">
        <f t="shared" si="54"/>
        <v>15</v>
      </c>
      <c r="H244" s="15" t="s">
        <v>690</v>
      </c>
      <c r="I244" s="15" t="s">
        <v>1242</v>
      </c>
      <c r="J244" s="15" t="s">
        <v>90</v>
      </c>
      <c r="K244" s="17">
        <v>18</v>
      </c>
      <c r="L244" s="18">
        <v>6</v>
      </c>
      <c r="M244" s="15">
        <v>15</v>
      </c>
      <c r="N244" s="19">
        <v>12681</v>
      </c>
      <c r="O244" s="19">
        <f t="shared" si="55"/>
        <v>845.4</v>
      </c>
      <c r="P244" s="20">
        <v>1252</v>
      </c>
      <c r="Q244" s="20">
        <v>0</v>
      </c>
      <c r="R244" s="21">
        <f t="shared" si="56"/>
        <v>83.466666666666669</v>
      </c>
      <c r="S244" s="21">
        <f t="shared" si="57"/>
        <v>0</v>
      </c>
      <c r="T244" s="20">
        <f t="shared" si="58"/>
        <v>25362</v>
      </c>
      <c r="U244" s="20">
        <f t="shared" si="59"/>
        <v>2504</v>
      </c>
      <c r="V244" s="20">
        <f t="shared" si="60"/>
        <v>0</v>
      </c>
      <c r="W244" s="19">
        <f t="shared" si="61"/>
        <v>877.18704000000002</v>
      </c>
      <c r="X244" s="19">
        <f t="shared" si="62"/>
        <v>26666.486015999999</v>
      </c>
      <c r="Y244" s="19">
        <f t="shared" si="63"/>
        <v>2598.1504</v>
      </c>
      <c r="Z244" s="19">
        <f t="shared" si="64"/>
        <v>0</v>
      </c>
      <c r="AA244" s="22">
        <f t="shared" si="65"/>
        <v>3</v>
      </c>
      <c r="AB244" s="19">
        <f t="shared" si="66"/>
        <v>188.54229600000002</v>
      </c>
      <c r="AC244" s="23"/>
      <c r="AD244" s="19">
        <f t="shared" si="67"/>
        <v>4385.9351999999999</v>
      </c>
      <c r="AE244" s="19">
        <f t="shared" si="68"/>
        <v>13157.8056</v>
      </c>
      <c r="AF244" s="19">
        <f t="shared" si="69"/>
        <v>43859.351999999999</v>
      </c>
      <c r="AG244" s="19">
        <f t="shared" si="70"/>
        <v>799.99458047999997</v>
      </c>
      <c r="AH244" s="19">
        <f t="shared" si="71"/>
        <v>2799.9810316799999</v>
      </c>
      <c r="AI244" s="19">
        <f>+'[1]Base SDI para IMSS'!N261</f>
        <v>2411.605412357223</v>
      </c>
      <c r="AJ244" s="19">
        <f>+'[1]Base SDI para IMSS'!O261</f>
        <v>675.63741762662403</v>
      </c>
      <c r="AK244" s="19">
        <f>+'[1]Base SDI para IMSS'!P261</f>
        <v>1064.1289327619327</v>
      </c>
      <c r="AL244" s="24">
        <f>+AI244+AJ244+AK244-'[1]Base SDI para IMSS'!Q261</f>
        <v>0</v>
      </c>
    </row>
    <row r="245" spans="1:42" s="25" customFormat="1" ht="15" x14ac:dyDescent="0.25">
      <c r="A245" s="13">
        <v>241</v>
      </c>
      <c r="B245" s="14" t="s">
        <v>701</v>
      </c>
      <c r="C245" s="15" t="s">
        <v>702</v>
      </c>
      <c r="D245" s="14" t="s">
        <v>703</v>
      </c>
      <c r="E245" s="14">
        <v>1994</v>
      </c>
      <c r="F245" s="14">
        <v>2013</v>
      </c>
      <c r="G245" s="16">
        <f t="shared" si="54"/>
        <v>19</v>
      </c>
      <c r="H245" s="15" t="s">
        <v>690</v>
      </c>
      <c r="I245" s="15" t="s">
        <v>220</v>
      </c>
      <c r="J245" s="15" t="s">
        <v>15</v>
      </c>
      <c r="K245" s="17">
        <v>9</v>
      </c>
      <c r="L245" s="18">
        <v>6</v>
      </c>
      <c r="M245" s="15">
        <v>15</v>
      </c>
      <c r="N245" s="19">
        <v>4330.8</v>
      </c>
      <c r="O245" s="19">
        <f t="shared" si="55"/>
        <v>288.72000000000003</v>
      </c>
      <c r="P245" s="20">
        <v>871</v>
      </c>
      <c r="Q245" s="20">
        <v>0</v>
      </c>
      <c r="R245" s="21">
        <f t="shared" si="56"/>
        <v>58.06666666666667</v>
      </c>
      <c r="S245" s="21">
        <f t="shared" si="57"/>
        <v>0</v>
      </c>
      <c r="T245" s="20">
        <f t="shared" si="58"/>
        <v>8661.6</v>
      </c>
      <c r="U245" s="20">
        <f t="shared" si="59"/>
        <v>1742</v>
      </c>
      <c r="V245" s="20">
        <f t="shared" si="60"/>
        <v>0</v>
      </c>
      <c r="W245" s="19">
        <f t="shared" si="61"/>
        <v>299.57587200000006</v>
      </c>
      <c r="X245" s="19">
        <f t="shared" si="62"/>
        <v>9107.1065088000014</v>
      </c>
      <c r="Y245" s="19">
        <f t="shared" si="63"/>
        <v>1807.4992000000002</v>
      </c>
      <c r="Z245" s="19">
        <f t="shared" si="64"/>
        <v>0</v>
      </c>
      <c r="AA245" s="22">
        <f t="shared" si="65"/>
        <v>3</v>
      </c>
      <c r="AB245" s="19">
        <f t="shared" si="66"/>
        <v>188.54229600000002</v>
      </c>
      <c r="AC245" s="23"/>
      <c r="AD245" s="19">
        <f t="shared" si="67"/>
        <v>1497.8793600000004</v>
      </c>
      <c r="AE245" s="19">
        <f t="shared" si="68"/>
        <v>4493.6380800000006</v>
      </c>
      <c r="AF245" s="19">
        <f t="shared" si="69"/>
        <v>14978.793600000003</v>
      </c>
      <c r="AG245" s="19">
        <f t="shared" si="70"/>
        <v>273.21319526400003</v>
      </c>
      <c r="AH245" s="19">
        <f t="shared" si="71"/>
        <v>956.24618342400015</v>
      </c>
      <c r="AI245" s="19">
        <f>+'[1]Base SDI para IMSS'!N262</f>
        <v>1077.3342847664694</v>
      </c>
      <c r="AJ245" s="19">
        <f>+'[1]Base SDI para IMSS'!O262</f>
        <v>241.27255444792328</v>
      </c>
      <c r="AK245" s="19">
        <f>+'[1]Base SDI para IMSS'!P262</f>
        <v>380.00427325547912</v>
      </c>
      <c r="AL245" s="24">
        <f>+AI245+AJ245+AK245-'[1]Base SDI para IMSS'!Q262</f>
        <v>0</v>
      </c>
    </row>
    <row r="246" spans="1:42" s="25" customFormat="1" ht="15" x14ac:dyDescent="0.25">
      <c r="A246" s="13">
        <v>242</v>
      </c>
      <c r="B246" s="14" t="s">
        <v>704</v>
      </c>
      <c r="C246" s="15" t="s">
        <v>705</v>
      </c>
      <c r="D246" s="14" t="s">
        <v>706</v>
      </c>
      <c r="E246" s="14">
        <v>2004</v>
      </c>
      <c r="F246" s="14">
        <v>2013</v>
      </c>
      <c r="G246" s="16">
        <f t="shared" si="54"/>
        <v>9</v>
      </c>
      <c r="H246" s="15" t="s">
        <v>707</v>
      </c>
      <c r="I246" s="15" t="s">
        <v>127</v>
      </c>
      <c r="J246" s="15" t="s">
        <v>229</v>
      </c>
      <c r="K246" s="17">
        <v>4</v>
      </c>
      <c r="L246" s="18">
        <v>6</v>
      </c>
      <c r="M246" s="15">
        <v>15</v>
      </c>
      <c r="N246" s="19">
        <v>4218.75</v>
      </c>
      <c r="O246" s="19">
        <f t="shared" si="55"/>
        <v>281.25</v>
      </c>
      <c r="P246" s="20">
        <v>871</v>
      </c>
      <c r="Q246" s="20">
        <v>0</v>
      </c>
      <c r="R246" s="21">
        <f t="shared" si="56"/>
        <v>58.06666666666667</v>
      </c>
      <c r="S246" s="21">
        <f t="shared" si="57"/>
        <v>0</v>
      </c>
      <c r="T246" s="20">
        <f t="shared" si="58"/>
        <v>8437.5</v>
      </c>
      <c r="U246" s="20">
        <f t="shared" si="59"/>
        <v>1742</v>
      </c>
      <c r="V246" s="20">
        <f t="shared" si="60"/>
        <v>0</v>
      </c>
      <c r="W246" s="19">
        <f t="shared" si="61"/>
        <v>291.82500000000005</v>
      </c>
      <c r="X246" s="19">
        <f t="shared" si="62"/>
        <v>8871.4800000000014</v>
      </c>
      <c r="Y246" s="19">
        <f t="shared" si="63"/>
        <v>1807.4992000000002</v>
      </c>
      <c r="Z246" s="19">
        <f t="shared" si="64"/>
        <v>0</v>
      </c>
      <c r="AA246" s="22">
        <f t="shared" si="65"/>
        <v>1</v>
      </c>
      <c r="AB246" s="19">
        <f t="shared" si="66"/>
        <v>62.847432000000005</v>
      </c>
      <c r="AC246" s="23"/>
      <c r="AD246" s="19">
        <f t="shared" si="67"/>
        <v>1459.1250000000002</v>
      </c>
      <c r="AE246" s="19">
        <f t="shared" si="68"/>
        <v>4377.3750000000009</v>
      </c>
      <c r="AF246" s="19">
        <f t="shared" si="69"/>
        <v>14591.250000000002</v>
      </c>
      <c r="AG246" s="19">
        <f t="shared" si="70"/>
        <v>266.14440000000002</v>
      </c>
      <c r="AH246" s="19">
        <f t="shared" si="71"/>
        <v>931.50540000000012</v>
      </c>
      <c r="AI246" s="19">
        <f>+'[1]Base SDI para IMSS'!N263</f>
        <v>1052.3595942569957</v>
      </c>
      <c r="AJ246" s="19">
        <f>+'[1]Base SDI para IMSS'!O263</f>
        <v>233.14217689440002</v>
      </c>
      <c r="AK246" s="19">
        <f>+'[1]Base SDI para IMSS'!P263</f>
        <v>367.19892860868003</v>
      </c>
      <c r="AL246" s="24">
        <f>+AI246+AJ246+AK246-'[1]Base SDI para IMSS'!Q263</f>
        <v>0</v>
      </c>
    </row>
    <row r="247" spans="1:42" s="25" customFormat="1" ht="15" x14ac:dyDescent="0.25">
      <c r="A247" s="13">
        <v>243</v>
      </c>
      <c r="B247" s="14" t="s">
        <v>1243</v>
      </c>
      <c r="C247" s="15" t="s">
        <v>1244</v>
      </c>
      <c r="D247" s="14" t="s">
        <v>813</v>
      </c>
      <c r="E247" s="14">
        <v>2011</v>
      </c>
      <c r="F247" s="14">
        <v>2013</v>
      </c>
      <c r="G247" s="16">
        <f t="shared" si="54"/>
        <v>2</v>
      </c>
      <c r="H247" s="15" t="s">
        <v>707</v>
      </c>
      <c r="I247" s="15" t="s">
        <v>708</v>
      </c>
      <c r="J247" s="15" t="s">
        <v>41</v>
      </c>
      <c r="K247" s="17">
        <v>18</v>
      </c>
      <c r="L247" s="18">
        <v>6</v>
      </c>
      <c r="M247" s="15">
        <v>15</v>
      </c>
      <c r="N247" s="19">
        <v>12450.15</v>
      </c>
      <c r="O247" s="19">
        <f t="shared" si="55"/>
        <v>830.01</v>
      </c>
      <c r="P247" s="20">
        <v>1252</v>
      </c>
      <c r="Q247" s="20">
        <v>0</v>
      </c>
      <c r="R247" s="21">
        <f t="shared" si="56"/>
        <v>83.466666666666669</v>
      </c>
      <c r="S247" s="21">
        <f t="shared" si="57"/>
        <v>0</v>
      </c>
      <c r="T247" s="20">
        <f t="shared" si="58"/>
        <v>24900.3</v>
      </c>
      <c r="U247" s="20">
        <f t="shared" si="59"/>
        <v>2504</v>
      </c>
      <c r="V247" s="20">
        <f t="shared" si="60"/>
        <v>0</v>
      </c>
      <c r="W247" s="19">
        <f t="shared" si="61"/>
        <v>861.21837600000003</v>
      </c>
      <c r="X247" s="19">
        <f t="shared" si="62"/>
        <v>26181.038630399999</v>
      </c>
      <c r="Y247" s="19">
        <f t="shared" si="63"/>
        <v>2598.1504</v>
      </c>
      <c r="Z247" s="19">
        <f t="shared" si="64"/>
        <v>0</v>
      </c>
      <c r="AA247" s="22">
        <f t="shared" si="65"/>
        <v>0</v>
      </c>
      <c r="AB247" s="19">
        <f t="shared" si="66"/>
        <v>0</v>
      </c>
      <c r="AC247" s="23"/>
      <c r="AD247" s="19">
        <f t="shared" si="67"/>
        <v>4306.0918799999999</v>
      </c>
      <c r="AE247" s="19">
        <f t="shared" si="68"/>
        <v>12918.27564</v>
      </c>
      <c r="AF247" s="19">
        <f t="shared" si="69"/>
        <v>43060.918799999999</v>
      </c>
      <c r="AG247" s="19">
        <f t="shared" si="70"/>
        <v>785.43115891199989</v>
      </c>
      <c r="AH247" s="19">
        <f t="shared" si="71"/>
        <v>2749.0090561919997</v>
      </c>
      <c r="AI247" s="19">
        <f>+'[1]Base SDI para IMSS'!N264</f>
        <v>2364.4777836811163</v>
      </c>
      <c r="AJ247" s="19">
        <f>+'[1]Base SDI para IMSS'!O264</f>
        <v>660.29526897442565</v>
      </c>
      <c r="AK247" s="19">
        <f>+'[1]Base SDI para IMSS'!P264</f>
        <v>1039.9650486347202</v>
      </c>
      <c r="AL247" s="24">
        <f>+AI247+AJ247+AK247-'[1]Base SDI para IMSS'!Q264</f>
        <v>0</v>
      </c>
    </row>
    <row r="248" spans="1:42" s="25" customFormat="1" ht="15" x14ac:dyDescent="0.25">
      <c r="A248" s="13">
        <v>244</v>
      </c>
      <c r="B248" s="14" t="s">
        <v>1245</v>
      </c>
      <c r="C248" s="15" t="s">
        <v>1246</v>
      </c>
      <c r="D248" s="14" t="s">
        <v>711</v>
      </c>
      <c r="E248" s="14">
        <v>2010</v>
      </c>
      <c r="F248" s="14">
        <v>2013</v>
      </c>
      <c r="G248" s="16">
        <f t="shared" si="54"/>
        <v>3</v>
      </c>
      <c r="H248" s="15" t="s">
        <v>707</v>
      </c>
      <c r="I248" s="15" t="s">
        <v>712</v>
      </c>
      <c r="J248" s="15" t="s">
        <v>208</v>
      </c>
      <c r="K248" s="17">
        <v>30</v>
      </c>
      <c r="L248" s="18">
        <v>8</v>
      </c>
      <c r="M248" s="15">
        <v>15</v>
      </c>
      <c r="N248" s="19">
        <v>42327.45</v>
      </c>
      <c r="O248" s="19">
        <f t="shared" si="55"/>
        <v>2821.83</v>
      </c>
      <c r="P248" s="20">
        <v>2820</v>
      </c>
      <c r="Q248" s="20">
        <v>0</v>
      </c>
      <c r="R248" s="21">
        <f t="shared" si="56"/>
        <v>188</v>
      </c>
      <c r="S248" s="21">
        <f t="shared" si="57"/>
        <v>0</v>
      </c>
      <c r="T248" s="20">
        <f t="shared" si="58"/>
        <v>84654.9</v>
      </c>
      <c r="U248" s="20">
        <f t="shared" si="59"/>
        <v>5640</v>
      </c>
      <c r="V248" s="20">
        <f t="shared" si="60"/>
        <v>0</v>
      </c>
      <c r="W248" s="19">
        <f t="shared" si="61"/>
        <v>2927.9308080000001</v>
      </c>
      <c r="X248" s="19">
        <f t="shared" si="62"/>
        <v>89009.096563200001</v>
      </c>
      <c r="Y248" s="19">
        <f t="shared" si="63"/>
        <v>5852.0640000000003</v>
      </c>
      <c r="Z248" s="19">
        <f t="shared" si="64"/>
        <v>0</v>
      </c>
      <c r="AA248" s="22">
        <f t="shared" si="65"/>
        <v>0</v>
      </c>
      <c r="AB248" s="19">
        <f t="shared" si="66"/>
        <v>0</v>
      </c>
      <c r="AC248" s="23"/>
      <c r="AD248" s="19">
        <f t="shared" si="67"/>
        <v>14639.654040000001</v>
      </c>
      <c r="AE248" s="19">
        <f t="shared" si="68"/>
        <v>43918.962120000004</v>
      </c>
      <c r="AF248" s="19">
        <f t="shared" si="69"/>
        <v>146396.5404</v>
      </c>
      <c r="AG248" s="19"/>
      <c r="AH248" s="19"/>
      <c r="AI248" s="19">
        <f>+'[1]Base SDI para IMSS'!N265</f>
        <v>0</v>
      </c>
      <c r="AJ248" s="19">
        <f>+'[1]Base SDI para IMSS'!O265</f>
        <v>0</v>
      </c>
      <c r="AK248" s="19">
        <f>+'[1]Base SDI para IMSS'!P265</f>
        <v>0</v>
      </c>
      <c r="AL248" s="24">
        <f>+AI248+AJ248+AK248-'[1]Base SDI para IMSS'!Q265</f>
        <v>0</v>
      </c>
    </row>
    <row r="249" spans="1:42" s="27" customFormat="1" ht="15" x14ac:dyDescent="0.25">
      <c r="A249" s="13">
        <v>245</v>
      </c>
      <c r="B249" s="52" t="s">
        <v>713</v>
      </c>
      <c r="C249" s="53" t="s">
        <v>714</v>
      </c>
      <c r="D249" s="54" t="s">
        <v>715</v>
      </c>
      <c r="E249" s="54">
        <v>2000</v>
      </c>
      <c r="F249" s="54">
        <v>2013</v>
      </c>
      <c r="G249" s="55">
        <f t="shared" si="54"/>
        <v>13</v>
      </c>
      <c r="H249" s="53" t="s">
        <v>716</v>
      </c>
      <c r="I249" s="53" t="s">
        <v>127</v>
      </c>
      <c r="J249" s="53" t="s">
        <v>15</v>
      </c>
      <c r="K249" s="56">
        <v>9</v>
      </c>
      <c r="L249" s="18">
        <v>6</v>
      </c>
      <c r="M249" s="53">
        <v>15</v>
      </c>
      <c r="N249" s="57">
        <v>4218.75</v>
      </c>
      <c r="O249" s="57">
        <f t="shared" si="55"/>
        <v>281.25</v>
      </c>
      <c r="P249" s="58">
        <v>871</v>
      </c>
      <c r="Q249" s="58">
        <v>0</v>
      </c>
      <c r="R249" s="59">
        <f t="shared" si="56"/>
        <v>58.06666666666667</v>
      </c>
      <c r="S249" s="59">
        <f t="shared" si="57"/>
        <v>0</v>
      </c>
      <c r="T249" s="58">
        <f t="shared" si="58"/>
        <v>8437.5</v>
      </c>
      <c r="U249" s="58">
        <f t="shared" si="59"/>
        <v>1742</v>
      </c>
      <c r="V249" s="58">
        <f t="shared" si="60"/>
        <v>0</v>
      </c>
      <c r="W249" s="57">
        <f t="shared" si="61"/>
        <v>291.82500000000005</v>
      </c>
      <c r="X249" s="57">
        <f t="shared" si="62"/>
        <v>8871.4800000000014</v>
      </c>
      <c r="Y249" s="57">
        <f t="shared" si="63"/>
        <v>1807.4992000000002</v>
      </c>
      <c r="Z249" s="57">
        <f t="shared" si="64"/>
        <v>0</v>
      </c>
      <c r="AA249" s="60">
        <f t="shared" si="65"/>
        <v>2</v>
      </c>
      <c r="AB249" s="57">
        <f t="shared" si="66"/>
        <v>125.69486400000001</v>
      </c>
      <c r="AC249" s="61"/>
      <c r="AD249" s="57">
        <f t="shared" si="67"/>
        <v>1459.1250000000002</v>
      </c>
      <c r="AE249" s="57">
        <f t="shared" si="68"/>
        <v>4377.3750000000009</v>
      </c>
      <c r="AF249" s="57">
        <f t="shared" si="69"/>
        <v>14591.250000000002</v>
      </c>
      <c r="AG249" s="57">
        <f t="shared" ref="AG249:AG280" si="72">+X249*0.03</f>
        <v>266.14440000000002</v>
      </c>
      <c r="AH249" s="57">
        <f t="shared" ref="AH249:AH280" si="73">+X249*0.105</f>
        <v>931.50540000000012</v>
      </c>
      <c r="AI249" s="57">
        <f>+'[1]Base SDI para IMSS'!N266</f>
        <v>1056.2206576656315</v>
      </c>
      <c r="AJ249" s="57">
        <f>+'[1]Base SDI para IMSS'!O266</f>
        <v>234.39912553440001</v>
      </c>
      <c r="AK249" s="62">
        <f>+'[1]Base SDI para IMSS'!P266</f>
        <v>369.17862271668002</v>
      </c>
      <c r="AL249" s="24">
        <f>+AI249+AJ249+AK249-'[1]Base SDI para IMSS'!Q266</f>
        <v>0</v>
      </c>
      <c r="AM249" s="25"/>
      <c r="AN249" s="25"/>
      <c r="AO249" s="25"/>
      <c r="AP249" s="25"/>
    </row>
    <row r="250" spans="1:42" s="25" customFormat="1" ht="15" x14ac:dyDescent="0.25">
      <c r="A250" s="13">
        <v>246</v>
      </c>
      <c r="B250" s="63" t="s">
        <v>1247</v>
      </c>
      <c r="C250" s="64" t="s">
        <v>1248</v>
      </c>
      <c r="D250" s="63" t="s">
        <v>905</v>
      </c>
      <c r="E250" s="63">
        <v>2005</v>
      </c>
      <c r="F250" s="63">
        <v>2013</v>
      </c>
      <c r="G250" s="65">
        <f t="shared" si="54"/>
        <v>8</v>
      </c>
      <c r="H250" s="64" t="s">
        <v>716</v>
      </c>
      <c r="I250" s="64" t="s">
        <v>717</v>
      </c>
      <c r="J250" s="64" t="s">
        <v>208</v>
      </c>
      <c r="K250" s="56">
        <v>19</v>
      </c>
      <c r="L250" s="18">
        <v>6</v>
      </c>
      <c r="M250" s="64">
        <v>15</v>
      </c>
      <c r="N250" s="66">
        <v>14648.7</v>
      </c>
      <c r="O250" s="66">
        <f t="shared" si="55"/>
        <v>976.58</v>
      </c>
      <c r="P250" s="67">
        <v>1365.5</v>
      </c>
      <c r="Q250" s="67">
        <v>0</v>
      </c>
      <c r="R250" s="68">
        <f t="shared" si="56"/>
        <v>91.033333333333331</v>
      </c>
      <c r="S250" s="68">
        <f t="shared" si="57"/>
        <v>0</v>
      </c>
      <c r="T250" s="67">
        <f t="shared" si="58"/>
        <v>29297.4</v>
      </c>
      <c r="U250" s="67">
        <f t="shared" si="59"/>
        <v>2731</v>
      </c>
      <c r="V250" s="67">
        <f t="shared" si="60"/>
        <v>0</v>
      </c>
      <c r="W250" s="66">
        <f t="shared" si="61"/>
        <v>1013.2994080000001</v>
      </c>
      <c r="X250" s="66">
        <f t="shared" si="62"/>
        <v>30804.302003200002</v>
      </c>
      <c r="Y250" s="66">
        <f t="shared" si="63"/>
        <v>2833.6856000000002</v>
      </c>
      <c r="Z250" s="66">
        <f t="shared" si="64"/>
        <v>0</v>
      </c>
      <c r="AA250" s="69">
        <f t="shared" si="65"/>
        <v>1</v>
      </c>
      <c r="AB250" s="66">
        <f t="shared" si="66"/>
        <v>62.847432000000005</v>
      </c>
      <c r="AC250" s="70"/>
      <c r="AD250" s="66">
        <f t="shared" si="67"/>
        <v>5066.4970400000002</v>
      </c>
      <c r="AE250" s="66">
        <f t="shared" si="68"/>
        <v>15199.491120000001</v>
      </c>
      <c r="AF250" s="66">
        <f t="shared" si="69"/>
        <v>50664.970400000006</v>
      </c>
      <c r="AG250" s="66">
        <f t="shared" si="72"/>
        <v>924.12906009599999</v>
      </c>
      <c r="AH250" s="66">
        <f t="shared" si="73"/>
        <v>3234.4517103359999</v>
      </c>
      <c r="AI250" s="66">
        <f>+'[1]Base SDI para IMSS'!N267</f>
        <v>2721.3242318996081</v>
      </c>
      <c r="AJ250" s="66">
        <f>+'[1]Base SDI para IMSS'!O267</f>
        <v>776.46473067604484</v>
      </c>
      <c r="AK250" s="66">
        <f>+'[1]Base SDI para IMSS'!P267</f>
        <v>1222.9319508147707</v>
      </c>
      <c r="AL250" s="24">
        <f>+AI250+AJ250+AK250-'[1]Base SDI para IMSS'!Q267</f>
        <v>0</v>
      </c>
    </row>
    <row r="251" spans="1:42" s="25" customFormat="1" ht="15" x14ac:dyDescent="0.25">
      <c r="A251" s="13">
        <v>247</v>
      </c>
      <c r="B251" s="14" t="s">
        <v>696</v>
      </c>
      <c r="C251" s="15" t="s">
        <v>697</v>
      </c>
      <c r="D251" s="14" t="s">
        <v>698</v>
      </c>
      <c r="E251" s="14">
        <v>1995</v>
      </c>
      <c r="F251" s="14">
        <v>2013</v>
      </c>
      <c r="G251" s="16">
        <f t="shared" si="54"/>
        <v>18</v>
      </c>
      <c r="H251" s="15" t="s">
        <v>716</v>
      </c>
      <c r="I251" s="15" t="s">
        <v>66</v>
      </c>
      <c r="J251" s="15" t="s">
        <v>15</v>
      </c>
      <c r="K251" s="17">
        <v>13</v>
      </c>
      <c r="L251" s="18">
        <v>6</v>
      </c>
      <c r="M251" s="15">
        <v>15</v>
      </c>
      <c r="N251" s="19">
        <v>4796.3999999999996</v>
      </c>
      <c r="O251" s="19">
        <f t="shared" si="55"/>
        <v>319.76</v>
      </c>
      <c r="P251" s="20">
        <v>887</v>
      </c>
      <c r="Q251" s="20">
        <v>0</v>
      </c>
      <c r="R251" s="21">
        <f t="shared" si="56"/>
        <v>59.133333333333333</v>
      </c>
      <c r="S251" s="21">
        <f t="shared" si="57"/>
        <v>0</v>
      </c>
      <c r="T251" s="20">
        <f t="shared" si="58"/>
        <v>9592.7999999999993</v>
      </c>
      <c r="U251" s="20">
        <f t="shared" si="59"/>
        <v>1774</v>
      </c>
      <c r="V251" s="20">
        <f t="shared" si="60"/>
        <v>0</v>
      </c>
      <c r="W251" s="19">
        <f t="shared" si="61"/>
        <v>331.78297600000002</v>
      </c>
      <c r="X251" s="19">
        <f t="shared" si="62"/>
        <v>10086.2024704</v>
      </c>
      <c r="Y251" s="19">
        <f t="shared" si="63"/>
        <v>1840.7024000000001</v>
      </c>
      <c r="Z251" s="19">
        <f t="shared" si="64"/>
        <v>0</v>
      </c>
      <c r="AA251" s="22">
        <f t="shared" si="65"/>
        <v>3</v>
      </c>
      <c r="AB251" s="19">
        <f t="shared" si="66"/>
        <v>188.54229600000002</v>
      </c>
      <c r="AC251" s="23"/>
      <c r="AD251" s="19">
        <f t="shared" si="67"/>
        <v>1658.91488</v>
      </c>
      <c r="AE251" s="19">
        <f t="shared" si="68"/>
        <v>4976.7446399999999</v>
      </c>
      <c r="AF251" s="19">
        <f t="shared" si="69"/>
        <v>16589.148800000003</v>
      </c>
      <c r="AG251" s="19">
        <f t="shared" si="72"/>
        <v>302.58607411199995</v>
      </c>
      <c r="AH251" s="19">
        <f t="shared" si="73"/>
        <v>1059.051259392</v>
      </c>
      <c r="AI251" s="19">
        <f>+'[1]Base SDI para IMSS'!N268</f>
        <v>1151.063507698482</v>
      </c>
      <c r="AJ251" s="19">
        <f>+'[1]Base SDI para IMSS'!O268</f>
        <v>265.27471050818559</v>
      </c>
      <c r="AK251" s="19">
        <f>+'[1]Base SDI para IMSS'!P268</f>
        <v>417.80766905039235</v>
      </c>
      <c r="AL251" s="24">
        <f>+AI251+AJ251+AK251-'[1]Base SDI para IMSS'!Q268</f>
        <v>0</v>
      </c>
    </row>
    <row r="252" spans="1:42" s="25" customFormat="1" ht="15" x14ac:dyDescent="0.25">
      <c r="A252" s="13">
        <v>248</v>
      </c>
      <c r="B252" s="14" t="s">
        <v>718</v>
      </c>
      <c r="C252" s="15" t="s">
        <v>719</v>
      </c>
      <c r="D252" s="14" t="s">
        <v>720</v>
      </c>
      <c r="E252" s="14">
        <v>1996</v>
      </c>
      <c r="F252" s="14">
        <v>2013</v>
      </c>
      <c r="G252" s="16">
        <f t="shared" si="54"/>
        <v>17</v>
      </c>
      <c r="H252" s="15" t="s">
        <v>716</v>
      </c>
      <c r="I252" s="15" t="s">
        <v>334</v>
      </c>
      <c r="J252" s="15" t="s">
        <v>15</v>
      </c>
      <c r="K252" s="17">
        <v>8</v>
      </c>
      <c r="L252" s="18">
        <v>6</v>
      </c>
      <c r="M252" s="15">
        <v>15</v>
      </c>
      <c r="N252" s="19">
        <v>3825</v>
      </c>
      <c r="O252" s="19">
        <f t="shared" si="55"/>
        <v>255</v>
      </c>
      <c r="P252" s="20">
        <v>833</v>
      </c>
      <c r="Q252" s="20">
        <v>0</v>
      </c>
      <c r="R252" s="21">
        <f t="shared" si="56"/>
        <v>55.533333333333331</v>
      </c>
      <c r="S252" s="21">
        <f t="shared" si="57"/>
        <v>0</v>
      </c>
      <c r="T252" s="20">
        <f t="shared" si="58"/>
        <v>7650</v>
      </c>
      <c r="U252" s="20">
        <f t="shared" si="59"/>
        <v>1666</v>
      </c>
      <c r="V252" s="20">
        <f t="shared" si="60"/>
        <v>0</v>
      </c>
      <c r="W252" s="19">
        <f t="shared" si="61"/>
        <v>264.58800000000002</v>
      </c>
      <c r="X252" s="19">
        <f t="shared" si="62"/>
        <v>8043.4751999999999</v>
      </c>
      <c r="Y252" s="19">
        <f t="shared" si="63"/>
        <v>1728.6416000000002</v>
      </c>
      <c r="Z252" s="19">
        <f t="shared" si="64"/>
        <v>0</v>
      </c>
      <c r="AA252" s="22">
        <f t="shared" si="65"/>
        <v>3</v>
      </c>
      <c r="AB252" s="19">
        <f t="shared" si="66"/>
        <v>188.54229600000002</v>
      </c>
      <c r="AC252" s="23"/>
      <c r="AD252" s="19">
        <f t="shared" si="67"/>
        <v>1322.94</v>
      </c>
      <c r="AE252" s="19">
        <f t="shared" si="68"/>
        <v>3968.82</v>
      </c>
      <c r="AF252" s="19">
        <f t="shared" si="69"/>
        <v>13229.400000000001</v>
      </c>
      <c r="AG252" s="19">
        <f t="shared" si="72"/>
        <v>241.30425599999998</v>
      </c>
      <c r="AH252" s="19">
        <f t="shared" si="73"/>
        <v>844.56489599999998</v>
      </c>
      <c r="AI252" s="19">
        <f>+'[1]Base SDI para IMSS'!N269</f>
        <v>994.61058615140928</v>
      </c>
      <c r="AJ252" s="19">
        <f>+'[1]Base SDI para IMSS'!O269</f>
        <v>214.34229470720004</v>
      </c>
      <c r="AK252" s="19">
        <f>+'[1]Base SDI para IMSS'!P269</f>
        <v>337.58911416384007</v>
      </c>
      <c r="AL252" s="24">
        <f>+AI252+AJ252+AK252-'[1]Base SDI para IMSS'!Q269</f>
        <v>0</v>
      </c>
    </row>
    <row r="253" spans="1:42" s="25" customFormat="1" ht="15" x14ac:dyDescent="0.25">
      <c r="A253" s="13">
        <v>249</v>
      </c>
      <c r="B253" s="14" t="s">
        <v>753</v>
      </c>
      <c r="C253" s="15" t="s">
        <v>754</v>
      </c>
      <c r="D253" s="14" t="s">
        <v>755</v>
      </c>
      <c r="E253" s="14">
        <v>2011</v>
      </c>
      <c r="F253" s="14">
        <v>2013</v>
      </c>
      <c r="G253" s="16">
        <f t="shared" si="54"/>
        <v>2</v>
      </c>
      <c r="H253" s="15" t="s">
        <v>724</v>
      </c>
      <c r="I253" s="15" t="s">
        <v>171</v>
      </c>
      <c r="J253" s="15" t="s">
        <v>41</v>
      </c>
      <c r="K253" s="17">
        <v>3</v>
      </c>
      <c r="L253" s="18">
        <v>6</v>
      </c>
      <c r="M253" s="15">
        <v>15</v>
      </c>
      <c r="N253" s="19">
        <v>3948.45</v>
      </c>
      <c r="O253" s="19">
        <f t="shared" si="55"/>
        <v>263.22999999999996</v>
      </c>
      <c r="P253" s="20">
        <v>833</v>
      </c>
      <c r="Q253" s="20">
        <v>0</v>
      </c>
      <c r="R253" s="21">
        <f t="shared" si="56"/>
        <v>55.533333333333331</v>
      </c>
      <c r="S253" s="21">
        <f t="shared" si="57"/>
        <v>0</v>
      </c>
      <c r="T253" s="20">
        <f t="shared" si="58"/>
        <v>7896.8999999999987</v>
      </c>
      <c r="U253" s="20">
        <f t="shared" si="59"/>
        <v>1666</v>
      </c>
      <c r="V253" s="20">
        <f t="shared" si="60"/>
        <v>0</v>
      </c>
      <c r="W253" s="19">
        <f t="shared" si="61"/>
        <v>273.12744799999996</v>
      </c>
      <c r="X253" s="19">
        <f t="shared" si="62"/>
        <v>8303.0744191999984</v>
      </c>
      <c r="Y253" s="19">
        <f t="shared" si="63"/>
        <v>1728.6416000000002</v>
      </c>
      <c r="Z253" s="19">
        <f t="shared" si="64"/>
        <v>0</v>
      </c>
      <c r="AA253" s="22">
        <f t="shared" si="65"/>
        <v>0</v>
      </c>
      <c r="AB253" s="19">
        <f t="shared" si="66"/>
        <v>0</v>
      </c>
      <c r="AC253" s="23"/>
      <c r="AD253" s="19">
        <f t="shared" si="67"/>
        <v>1365.6372399999998</v>
      </c>
      <c r="AE253" s="19">
        <f t="shared" si="68"/>
        <v>4096.9117199999991</v>
      </c>
      <c r="AF253" s="19">
        <f t="shared" si="69"/>
        <v>13656.372399999998</v>
      </c>
      <c r="AG253" s="19">
        <f t="shared" si="72"/>
        <v>249.09223257599993</v>
      </c>
      <c r="AH253" s="19">
        <f t="shared" si="73"/>
        <v>871.82281401599982</v>
      </c>
      <c r="AI253" s="19">
        <f>+'[1]Base SDI para IMSS'!N270</f>
        <v>1002.0352405288238</v>
      </c>
      <c r="AJ253" s="19">
        <f>+'[1]Base SDI para IMSS'!O270</f>
        <v>216.75935141786874</v>
      </c>
      <c r="AK253" s="19">
        <f>+'[1]Base SDI para IMSS'!P270</f>
        <v>341.39597848314327</v>
      </c>
      <c r="AL253" s="24">
        <f>+AI253+AJ253+AK253-'[1]Base SDI para IMSS'!Q270</f>
        <v>0</v>
      </c>
    </row>
    <row r="254" spans="1:42" s="25" customFormat="1" ht="15" x14ac:dyDescent="0.25">
      <c r="A254" s="13">
        <v>250</v>
      </c>
      <c r="B254" s="14" t="s">
        <v>747</v>
      </c>
      <c r="C254" s="15" t="s">
        <v>748</v>
      </c>
      <c r="D254" s="14" t="s">
        <v>749</v>
      </c>
      <c r="E254" s="14">
        <v>1981</v>
      </c>
      <c r="F254" s="14">
        <v>2013</v>
      </c>
      <c r="G254" s="16">
        <f t="shared" si="54"/>
        <v>32</v>
      </c>
      <c r="H254" s="15" t="s">
        <v>724</v>
      </c>
      <c r="I254" s="15" t="s">
        <v>66</v>
      </c>
      <c r="J254" s="15" t="s">
        <v>229</v>
      </c>
      <c r="K254" s="17">
        <v>9</v>
      </c>
      <c r="L254" s="18">
        <v>6</v>
      </c>
      <c r="M254" s="15">
        <v>15</v>
      </c>
      <c r="N254" s="19">
        <v>5591.1</v>
      </c>
      <c r="O254" s="19">
        <f t="shared" si="55"/>
        <v>372.74</v>
      </c>
      <c r="P254" s="20">
        <v>936</v>
      </c>
      <c r="Q254" s="20">
        <v>0</v>
      </c>
      <c r="R254" s="21">
        <f t="shared" si="56"/>
        <v>62.4</v>
      </c>
      <c r="S254" s="21">
        <f t="shared" si="57"/>
        <v>0</v>
      </c>
      <c r="T254" s="20">
        <f t="shared" si="58"/>
        <v>11182.2</v>
      </c>
      <c r="U254" s="20">
        <f t="shared" si="59"/>
        <v>1872</v>
      </c>
      <c r="V254" s="20">
        <f t="shared" si="60"/>
        <v>0</v>
      </c>
      <c r="W254" s="19">
        <f t="shared" si="61"/>
        <v>386.75502400000005</v>
      </c>
      <c r="X254" s="19">
        <f t="shared" si="62"/>
        <v>11757.352729600001</v>
      </c>
      <c r="Y254" s="19">
        <f t="shared" si="63"/>
        <v>1942.3872000000001</v>
      </c>
      <c r="Z254" s="19">
        <f t="shared" si="64"/>
        <v>0</v>
      </c>
      <c r="AA254" s="22">
        <f t="shared" si="65"/>
        <v>6</v>
      </c>
      <c r="AB254" s="19">
        <f t="shared" si="66"/>
        <v>377.08459200000004</v>
      </c>
      <c r="AC254" s="23"/>
      <c r="AD254" s="19">
        <f t="shared" si="67"/>
        <v>1933.7751200000002</v>
      </c>
      <c r="AE254" s="19">
        <f t="shared" si="68"/>
        <v>5801.3253600000007</v>
      </c>
      <c r="AF254" s="19">
        <f t="shared" si="69"/>
        <v>19337.751200000002</v>
      </c>
      <c r="AG254" s="19">
        <f t="shared" si="72"/>
        <v>352.72058188800003</v>
      </c>
      <c r="AH254" s="19">
        <f t="shared" si="73"/>
        <v>1234.522036608</v>
      </c>
      <c r="AI254" s="19">
        <f>+'[1]Base SDI para IMSS'!N271</f>
        <v>1291.2553106010882</v>
      </c>
      <c r="AJ254" s="19">
        <f>+'[1]Base SDI para IMSS'!O271</f>
        <v>310.91340569341446</v>
      </c>
      <c r="AK254" s="19">
        <f>+'[1]Base SDI para IMSS'!P271</f>
        <v>489.68861396712765</v>
      </c>
      <c r="AL254" s="24">
        <f>+AI254+AJ254+AK254-'[1]Base SDI para IMSS'!Q271</f>
        <v>0</v>
      </c>
      <c r="AO254" s="71"/>
      <c r="AP254" s="71"/>
    </row>
    <row r="255" spans="1:42" s="25" customFormat="1" ht="15" x14ac:dyDescent="0.25">
      <c r="A255" s="13">
        <v>251</v>
      </c>
      <c r="B255" s="14" t="s">
        <v>1249</v>
      </c>
      <c r="C255" s="15" t="s">
        <v>1250</v>
      </c>
      <c r="D255" s="14" t="s">
        <v>1251</v>
      </c>
      <c r="E255" s="14">
        <v>2007</v>
      </c>
      <c r="F255" s="14">
        <v>2013</v>
      </c>
      <c r="G255" s="16">
        <f t="shared" si="54"/>
        <v>6</v>
      </c>
      <c r="H255" s="15" t="s">
        <v>724</v>
      </c>
      <c r="I255" s="15" t="s">
        <v>746</v>
      </c>
      <c r="J255" s="15" t="s">
        <v>208</v>
      </c>
      <c r="K255" s="17">
        <v>15</v>
      </c>
      <c r="L255" s="18">
        <v>6</v>
      </c>
      <c r="M255" s="15">
        <v>15</v>
      </c>
      <c r="N255" s="19">
        <v>8214</v>
      </c>
      <c r="O255" s="19">
        <f t="shared" si="55"/>
        <v>547.6</v>
      </c>
      <c r="P255" s="20">
        <v>1120</v>
      </c>
      <c r="Q255" s="20">
        <v>0</v>
      </c>
      <c r="R255" s="21">
        <f t="shared" si="56"/>
        <v>74.666666666666671</v>
      </c>
      <c r="S255" s="21">
        <f t="shared" si="57"/>
        <v>0</v>
      </c>
      <c r="T255" s="20">
        <f t="shared" si="58"/>
        <v>16428</v>
      </c>
      <c r="U255" s="20">
        <f t="shared" si="59"/>
        <v>2240</v>
      </c>
      <c r="V255" s="20">
        <f t="shared" si="60"/>
        <v>0</v>
      </c>
      <c r="W255" s="19">
        <f t="shared" si="61"/>
        <v>568.18976000000009</v>
      </c>
      <c r="X255" s="19">
        <f t="shared" si="62"/>
        <v>17272.968704000003</v>
      </c>
      <c r="Y255" s="19">
        <f t="shared" si="63"/>
        <v>2324.2240000000002</v>
      </c>
      <c r="Z255" s="19">
        <f t="shared" si="64"/>
        <v>0</v>
      </c>
      <c r="AA255" s="22">
        <f t="shared" si="65"/>
        <v>1</v>
      </c>
      <c r="AB255" s="19">
        <f t="shared" si="66"/>
        <v>62.847432000000005</v>
      </c>
      <c r="AC255" s="23"/>
      <c r="AD255" s="19">
        <f t="shared" si="67"/>
        <v>2840.9488000000006</v>
      </c>
      <c r="AE255" s="19">
        <f t="shared" si="68"/>
        <v>8522.8464000000022</v>
      </c>
      <c r="AF255" s="19">
        <f t="shared" si="69"/>
        <v>28409.488000000005</v>
      </c>
      <c r="AG255" s="19">
        <f t="shared" si="72"/>
        <v>518.18906112000002</v>
      </c>
      <c r="AH255" s="19">
        <f t="shared" si="73"/>
        <v>1813.6617139200002</v>
      </c>
      <c r="AI255" s="19">
        <f>+'[1]Base SDI para IMSS'!N272</f>
        <v>1699.2615126508938</v>
      </c>
      <c r="AJ255" s="19">
        <f>+'[1]Base SDI para IMSS'!O272</f>
        <v>443.73765292825601</v>
      </c>
      <c r="AK255" s="19">
        <f>+'[1]Base SDI para IMSS'!P272</f>
        <v>698.88680336200321</v>
      </c>
      <c r="AL255" s="24">
        <f>+AI255+AJ255+AK255-'[1]Base SDI para IMSS'!Q272</f>
        <v>0</v>
      </c>
    </row>
    <row r="256" spans="1:42" s="25" customFormat="1" ht="15" x14ac:dyDescent="0.25">
      <c r="A256" s="13">
        <v>252</v>
      </c>
      <c r="B256" s="14" t="s">
        <v>750</v>
      </c>
      <c r="C256" s="15" t="s">
        <v>751</v>
      </c>
      <c r="D256" s="14" t="s">
        <v>752</v>
      </c>
      <c r="E256" s="14">
        <v>1996</v>
      </c>
      <c r="F256" s="14">
        <v>2013</v>
      </c>
      <c r="G256" s="16">
        <f t="shared" si="54"/>
        <v>17</v>
      </c>
      <c r="H256" s="15" t="s">
        <v>724</v>
      </c>
      <c r="I256" s="15" t="s">
        <v>66</v>
      </c>
      <c r="J256" s="15" t="s">
        <v>15</v>
      </c>
      <c r="K256" s="17">
        <v>14</v>
      </c>
      <c r="L256" s="18">
        <v>6</v>
      </c>
      <c r="M256" s="15">
        <v>15</v>
      </c>
      <c r="N256" s="19">
        <v>5591.1</v>
      </c>
      <c r="O256" s="19">
        <f t="shared" si="55"/>
        <v>372.74</v>
      </c>
      <c r="P256" s="20">
        <v>936</v>
      </c>
      <c r="Q256" s="20">
        <v>0</v>
      </c>
      <c r="R256" s="21">
        <f t="shared" si="56"/>
        <v>62.4</v>
      </c>
      <c r="S256" s="21">
        <f t="shared" si="57"/>
        <v>0</v>
      </c>
      <c r="T256" s="20">
        <f t="shared" si="58"/>
        <v>11182.2</v>
      </c>
      <c r="U256" s="20">
        <f t="shared" si="59"/>
        <v>1872</v>
      </c>
      <c r="V256" s="20">
        <f t="shared" si="60"/>
        <v>0</v>
      </c>
      <c r="W256" s="19">
        <f t="shared" si="61"/>
        <v>386.75502400000005</v>
      </c>
      <c r="X256" s="19">
        <f t="shared" si="62"/>
        <v>11757.352729600001</v>
      </c>
      <c r="Y256" s="19">
        <f t="shared" si="63"/>
        <v>1942.3872000000001</v>
      </c>
      <c r="Z256" s="19">
        <f t="shared" si="64"/>
        <v>0</v>
      </c>
      <c r="AA256" s="22">
        <f t="shared" si="65"/>
        <v>3</v>
      </c>
      <c r="AB256" s="19">
        <f t="shared" si="66"/>
        <v>188.54229600000002</v>
      </c>
      <c r="AC256" s="23"/>
      <c r="AD256" s="19">
        <f t="shared" si="67"/>
        <v>1933.7751200000002</v>
      </c>
      <c r="AE256" s="19">
        <f t="shared" si="68"/>
        <v>5801.3253600000007</v>
      </c>
      <c r="AF256" s="19">
        <f t="shared" si="69"/>
        <v>19337.751200000002</v>
      </c>
      <c r="AG256" s="19">
        <f t="shared" si="72"/>
        <v>352.72058188800003</v>
      </c>
      <c r="AH256" s="19">
        <f t="shared" si="73"/>
        <v>1234.522036608</v>
      </c>
      <c r="AI256" s="19">
        <f>+'[1]Base SDI para IMSS'!N273</f>
        <v>1279.6721203751802</v>
      </c>
      <c r="AJ256" s="19">
        <f>+'[1]Base SDI para IMSS'!O273</f>
        <v>307.14255977341446</v>
      </c>
      <c r="AK256" s="19">
        <f>+'[1]Base SDI para IMSS'!P273</f>
        <v>483.74953164312774</v>
      </c>
      <c r="AL256" s="24">
        <f>+AI256+AJ256+AK256-'[1]Base SDI para IMSS'!Q273</f>
        <v>0</v>
      </c>
    </row>
    <row r="257" spans="1:38" s="25" customFormat="1" ht="15" x14ac:dyDescent="0.25">
      <c r="A257" s="13">
        <v>253</v>
      </c>
      <c r="B257" s="14" t="s">
        <v>1252</v>
      </c>
      <c r="C257" s="15" t="s">
        <v>1253</v>
      </c>
      <c r="D257" s="14" t="s">
        <v>321</v>
      </c>
      <c r="E257" s="14">
        <v>2007</v>
      </c>
      <c r="F257" s="14">
        <v>2013</v>
      </c>
      <c r="G257" s="16">
        <f t="shared" si="54"/>
        <v>6</v>
      </c>
      <c r="H257" s="15" t="s">
        <v>724</v>
      </c>
      <c r="I257" s="15" t="s">
        <v>759</v>
      </c>
      <c r="J257" s="15" t="s">
        <v>208</v>
      </c>
      <c r="K257" s="17">
        <v>25</v>
      </c>
      <c r="L257" s="18">
        <v>8</v>
      </c>
      <c r="M257" s="15">
        <v>15</v>
      </c>
      <c r="N257" s="19">
        <v>25195.95</v>
      </c>
      <c r="O257" s="19">
        <f t="shared" si="55"/>
        <v>1679.73</v>
      </c>
      <c r="P257" s="20">
        <v>1848</v>
      </c>
      <c r="Q257" s="20">
        <v>0</v>
      </c>
      <c r="R257" s="21">
        <f t="shared" si="56"/>
        <v>123.2</v>
      </c>
      <c r="S257" s="21">
        <f t="shared" si="57"/>
        <v>0</v>
      </c>
      <c r="T257" s="20">
        <f t="shared" si="58"/>
        <v>50391.9</v>
      </c>
      <c r="U257" s="20">
        <f t="shared" si="59"/>
        <v>3696</v>
      </c>
      <c r="V257" s="20">
        <f t="shared" si="60"/>
        <v>0</v>
      </c>
      <c r="W257" s="19">
        <f t="shared" si="61"/>
        <v>1742.8878480000001</v>
      </c>
      <c r="X257" s="19">
        <f t="shared" si="62"/>
        <v>52983.790579200002</v>
      </c>
      <c r="Y257" s="19">
        <f t="shared" si="63"/>
        <v>3834.9696000000004</v>
      </c>
      <c r="Z257" s="19">
        <f t="shared" si="64"/>
        <v>0</v>
      </c>
      <c r="AA257" s="22">
        <f t="shared" si="65"/>
        <v>1</v>
      </c>
      <c r="AB257" s="19">
        <f t="shared" si="66"/>
        <v>62.847432000000005</v>
      </c>
      <c r="AC257" s="23"/>
      <c r="AD257" s="19">
        <f t="shared" si="67"/>
        <v>8714.4392399999997</v>
      </c>
      <c r="AE257" s="19">
        <f t="shared" si="68"/>
        <v>26143.317720000003</v>
      </c>
      <c r="AF257" s="19">
        <f t="shared" si="69"/>
        <v>87144.392399999997</v>
      </c>
      <c r="AG257" s="19">
        <f t="shared" si="72"/>
        <v>1589.5137173759999</v>
      </c>
      <c r="AH257" s="19">
        <f t="shared" si="73"/>
        <v>5563.298010816</v>
      </c>
      <c r="AI257" s="19">
        <f>+'[1]Base SDI para IMSS'!N274</f>
        <v>4406.8198948903955</v>
      </c>
      <c r="AJ257" s="19">
        <f>+'[1]Base SDI para IMSS'!O274</f>
        <v>1325.1688717641089</v>
      </c>
      <c r="AK257" s="19">
        <f>+'[1]Base SDI para IMSS'!P274</f>
        <v>2087.1409730284713</v>
      </c>
      <c r="AL257" s="24">
        <f>+AI257+AJ257+AK257-'[1]Base SDI para IMSS'!Q274</f>
        <v>0</v>
      </c>
    </row>
    <row r="258" spans="1:38" s="25" customFormat="1" ht="15" x14ac:dyDescent="0.25">
      <c r="A258" s="13">
        <v>254</v>
      </c>
      <c r="B258" s="14" t="s">
        <v>784</v>
      </c>
      <c r="C258" s="15" t="s">
        <v>785</v>
      </c>
      <c r="D258" s="14" t="s">
        <v>786</v>
      </c>
      <c r="E258" s="14">
        <v>1982</v>
      </c>
      <c r="F258" s="14">
        <v>2013</v>
      </c>
      <c r="G258" s="16">
        <f t="shared" si="54"/>
        <v>31</v>
      </c>
      <c r="H258" s="15" t="s">
        <v>787</v>
      </c>
      <c r="I258" s="15" t="s">
        <v>788</v>
      </c>
      <c r="J258" s="15" t="s">
        <v>208</v>
      </c>
      <c r="K258" s="17">
        <v>26</v>
      </c>
      <c r="L258" s="18">
        <v>8</v>
      </c>
      <c r="M258" s="15">
        <v>15</v>
      </c>
      <c r="N258" s="19">
        <v>28669.5</v>
      </c>
      <c r="O258" s="19">
        <f t="shared" si="55"/>
        <v>1911.3</v>
      </c>
      <c r="P258" s="20">
        <v>1957</v>
      </c>
      <c r="Q258" s="20">
        <v>0</v>
      </c>
      <c r="R258" s="21">
        <f t="shared" si="56"/>
        <v>130.46666666666667</v>
      </c>
      <c r="S258" s="21">
        <f t="shared" si="57"/>
        <v>0</v>
      </c>
      <c r="T258" s="20">
        <f t="shared" si="58"/>
        <v>57339</v>
      </c>
      <c r="U258" s="20">
        <f t="shared" si="59"/>
        <v>3914</v>
      </c>
      <c r="V258" s="20">
        <f t="shared" si="60"/>
        <v>0</v>
      </c>
      <c r="W258" s="19">
        <f t="shared" si="61"/>
        <v>1983.16488</v>
      </c>
      <c r="X258" s="19">
        <f t="shared" si="62"/>
        <v>60288.212351999995</v>
      </c>
      <c r="Y258" s="19">
        <f t="shared" si="63"/>
        <v>4061.1664000000005</v>
      </c>
      <c r="Z258" s="19">
        <f t="shared" si="64"/>
        <v>0</v>
      </c>
      <c r="AA258" s="22">
        <f t="shared" si="65"/>
        <v>6</v>
      </c>
      <c r="AB258" s="19">
        <f t="shared" si="66"/>
        <v>377.08459200000004</v>
      </c>
      <c r="AC258" s="23"/>
      <c r="AD258" s="19">
        <f t="shared" si="67"/>
        <v>9915.8243999999995</v>
      </c>
      <c r="AE258" s="19">
        <f t="shared" si="68"/>
        <v>29747.4732</v>
      </c>
      <c r="AF258" s="19">
        <f t="shared" si="69"/>
        <v>99158.244000000006</v>
      </c>
      <c r="AG258" s="19">
        <f t="shared" si="72"/>
        <v>1808.6463705599997</v>
      </c>
      <c r="AH258" s="19">
        <f t="shared" si="73"/>
        <v>6330.2622969599988</v>
      </c>
      <c r="AI258" s="19">
        <f>+'[1]Base SDI para IMSS'!N275</f>
        <v>4974.8511998982294</v>
      </c>
      <c r="AJ258" s="19">
        <f>+'[1]Base SDI para IMSS'!O275</f>
        <v>1510.0884394433281</v>
      </c>
      <c r="AK258" s="19">
        <f>+'[1]Base SDI para IMSS'!P275</f>
        <v>2378.3892921232418</v>
      </c>
      <c r="AL258" s="24">
        <f>+AI258+AJ258+AK258-'[1]Base SDI para IMSS'!Q275</f>
        <v>0</v>
      </c>
    </row>
    <row r="259" spans="1:38" s="25" customFormat="1" ht="15" x14ac:dyDescent="0.25">
      <c r="A259" s="13">
        <v>255</v>
      </c>
      <c r="B259" s="14" t="s">
        <v>760</v>
      </c>
      <c r="C259" s="15" t="s">
        <v>761</v>
      </c>
      <c r="D259" s="14" t="s">
        <v>303</v>
      </c>
      <c r="E259" s="14">
        <v>1999</v>
      </c>
      <c r="F259" s="14">
        <v>2013</v>
      </c>
      <c r="G259" s="16">
        <f t="shared" si="54"/>
        <v>14</v>
      </c>
      <c r="H259" s="15" t="s">
        <v>1254</v>
      </c>
      <c r="I259" s="15" t="s">
        <v>127</v>
      </c>
      <c r="J259" s="15" t="s">
        <v>15</v>
      </c>
      <c r="K259" s="17">
        <v>9</v>
      </c>
      <c r="L259" s="18">
        <v>6</v>
      </c>
      <c r="M259" s="15">
        <v>15</v>
      </c>
      <c r="N259" s="19">
        <v>4218.75</v>
      </c>
      <c r="O259" s="19">
        <f t="shared" si="55"/>
        <v>281.25</v>
      </c>
      <c r="P259" s="20">
        <v>871</v>
      </c>
      <c r="Q259" s="20">
        <v>0</v>
      </c>
      <c r="R259" s="21">
        <f t="shared" si="56"/>
        <v>58.06666666666667</v>
      </c>
      <c r="S259" s="21">
        <f t="shared" si="57"/>
        <v>0</v>
      </c>
      <c r="T259" s="20">
        <f t="shared" si="58"/>
        <v>8437.5</v>
      </c>
      <c r="U259" s="20">
        <f t="shared" si="59"/>
        <v>1742</v>
      </c>
      <c r="V259" s="20">
        <f t="shared" si="60"/>
        <v>0</v>
      </c>
      <c r="W259" s="19">
        <f t="shared" si="61"/>
        <v>291.82500000000005</v>
      </c>
      <c r="X259" s="19">
        <f t="shared" si="62"/>
        <v>8871.4800000000014</v>
      </c>
      <c r="Y259" s="19">
        <f t="shared" si="63"/>
        <v>1807.4992000000002</v>
      </c>
      <c r="Z259" s="19">
        <f t="shared" si="64"/>
        <v>0</v>
      </c>
      <c r="AA259" s="22">
        <f t="shared" si="65"/>
        <v>2</v>
      </c>
      <c r="AB259" s="19">
        <f t="shared" si="66"/>
        <v>125.69486400000001</v>
      </c>
      <c r="AC259" s="23"/>
      <c r="AD259" s="19">
        <f t="shared" si="67"/>
        <v>1459.1250000000002</v>
      </c>
      <c r="AE259" s="19">
        <f t="shared" si="68"/>
        <v>4377.3750000000009</v>
      </c>
      <c r="AF259" s="19">
        <f t="shared" si="69"/>
        <v>14591.250000000002</v>
      </c>
      <c r="AG259" s="19">
        <f t="shared" si="72"/>
        <v>266.14440000000002</v>
      </c>
      <c r="AH259" s="19">
        <f t="shared" si="73"/>
        <v>931.50540000000012</v>
      </c>
      <c r="AI259" s="19">
        <f>+'[1]Base SDI para IMSS'!N276</f>
        <v>1056.2206576656315</v>
      </c>
      <c r="AJ259" s="19">
        <f>+'[1]Base SDI para IMSS'!O276</f>
        <v>234.39912553440001</v>
      </c>
      <c r="AK259" s="19">
        <f>+'[1]Base SDI para IMSS'!P276</f>
        <v>369.17862271668002</v>
      </c>
      <c r="AL259" s="24">
        <f>+AI259+AJ259+AK259-'[1]Base SDI para IMSS'!Q276</f>
        <v>0</v>
      </c>
    </row>
    <row r="260" spans="1:38" s="25" customFormat="1" ht="15" x14ac:dyDescent="0.25">
      <c r="A260" s="13">
        <v>256</v>
      </c>
      <c r="B260" s="14" t="s">
        <v>762</v>
      </c>
      <c r="C260" s="15" t="s">
        <v>763</v>
      </c>
      <c r="D260" s="14" t="s">
        <v>764</v>
      </c>
      <c r="E260" s="14">
        <v>2012</v>
      </c>
      <c r="F260" s="14">
        <v>2013</v>
      </c>
      <c r="G260" s="16">
        <f t="shared" si="54"/>
        <v>1</v>
      </c>
      <c r="H260" s="15" t="s">
        <v>1254</v>
      </c>
      <c r="I260" s="15" t="s">
        <v>66</v>
      </c>
      <c r="J260" s="15" t="s">
        <v>15</v>
      </c>
      <c r="K260" s="17">
        <v>13</v>
      </c>
      <c r="L260" s="18">
        <v>6</v>
      </c>
      <c r="M260" s="15">
        <v>9</v>
      </c>
      <c r="N260" s="19">
        <v>2877.84</v>
      </c>
      <c r="O260" s="19">
        <f t="shared" si="55"/>
        <v>319.76</v>
      </c>
      <c r="P260" s="20">
        <v>532.20000000000005</v>
      </c>
      <c r="Q260" s="20">
        <v>0</v>
      </c>
      <c r="R260" s="21">
        <f t="shared" si="56"/>
        <v>59.13333333333334</v>
      </c>
      <c r="S260" s="21">
        <f t="shared" si="57"/>
        <v>0</v>
      </c>
      <c r="T260" s="20">
        <f t="shared" si="58"/>
        <v>9592.7999999999993</v>
      </c>
      <c r="U260" s="20">
        <f t="shared" si="59"/>
        <v>1774.0000000000002</v>
      </c>
      <c r="V260" s="20">
        <f t="shared" si="60"/>
        <v>0</v>
      </c>
      <c r="W260" s="19">
        <f t="shared" si="61"/>
        <v>331.78297600000002</v>
      </c>
      <c r="X260" s="19">
        <f t="shared" si="62"/>
        <v>10086.2024704</v>
      </c>
      <c r="Y260" s="19">
        <f t="shared" si="63"/>
        <v>1840.7024000000004</v>
      </c>
      <c r="Z260" s="19">
        <f t="shared" si="64"/>
        <v>0</v>
      </c>
      <c r="AA260" s="22">
        <f t="shared" si="65"/>
        <v>0</v>
      </c>
      <c r="AB260" s="19">
        <f t="shared" si="66"/>
        <v>0</v>
      </c>
      <c r="AC260" s="23"/>
      <c r="AD260" s="19">
        <f t="shared" si="67"/>
        <v>1658.91488</v>
      </c>
      <c r="AE260" s="19">
        <f t="shared" si="68"/>
        <v>4976.7446399999999</v>
      </c>
      <c r="AF260" s="19">
        <f t="shared" si="69"/>
        <v>16589.148800000003</v>
      </c>
      <c r="AG260" s="19">
        <f t="shared" si="72"/>
        <v>302.58607411199995</v>
      </c>
      <c r="AH260" s="19">
        <f t="shared" si="73"/>
        <v>1059.051259392</v>
      </c>
      <c r="AI260" s="19">
        <f>+'[1]Base SDI para IMSS'!N277</f>
        <v>1139.4803174725739</v>
      </c>
      <c r="AJ260" s="19">
        <f>+'[1]Base SDI para IMSS'!O277</f>
        <v>261.50386458818565</v>
      </c>
      <c r="AK260" s="19">
        <f>+'[1]Base SDI para IMSS'!P277</f>
        <v>411.86858672639238</v>
      </c>
      <c r="AL260" s="24">
        <f>+AI260+AJ260+AK260-'[1]Base SDI para IMSS'!Q277</f>
        <v>0</v>
      </c>
    </row>
    <row r="261" spans="1:38" s="25" customFormat="1" ht="15" x14ac:dyDescent="0.25">
      <c r="A261" s="13">
        <v>257</v>
      </c>
      <c r="B261" s="14" t="s">
        <v>765</v>
      </c>
      <c r="C261" s="15" t="s">
        <v>766</v>
      </c>
      <c r="D261" s="14" t="s">
        <v>767</v>
      </c>
      <c r="E261" s="14">
        <v>2005</v>
      </c>
      <c r="F261" s="14">
        <v>2013</v>
      </c>
      <c r="G261" s="16">
        <f t="shared" ref="G261:G324" si="74">SUM(F261-E261)</f>
        <v>8</v>
      </c>
      <c r="H261" s="15" t="s">
        <v>1254</v>
      </c>
      <c r="I261" s="15" t="s">
        <v>127</v>
      </c>
      <c r="J261" s="15" t="s">
        <v>15</v>
      </c>
      <c r="K261" s="17">
        <v>9</v>
      </c>
      <c r="L261" s="18">
        <v>6</v>
      </c>
      <c r="M261" s="15">
        <v>15</v>
      </c>
      <c r="N261" s="19">
        <v>4218.75</v>
      </c>
      <c r="O261" s="19">
        <f t="shared" ref="O261:O324" si="75">SUM(N261/M261)</f>
        <v>281.25</v>
      </c>
      <c r="P261" s="20">
        <v>871</v>
      </c>
      <c r="Q261" s="20">
        <v>0</v>
      </c>
      <c r="R261" s="21">
        <f t="shared" ref="R261:R324" si="76">SUM(P261/M261)</f>
        <v>58.06666666666667</v>
      </c>
      <c r="S261" s="21">
        <f t="shared" ref="S261:S324" si="77">SUM(Q261/M261)</f>
        <v>0</v>
      </c>
      <c r="T261" s="20">
        <f t="shared" ref="T261:T324" si="78">SUM(O261*30)</f>
        <v>8437.5</v>
      </c>
      <c r="U261" s="20">
        <f t="shared" ref="U261:U324" si="79">SUM(R261*30)</f>
        <v>1742</v>
      </c>
      <c r="V261" s="20">
        <f t="shared" ref="V261:V324" si="80">SUM(S261*30)</f>
        <v>0</v>
      </c>
      <c r="W261" s="19">
        <f t="shared" ref="W261:W324" si="81">+O261*$AM$3</f>
        <v>291.82500000000005</v>
      </c>
      <c r="X261" s="19">
        <f t="shared" ref="X261:X324" si="82">+W261*30.4</f>
        <v>8871.4800000000014</v>
      </c>
      <c r="Y261" s="19">
        <f t="shared" ref="Y261:Y324" si="83">+U261*$AM$3</f>
        <v>1807.4992000000002</v>
      </c>
      <c r="Z261" s="19">
        <f t="shared" ref="Z261:Z324" si="84">+(Q261*$AM$3)*2</f>
        <v>0</v>
      </c>
      <c r="AA261" s="22">
        <f t="shared" ref="AA261:AA324" si="85">+TRUNC(G261/5)</f>
        <v>1</v>
      </c>
      <c r="AB261" s="19">
        <f t="shared" ref="AB261:AB324" si="86">+AA261*$AN$3</f>
        <v>62.847432000000005</v>
      </c>
      <c r="AC261" s="23"/>
      <c r="AD261" s="19">
        <f t="shared" ref="AD261:AD324" si="87">+W261*5</f>
        <v>1459.1250000000002</v>
      </c>
      <c r="AE261" s="19">
        <f t="shared" ref="AE261:AE324" si="88">+W261*15</f>
        <v>4377.3750000000009</v>
      </c>
      <c r="AF261" s="19">
        <f t="shared" ref="AF261:AF324" si="89">+W261*50</f>
        <v>14591.250000000002</v>
      </c>
      <c r="AG261" s="19">
        <f t="shared" si="72"/>
        <v>266.14440000000002</v>
      </c>
      <c r="AH261" s="19">
        <f t="shared" si="73"/>
        <v>931.50540000000012</v>
      </c>
      <c r="AI261" s="19">
        <f>+'[1]Base SDI para IMSS'!N278</f>
        <v>1052.3595942569957</v>
      </c>
      <c r="AJ261" s="19">
        <f>+'[1]Base SDI para IMSS'!O278</f>
        <v>233.14217689440002</v>
      </c>
      <c r="AK261" s="19">
        <f>+'[1]Base SDI para IMSS'!P278</f>
        <v>367.19892860868003</v>
      </c>
      <c r="AL261" s="24">
        <f>+AI261+AJ261+AK261-'[1]Base SDI para IMSS'!Q278</f>
        <v>0</v>
      </c>
    </row>
    <row r="262" spans="1:38" s="25" customFormat="1" ht="15" x14ac:dyDescent="0.25">
      <c r="A262" s="13">
        <v>258</v>
      </c>
      <c r="B262" s="14" t="s">
        <v>768</v>
      </c>
      <c r="C262" s="15" t="s">
        <v>769</v>
      </c>
      <c r="D262" s="14" t="s">
        <v>770</v>
      </c>
      <c r="E262" s="14">
        <v>1989</v>
      </c>
      <c r="F262" s="14">
        <v>2013</v>
      </c>
      <c r="G262" s="16">
        <f t="shared" si="74"/>
        <v>24</v>
      </c>
      <c r="H262" s="15" t="s">
        <v>1254</v>
      </c>
      <c r="I262" s="15" t="s">
        <v>66</v>
      </c>
      <c r="J262" s="15" t="s">
        <v>15</v>
      </c>
      <c r="K262" s="17">
        <v>13</v>
      </c>
      <c r="L262" s="18">
        <v>6</v>
      </c>
      <c r="M262" s="15">
        <v>15</v>
      </c>
      <c r="N262" s="19">
        <v>4796.3999999999996</v>
      </c>
      <c r="O262" s="19">
        <f t="shared" si="75"/>
        <v>319.76</v>
      </c>
      <c r="P262" s="20">
        <v>887</v>
      </c>
      <c r="Q262" s="20">
        <v>0</v>
      </c>
      <c r="R262" s="21">
        <f t="shared" si="76"/>
        <v>59.133333333333333</v>
      </c>
      <c r="S262" s="21">
        <f t="shared" si="77"/>
        <v>0</v>
      </c>
      <c r="T262" s="20">
        <f t="shared" si="78"/>
        <v>9592.7999999999993</v>
      </c>
      <c r="U262" s="20">
        <f t="shared" si="79"/>
        <v>1774</v>
      </c>
      <c r="V262" s="20">
        <f t="shared" si="80"/>
        <v>0</v>
      </c>
      <c r="W262" s="19">
        <f t="shared" si="81"/>
        <v>331.78297600000002</v>
      </c>
      <c r="X262" s="19">
        <f t="shared" si="82"/>
        <v>10086.2024704</v>
      </c>
      <c r="Y262" s="19">
        <f t="shared" si="83"/>
        <v>1840.7024000000001</v>
      </c>
      <c r="Z262" s="19">
        <f t="shared" si="84"/>
        <v>0</v>
      </c>
      <c r="AA262" s="22">
        <f t="shared" si="85"/>
        <v>4</v>
      </c>
      <c r="AB262" s="19">
        <f t="shared" si="86"/>
        <v>251.38972800000002</v>
      </c>
      <c r="AC262" s="23"/>
      <c r="AD262" s="19">
        <f t="shared" si="87"/>
        <v>1658.91488</v>
      </c>
      <c r="AE262" s="19">
        <f t="shared" si="88"/>
        <v>4976.7446399999999</v>
      </c>
      <c r="AF262" s="19">
        <f t="shared" si="89"/>
        <v>16589.148800000003</v>
      </c>
      <c r="AG262" s="19">
        <f t="shared" si="72"/>
        <v>302.58607411199995</v>
      </c>
      <c r="AH262" s="19">
        <f t="shared" si="73"/>
        <v>1059.051259392</v>
      </c>
      <c r="AI262" s="19">
        <f>+'[1]Base SDI para IMSS'!N279</f>
        <v>1154.924571107118</v>
      </c>
      <c r="AJ262" s="19">
        <f>+'[1]Base SDI para IMSS'!O279</f>
        <v>266.53165914818567</v>
      </c>
      <c r="AK262" s="19">
        <f>+'[1]Base SDI para IMSS'!P279</f>
        <v>419.78736315839234</v>
      </c>
      <c r="AL262" s="24">
        <f>+AI262+AJ262+AK262-'[1]Base SDI para IMSS'!Q279</f>
        <v>0</v>
      </c>
    </row>
    <row r="263" spans="1:38" s="25" customFormat="1" ht="15" x14ac:dyDescent="0.25">
      <c r="A263" s="13">
        <v>259</v>
      </c>
      <c r="B263" s="14" t="s">
        <v>771</v>
      </c>
      <c r="C263" s="15" t="s">
        <v>772</v>
      </c>
      <c r="D263" s="14" t="s">
        <v>773</v>
      </c>
      <c r="E263" s="14">
        <v>1996</v>
      </c>
      <c r="F263" s="14">
        <v>2013</v>
      </c>
      <c r="G263" s="16">
        <f t="shared" si="74"/>
        <v>17</v>
      </c>
      <c r="H263" s="15" t="s">
        <v>1254</v>
      </c>
      <c r="I263" s="15" t="s">
        <v>66</v>
      </c>
      <c r="J263" s="15" t="s">
        <v>15</v>
      </c>
      <c r="K263" s="17">
        <v>13</v>
      </c>
      <c r="L263" s="18">
        <v>6</v>
      </c>
      <c r="M263" s="15">
        <v>15</v>
      </c>
      <c r="N263" s="19">
        <v>4793.3999999999996</v>
      </c>
      <c r="O263" s="19">
        <f t="shared" si="75"/>
        <v>319.56</v>
      </c>
      <c r="P263" s="20">
        <v>887</v>
      </c>
      <c r="Q263" s="20">
        <v>0</v>
      </c>
      <c r="R263" s="21">
        <f t="shared" si="76"/>
        <v>59.133333333333333</v>
      </c>
      <c r="S263" s="21">
        <f t="shared" si="77"/>
        <v>0</v>
      </c>
      <c r="T263" s="20">
        <f t="shared" si="78"/>
        <v>9586.7999999999993</v>
      </c>
      <c r="U263" s="20">
        <f t="shared" si="79"/>
        <v>1774</v>
      </c>
      <c r="V263" s="20">
        <f t="shared" si="80"/>
        <v>0</v>
      </c>
      <c r="W263" s="19">
        <f t="shared" si="81"/>
        <v>331.57545600000003</v>
      </c>
      <c r="X263" s="19">
        <f t="shared" si="82"/>
        <v>10079.8938624</v>
      </c>
      <c r="Y263" s="19">
        <f t="shared" si="83"/>
        <v>1840.7024000000001</v>
      </c>
      <c r="Z263" s="19">
        <f t="shared" si="84"/>
        <v>0</v>
      </c>
      <c r="AA263" s="22">
        <f t="shared" si="85"/>
        <v>3</v>
      </c>
      <c r="AB263" s="19">
        <f t="shared" si="86"/>
        <v>188.54229600000002</v>
      </c>
      <c r="AC263" s="23"/>
      <c r="AD263" s="19">
        <f t="shared" si="87"/>
        <v>1657.8772800000002</v>
      </c>
      <c r="AE263" s="19">
        <f t="shared" si="88"/>
        <v>4973.63184</v>
      </c>
      <c r="AF263" s="19">
        <f t="shared" si="89"/>
        <v>16578.772800000002</v>
      </c>
      <c r="AG263" s="19">
        <f t="shared" si="72"/>
        <v>302.39681587199999</v>
      </c>
      <c r="AH263" s="19">
        <f t="shared" si="73"/>
        <v>1058.388855552</v>
      </c>
      <c r="AI263" s="19">
        <f>+'[1]Base SDI para IMSS'!N280</f>
        <v>1150.6015916692395</v>
      </c>
      <c r="AJ263" s="19">
        <f>+'[1]Base SDI para IMSS'!O280</f>
        <v>265.12433620367364</v>
      </c>
      <c r="AK263" s="19">
        <f>+'[1]Base SDI para IMSS'!P280</f>
        <v>417.57082952078594</v>
      </c>
      <c r="AL263" s="24">
        <f>+AI263+AJ263+AK263-'[1]Base SDI para IMSS'!Q280</f>
        <v>0</v>
      </c>
    </row>
    <row r="264" spans="1:38" s="25" customFormat="1" ht="15" x14ac:dyDescent="0.25">
      <c r="A264" s="13">
        <v>260</v>
      </c>
      <c r="B264" s="14" t="s">
        <v>774</v>
      </c>
      <c r="C264" s="15" t="s">
        <v>775</v>
      </c>
      <c r="D264" s="14" t="s">
        <v>776</v>
      </c>
      <c r="E264" s="14">
        <v>1995</v>
      </c>
      <c r="F264" s="14">
        <v>2013</v>
      </c>
      <c r="G264" s="16">
        <f t="shared" si="74"/>
        <v>18</v>
      </c>
      <c r="H264" s="15" t="s">
        <v>1254</v>
      </c>
      <c r="I264" s="15" t="s">
        <v>66</v>
      </c>
      <c r="J264" s="15" t="s">
        <v>229</v>
      </c>
      <c r="K264" s="17">
        <v>6</v>
      </c>
      <c r="L264" s="18">
        <v>6</v>
      </c>
      <c r="M264" s="15">
        <v>15</v>
      </c>
      <c r="N264" s="19">
        <v>4796.3999999999996</v>
      </c>
      <c r="O264" s="19">
        <f t="shared" si="75"/>
        <v>319.76</v>
      </c>
      <c r="P264" s="20">
        <v>887</v>
      </c>
      <c r="Q264" s="20">
        <v>0</v>
      </c>
      <c r="R264" s="21">
        <f t="shared" si="76"/>
        <v>59.133333333333333</v>
      </c>
      <c r="S264" s="21">
        <f t="shared" si="77"/>
        <v>0</v>
      </c>
      <c r="T264" s="20">
        <f t="shared" si="78"/>
        <v>9592.7999999999993</v>
      </c>
      <c r="U264" s="20">
        <f t="shared" si="79"/>
        <v>1774</v>
      </c>
      <c r="V264" s="20">
        <f t="shared" si="80"/>
        <v>0</v>
      </c>
      <c r="W264" s="19">
        <f t="shared" si="81"/>
        <v>331.78297600000002</v>
      </c>
      <c r="X264" s="19">
        <f t="shared" si="82"/>
        <v>10086.2024704</v>
      </c>
      <c r="Y264" s="19">
        <f t="shared" si="83"/>
        <v>1840.7024000000001</v>
      </c>
      <c r="Z264" s="19">
        <f t="shared" si="84"/>
        <v>0</v>
      </c>
      <c r="AA264" s="22">
        <f t="shared" si="85"/>
        <v>3</v>
      </c>
      <c r="AB264" s="19">
        <f t="shared" si="86"/>
        <v>188.54229600000002</v>
      </c>
      <c r="AC264" s="23"/>
      <c r="AD264" s="19">
        <f t="shared" si="87"/>
        <v>1658.91488</v>
      </c>
      <c r="AE264" s="19">
        <f t="shared" si="88"/>
        <v>4976.7446399999999</v>
      </c>
      <c r="AF264" s="19">
        <f t="shared" si="89"/>
        <v>16589.148800000003</v>
      </c>
      <c r="AG264" s="19">
        <f t="shared" si="72"/>
        <v>302.58607411199995</v>
      </c>
      <c r="AH264" s="19">
        <f t="shared" si="73"/>
        <v>1059.051259392</v>
      </c>
      <c r="AI264" s="19">
        <f>+'[1]Base SDI para IMSS'!N281</f>
        <v>1151.063507698482</v>
      </c>
      <c r="AJ264" s="19">
        <f>+'[1]Base SDI para IMSS'!O281</f>
        <v>265.27471050818559</v>
      </c>
      <c r="AK264" s="19">
        <f>+'[1]Base SDI para IMSS'!P281</f>
        <v>417.80766905039235</v>
      </c>
      <c r="AL264" s="24">
        <f>+AI264+AJ264+AK264-'[1]Base SDI para IMSS'!Q281</f>
        <v>0</v>
      </c>
    </row>
    <row r="265" spans="1:38" s="25" customFormat="1" ht="15" x14ac:dyDescent="0.25">
      <c r="A265" s="13">
        <v>261</v>
      </c>
      <c r="B265" s="14" t="s">
        <v>777</v>
      </c>
      <c r="C265" s="15" t="s">
        <v>778</v>
      </c>
      <c r="D265" s="14" t="s">
        <v>779</v>
      </c>
      <c r="E265" s="14">
        <v>1993</v>
      </c>
      <c r="F265" s="14">
        <v>2013</v>
      </c>
      <c r="G265" s="16">
        <f t="shared" si="74"/>
        <v>20</v>
      </c>
      <c r="H265" s="15" t="s">
        <v>1254</v>
      </c>
      <c r="I265" s="15" t="s">
        <v>66</v>
      </c>
      <c r="J265" s="15" t="s">
        <v>15</v>
      </c>
      <c r="K265" s="17">
        <v>13</v>
      </c>
      <c r="L265" s="18">
        <v>6</v>
      </c>
      <c r="M265" s="15">
        <v>15</v>
      </c>
      <c r="N265" s="19">
        <v>4796.3999999999996</v>
      </c>
      <c r="O265" s="19">
        <f t="shared" si="75"/>
        <v>319.76</v>
      </c>
      <c r="P265" s="20">
        <v>887</v>
      </c>
      <c r="Q265" s="20">
        <v>0</v>
      </c>
      <c r="R265" s="21">
        <f t="shared" si="76"/>
        <v>59.133333333333333</v>
      </c>
      <c r="S265" s="21">
        <f t="shared" si="77"/>
        <v>0</v>
      </c>
      <c r="T265" s="20">
        <f t="shared" si="78"/>
        <v>9592.7999999999993</v>
      </c>
      <c r="U265" s="20">
        <f t="shared" si="79"/>
        <v>1774</v>
      </c>
      <c r="V265" s="20">
        <f t="shared" si="80"/>
        <v>0</v>
      </c>
      <c r="W265" s="19">
        <f t="shared" si="81"/>
        <v>331.78297600000002</v>
      </c>
      <c r="X265" s="19">
        <f t="shared" si="82"/>
        <v>10086.2024704</v>
      </c>
      <c r="Y265" s="19">
        <f t="shared" si="83"/>
        <v>1840.7024000000001</v>
      </c>
      <c r="Z265" s="19">
        <f t="shared" si="84"/>
        <v>0</v>
      </c>
      <c r="AA265" s="22">
        <f t="shared" si="85"/>
        <v>4</v>
      </c>
      <c r="AB265" s="19">
        <f t="shared" si="86"/>
        <v>251.38972800000002</v>
      </c>
      <c r="AC265" s="23">
        <v>5000</v>
      </c>
      <c r="AD265" s="19">
        <f t="shared" si="87"/>
        <v>1658.91488</v>
      </c>
      <c r="AE265" s="19">
        <f t="shared" si="88"/>
        <v>4976.7446399999999</v>
      </c>
      <c r="AF265" s="19">
        <f t="shared" si="89"/>
        <v>16589.148800000003</v>
      </c>
      <c r="AG265" s="19">
        <f t="shared" si="72"/>
        <v>302.58607411199995</v>
      </c>
      <c r="AH265" s="19">
        <f t="shared" si="73"/>
        <v>1059.051259392</v>
      </c>
      <c r="AI265" s="19">
        <f>+'[1]Base SDI para IMSS'!N282</f>
        <v>1154.924571107118</v>
      </c>
      <c r="AJ265" s="19">
        <f>+'[1]Base SDI para IMSS'!O282</f>
        <v>266.53165914818567</v>
      </c>
      <c r="AK265" s="19">
        <f>+'[1]Base SDI para IMSS'!P282</f>
        <v>419.78736315839234</v>
      </c>
      <c r="AL265" s="24">
        <f>+AI265+AJ265+AK265-'[1]Base SDI para IMSS'!Q282</f>
        <v>0</v>
      </c>
    </row>
    <row r="266" spans="1:38" s="25" customFormat="1" ht="15" x14ac:dyDescent="0.25">
      <c r="A266" s="13">
        <v>262</v>
      </c>
      <c r="B266" s="14" t="s">
        <v>213</v>
      </c>
      <c r="C266" s="15" t="s">
        <v>214</v>
      </c>
      <c r="D266" s="14" t="s">
        <v>215</v>
      </c>
      <c r="E266" s="14">
        <v>1989</v>
      </c>
      <c r="F266" s="14">
        <v>2013</v>
      </c>
      <c r="G266" s="16">
        <f t="shared" si="74"/>
        <v>24</v>
      </c>
      <c r="H266" s="15" t="s">
        <v>1255</v>
      </c>
      <c r="I266" s="15" t="s">
        <v>216</v>
      </c>
      <c r="J266" s="15" t="s">
        <v>15</v>
      </c>
      <c r="K266" s="17">
        <v>9</v>
      </c>
      <c r="L266" s="18">
        <v>6</v>
      </c>
      <c r="M266" s="15">
        <v>15</v>
      </c>
      <c r="N266" s="19">
        <v>4330.8</v>
      </c>
      <c r="O266" s="19">
        <f t="shared" si="75"/>
        <v>288.72000000000003</v>
      </c>
      <c r="P266" s="20">
        <v>871</v>
      </c>
      <c r="Q266" s="20">
        <v>0</v>
      </c>
      <c r="R266" s="21">
        <f t="shared" si="76"/>
        <v>58.06666666666667</v>
      </c>
      <c r="S266" s="21">
        <f t="shared" si="77"/>
        <v>0</v>
      </c>
      <c r="T266" s="20">
        <f t="shared" si="78"/>
        <v>8661.6</v>
      </c>
      <c r="U266" s="20">
        <f t="shared" si="79"/>
        <v>1742</v>
      </c>
      <c r="V266" s="20">
        <f t="shared" si="80"/>
        <v>0</v>
      </c>
      <c r="W266" s="19">
        <f t="shared" si="81"/>
        <v>299.57587200000006</v>
      </c>
      <c r="X266" s="19">
        <f t="shared" si="82"/>
        <v>9107.1065088000014</v>
      </c>
      <c r="Y266" s="19">
        <f t="shared" si="83"/>
        <v>1807.4992000000002</v>
      </c>
      <c r="Z266" s="19">
        <f t="shared" si="84"/>
        <v>0</v>
      </c>
      <c r="AA266" s="22">
        <f t="shared" si="85"/>
        <v>4</v>
      </c>
      <c r="AB266" s="19">
        <f t="shared" si="86"/>
        <v>251.38972800000002</v>
      </c>
      <c r="AC266" s="23"/>
      <c r="AD266" s="19">
        <f t="shared" si="87"/>
        <v>1497.8793600000004</v>
      </c>
      <c r="AE266" s="19">
        <f t="shared" si="88"/>
        <v>4493.6380800000006</v>
      </c>
      <c r="AF266" s="19">
        <f t="shared" si="89"/>
        <v>14978.793600000003</v>
      </c>
      <c r="AG266" s="19">
        <f t="shared" si="72"/>
        <v>273.21319526400003</v>
      </c>
      <c r="AH266" s="19">
        <f t="shared" si="73"/>
        <v>956.24618342400015</v>
      </c>
      <c r="AI266" s="19">
        <f>+'[1]Base SDI para IMSS'!N283</f>
        <v>1081.1953481751054</v>
      </c>
      <c r="AJ266" s="19">
        <f>+'[1]Base SDI para IMSS'!O283</f>
        <v>242.52950308792325</v>
      </c>
      <c r="AK266" s="19">
        <f>+'[1]Base SDI para IMSS'!P283</f>
        <v>381.98396736347911</v>
      </c>
      <c r="AL266" s="24">
        <f>+AI266+AJ266+AK266-'[1]Base SDI para IMSS'!Q283</f>
        <v>0</v>
      </c>
    </row>
    <row r="267" spans="1:38" s="25" customFormat="1" ht="15" x14ac:dyDescent="0.25">
      <c r="A267" s="13">
        <v>263</v>
      </c>
      <c r="B267" s="14" t="s">
        <v>490</v>
      </c>
      <c r="C267" s="15" t="s">
        <v>491</v>
      </c>
      <c r="D267" s="14" t="s">
        <v>492</v>
      </c>
      <c r="E267" s="14">
        <v>2000</v>
      </c>
      <c r="F267" s="14">
        <v>2013</v>
      </c>
      <c r="G267" s="16">
        <f t="shared" si="74"/>
        <v>13</v>
      </c>
      <c r="H267" s="15" t="s">
        <v>1255</v>
      </c>
      <c r="I267" s="15" t="s">
        <v>488</v>
      </c>
      <c r="J267" s="15" t="s">
        <v>90</v>
      </c>
      <c r="K267" s="17">
        <v>6</v>
      </c>
      <c r="L267" s="18">
        <v>6</v>
      </c>
      <c r="M267" s="15">
        <v>15</v>
      </c>
      <c r="N267" s="19">
        <v>4796.3999999999996</v>
      </c>
      <c r="O267" s="19">
        <f t="shared" si="75"/>
        <v>319.76</v>
      </c>
      <c r="P267" s="20">
        <v>887</v>
      </c>
      <c r="Q267" s="20">
        <v>0</v>
      </c>
      <c r="R267" s="21">
        <f t="shared" si="76"/>
        <v>59.133333333333333</v>
      </c>
      <c r="S267" s="21">
        <f t="shared" si="77"/>
        <v>0</v>
      </c>
      <c r="T267" s="20">
        <f t="shared" si="78"/>
        <v>9592.7999999999993</v>
      </c>
      <c r="U267" s="20">
        <f t="shared" si="79"/>
        <v>1774</v>
      </c>
      <c r="V267" s="20">
        <f t="shared" si="80"/>
        <v>0</v>
      </c>
      <c r="W267" s="19">
        <f t="shared" si="81"/>
        <v>331.78297600000002</v>
      </c>
      <c r="X267" s="19">
        <f t="shared" si="82"/>
        <v>10086.2024704</v>
      </c>
      <c r="Y267" s="19">
        <f t="shared" si="83"/>
        <v>1840.7024000000001</v>
      </c>
      <c r="Z267" s="19">
        <f t="shared" si="84"/>
        <v>0</v>
      </c>
      <c r="AA267" s="22">
        <f t="shared" si="85"/>
        <v>2</v>
      </c>
      <c r="AB267" s="19">
        <f t="shared" si="86"/>
        <v>125.69486400000001</v>
      </c>
      <c r="AC267" s="23"/>
      <c r="AD267" s="19">
        <f t="shared" si="87"/>
        <v>1658.91488</v>
      </c>
      <c r="AE267" s="19">
        <f t="shared" si="88"/>
        <v>4976.7446399999999</v>
      </c>
      <c r="AF267" s="19">
        <f t="shared" si="89"/>
        <v>16589.148800000003</v>
      </c>
      <c r="AG267" s="19">
        <f t="shared" si="72"/>
        <v>302.58607411199995</v>
      </c>
      <c r="AH267" s="19">
        <f t="shared" si="73"/>
        <v>1059.051259392</v>
      </c>
      <c r="AI267" s="19">
        <f>+'[1]Base SDI para IMSS'!N284</f>
        <v>1147.2024442898457</v>
      </c>
      <c r="AJ267" s="19">
        <f>+'[1]Base SDI para IMSS'!O284</f>
        <v>264.01776186818557</v>
      </c>
      <c r="AK267" s="19">
        <f>+'[1]Base SDI para IMSS'!P284</f>
        <v>415.8279749423923</v>
      </c>
      <c r="AL267" s="24">
        <f>+AI267+AJ267+AK267-'[1]Base SDI para IMSS'!Q284</f>
        <v>0</v>
      </c>
    </row>
    <row r="268" spans="1:38" s="25" customFormat="1" ht="15" x14ac:dyDescent="0.25">
      <c r="A268" s="13">
        <v>264</v>
      </c>
      <c r="B268" s="14" t="s">
        <v>493</v>
      </c>
      <c r="C268" s="15" t="s">
        <v>494</v>
      </c>
      <c r="D268" s="14" t="s">
        <v>495</v>
      </c>
      <c r="E268" s="14">
        <v>1990</v>
      </c>
      <c r="F268" s="14">
        <v>2013</v>
      </c>
      <c r="G268" s="16">
        <f t="shared" si="74"/>
        <v>23</v>
      </c>
      <c r="H268" s="15" t="s">
        <v>1255</v>
      </c>
      <c r="I268" s="15" t="s">
        <v>124</v>
      </c>
      <c r="J268" s="15" t="s">
        <v>15</v>
      </c>
      <c r="K268" s="17">
        <v>1</v>
      </c>
      <c r="L268" s="18">
        <v>8</v>
      </c>
      <c r="M268" s="15">
        <v>15</v>
      </c>
      <c r="N268" s="19">
        <v>3382.05</v>
      </c>
      <c r="O268" s="19">
        <f t="shared" si="75"/>
        <v>225.47</v>
      </c>
      <c r="P268" s="20">
        <v>778</v>
      </c>
      <c r="Q268" s="20">
        <v>0</v>
      </c>
      <c r="R268" s="21">
        <f t="shared" si="76"/>
        <v>51.866666666666667</v>
      </c>
      <c r="S268" s="21">
        <f t="shared" si="77"/>
        <v>0</v>
      </c>
      <c r="T268" s="20">
        <f t="shared" si="78"/>
        <v>6764.1</v>
      </c>
      <c r="U268" s="20">
        <f t="shared" si="79"/>
        <v>1556</v>
      </c>
      <c r="V268" s="20">
        <f t="shared" si="80"/>
        <v>0</v>
      </c>
      <c r="W268" s="19">
        <f t="shared" si="81"/>
        <v>233.94767200000001</v>
      </c>
      <c r="X268" s="19">
        <f t="shared" si="82"/>
        <v>7112.0092287999996</v>
      </c>
      <c r="Y268" s="19">
        <f t="shared" si="83"/>
        <v>1614.5056000000002</v>
      </c>
      <c r="Z268" s="19">
        <f t="shared" si="84"/>
        <v>0</v>
      </c>
      <c r="AA268" s="22">
        <f t="shared" si="85"/>
        <v>4</v>
      </c>
      <c r="AB268" s="19">
        <f t="shared" si="86"/>
        <v>251.38972800000002</v>
      </c>
      <c r="AC268" s="23"/>
      <c r="AD268" s="19">
        <f t="shared" si="87"/>
        <v>1169.7383600000001</v>
      </c>
      <c r="AE268" s="19">
        <f t="shared" si="88"/>
        <v>3509.2150799999999</v>
      </c>
      <c r="AF268" s="19">
        <f t="shared" si="89"/>
        <v>11697.383600000001</v>
      </c>
      <c r="AG268" s="19">
        <f t="shared" si="72"/>
        <v>213.36027686399999</v>
      </c>
      <c r="AH268" s="19">
        <f t="shared" si="73"/>
        <v>746.76096902399991</v>
      </c>
      <c r="AI268" s="19">
        <f>+'[1]Base SDI para IMSS'!N285</f>
        <v>923.25774561441244</v>
      </c>
      <c r="AJ268" s="19">
        <f>+'[1]Base SDI para IMSS'!O285</f>
        <v>191.11375728600319</v>
      </c>
      <c r="AK268" s="19">
        <f>+'[1]Base SDI para IMSS'!P285</f>
        <v>301.00416772545503</v>
      </c>
      <c r="AL268" s="24">
        <f>+AI268+AJ268+AK268-'[1]Base SDI para IMSS'!Q285</f>
        <v>0</v>
      </c>
    </row>
    <row r="269" spans="1:38" s="25" customFormat="1" ht="15" x14ac:dyDescent="0.25">
      <c r="A269" s="13">
        <v>265</v>
      </c>
      <c r="B269" s="14" t="s">
        <v>502</v>
      </c>
      <c r="C269" s="15" t="s">
        <v>503</v>
      </c>
      <c r="D269" s="14" t="s">
        <v>504</v>
      </c>
      <c r="E269" s="14">
        <v>1989</v>
      </c>
      <c r="F269" s="14">
        <v>2013</v>
      </c>
      <c r="G269" s="16">
        <f t="shared" si="74"/>
        <v>24</v>
      </c>
      <c r="H269" s="15" t="s">
        <v>1255</v>
      </c>
      <c r="I269" s="15" t="s">
        <v>220</v>
      </c>
      <c r="J269" s="15" t="s">
        <v>15</v>
      </c>
      <c r="K269" s="17">
        <v>12</v>
      </c>
      <c r="L269" s="18">
        <v>6</v>
      </c>
      <c r="M269" s="15">
        <v>15</v>
      </c>
      <c r="N269" s="19">
        <v>4639.5</v>
      </c>
      <c r="O269" s="19">
        <f t="shared" si="75"/>
        <v>309.3</v>
      </c>
      <c r="P269" s="20">
        <v>887</v>
      </c>
      <c r="Q269" s="20">
        <v>0</v>
      </c>
      <c r="R269" s="21">
        <f t="shared" si="76"/>
        <v>59.133333333333333</v>
      </c>
      <c r="S269" s="21">
        <f t="shared" si="77"/>
        <v>0</v>
      </c>
      <c r="T269" s="20">
        <f t="shared" si="78"/>
        <v>9279</v>
      </c>
      <c r="U269" s="20">
        <f t="shared" si="79"/>
        <v>1774</v>
      </c>
      <c r="V269" s="20">
        <f t="shared" si="80"/>
        <v>0</v>
      </c>
      <c r="W269" s="19">
        <f t="shared" si="81"/>
        <v>320.92968000000002</v>
      </c>
      <c r="X269" s="19">
        <f t="shared" si="82"/>
        <v>9756.2622719999999</v>
      </c>
      <c r="Y269" s="19">
        <f t="shared" si="83"/>
        <v>1840.7024000000001</v>
      </c>
      <c r="Z269" s="19">
        <f t="shared" si="84"/>
        <v>0</v>
      </c>
      <c r="AA269" s="22">
        <f t="shared" si="85"/>
        <v>4</v>
      </c>
      <c r="AB269" s="19">
        <f t="shared" si="86"/>
        <v>251.38972800000002</v>
      </c>
      <c r="AC269" s="23"/>
      <c r="AD269" s="19">
        <f t="shared" si="87"/>
        <v>1604.6484</v>
      </c>
      <c r="AE269" s="19">
        <f t="shared" si="88"/>
        <v>4813.9452000000001</v>
      </c>
      <c r="AF269" s="19">
        <f t="shared" si="89"/>
        <v>16046.484</v>
      </c>
      <c r="AG269" s="19">
        <f t="shared" si="72"/>
        <v>292.68786815999999</v>
      </c>
      <c r="AH269" s="19">
        <f t="shared" si="73"/>
        <v>1024.4075385599999</v>
      </c>
      <c r="AI269" s="19">
        <f>+'[1]Base SDI para IMSS'!N286</f>
        <v>1130.7663627777431</v>
      </c>
      <c r="AJ269" s="19">
        <f>+'[1]Base SDI para IMSS'!O286</f>
        <v>258.66708302220803</v>
      </c>
      <c r="AK269" s="19">
        <f>+'[1]Base SDI para IMSS'!P286</f>
        <v>407.40065575997767</v>
      </c>
      <c r="AL269" s="24">
        <f>+AI269+AJ269+AK269-'[1]Base SDI para IMSS'!Q286</f>
        <v>0</v>
      </c>
    </row>
    <row r="270" spans="1:38" s="25" customFormat="1" ht="15" x14ac:dyDescent="0.25">
      <c r="A270" s="13">
        <v>266</v>
      </c>
      <c r="B270" s="14" t="s">
        <v>798</v>
      </c>
      <c r="C270" s="15" t="s">
        <v>799</v>
      </c>
      <c r="D270" s="14" t="s">
        <v>800</v>
      </c>
      <c r="E270" s="14">
        <v>1983</v>
      </c>
      <c r="F270" s="14">
        <v>2013</v>
      </c>
      <c r="G270" s="16">
        <f t="shared" si="74"/>
        <v>30</v>
      </c>
      <c r="H270" s="15" t="s">
        <v>1255</v>
      </c>
      <c r="I270" s="15" t="s">
        <v>228</v>
      </c>
      <c r="J270" s="15" t="s">
        <v>229</v>
      </c>
      <c r="K270" s="17">
        <v>6</v>
      </c>
      <c r="L270" s="18">
        <v>6</v>
      </c>
      <c r="M270" s="15">
        <v>15</v>
      </c>
      <c r="N270" s="19">
        <v>4796.3999999999996</v>
      </c>
      <c r="O270" s="19">
        <f t="shared" si="75"/>
        <v>319.76</v>
      </c>
      <c r="P270" s="20">
        <v>887</v>
      </c>
      <c r="Q270" s="20">
        <v>0</v>
      </c>
      <c r="R270" s="21">
        <f t="shared" si="76"/>
        <v>59.133333333333333</v>
      </c>
      <c r="S270" s="21">
        <f t="shared" si="77"/>
        <v>0</v>
      </c>
      <c r="T270" s="20">
        <f t="shared" si="78"/>
        <v>9592.7999999999993</v>
      </c>
      <c r="U270" s="20">
        <f t="shared" si="79"/>
        <v>1774</v>
      </c>
      <c r="V270" s="20">
        <f t="shared" si="80"/>
        <v>0</v>
      </c>
      <c r="W270" s="19">
        <f t="shared" si="81"/>
        <v>331.78297600000002</v>
      </c>
      <c r="X270" s="19">
        <f t="shared" si="82"/>
        <v>10086.2024704</v>
      </c>
      <c r="Y270" s="19">
        <f t="shared" si="83"/>
        <v>1840.7024000000001</v>
      </c>
      <c r="Z270" s="19">
        <f t="shared" si="84"/>
        <v>0</v>
      </c>
      <c r="AA270" s="22">
        <f t="shared" si="85"/>
        <v>6</v>
      </c>
      <c r="AB270" s="19">
        <f t="shared" si="86"/>
        <v>377.08459200000004</v>
      </c>
      <c r="AC270" s="23">
        <v>5000</v>
      </c>
      <c r="AD270" s="19">
        <f t="shared" si="87"/>
        <v>1658.91488</v>
      </c>
      <c r="AE270" s="19">
        <f t="shared" si="88"/>
        <v>4976.7446399999999</v>
      </c>
      <c r="AF270" s="19">
        <f t="shared" si="89"/>
        <v>16589.148800000003</v>
      </c>
      <c r="AG270" s="19">
        <f t="shared" si="72"/>
        <v>302.58607411199995</v>
      </c>
      <c r="AH270" s="19">
        <f t="shared" si="73"/>
        <v>1059.051259392</v>
      </c>
      <c r="AI270" s="19">
        <f>+'[1]Base SDI para IMSS'!N287</f>
        <v>1162.6466979243899</v>
      </c>
      <c r="AJ270" s="19">
        <f>+'[1]Base SDI para IMSS'!O287</f>
        <v>269.04555642818565</v>
      </c>
      <c r="AK270" s="19">
        <f>+'[1]Base SDI para IMSS'!P287</f>
        <v>423.74675137439237</v>
      </c>
      <c r="AL270" s="24">
        <f>+AI270+AJ270+AK270-'[1]Base SDI para IMSS'!Q287</f>
        <v>0</v>
      </c>
    </row>
    <row r="271" spans="1:38" s="25" customFormat="1" ht="15" x14ac:dyDescent="0.25">
      <c r="A271" s="13">
        <v>267</v>
      </c>
      <c r="B271" s="14" t="s">
        <v>165</v>
      </c>
      <c r="C271" s="15" t="s">
        <v>166</v>
      </c>
      <c r="D271" s="14" t="s">
        <v>167</v>
      </c>
      <c r="E271" s="14">
        <v>1997</v>
      </c>
      <c r="F271" s="14">
        <v>2013</v>
      </c>
      <c r="G271" s="16">
        <f t="shared" si="74"/>
        <v>16</v>
      </c>
      <c r="H271" s="15" t="s">
        <v>1255</v>
      </c>
      <c r="I271" s="15" t="s">
        <v>121</v>
      </c>
      <c r="J271" s="15" t="s">
        <v>15</v>
      </c>
      <c r="K271" s="17">
        <v>1</v>
      </c>
      <c r="L271" s="18">
        <v>8</v>
      </c>
      <c r="M271" s="15">
        <v>15</v>
      </c>
      <c r="N271" s="19">
        <v>1898.55</v>
      </c>
      <c r="O271" s="19">
        <f t="shared" si="75"/>
        <v>126.57</v>
      </c>
      <c r="P271" s="20">
        <v>732</v>
      </c>
      <c r="Q271" s="20">
        <v>0</v>
      </c>
      <c r="R271" s="21">
        <f t="shared" si="76"/>
        <v>48.8</v>
      </c>
      <c r="S271" s="21">
        <f t="shared" si="77"/>
        <v>0</v>
      </c>
      <c r="T271" s="20">
        <f t="shared" si="78"/>
        <v>3797.1</v>
      </c>
      <c r="U271" s="20">
        <f t="shared" si="79"/>
        <v>1464</v>
      </c>
      <c r="V271" s="20">
        <f t="shared" si="80"/>
        <v>0</v>
      </c>
      <c r="W271" s="19">
        <f t="shared" si="81"/>
        <v>131.32903200000001</v>
      </c>
      <c r="X271" s="19">
        <f t="shared" si="82"/>
        <v>3992.4025728000001</v>
      </c>
      <c r="Y271" s="19">
        <f t="shared" si="83"/>
        <v>1519.0464000000002</v>
      </c>
      <c r="Z271" s="19">
        <f t="shared" si="84"/>
        <v>0</v>
      </c>
      <c r="AA271" s="22">
        <f t="shared" si="85"/>
        <v>3</v>
      </c>
      <c r="AB271" s="19">
        <f t="shared" si="86"/>
        <v>188.54229600000002</v>
      </c>
      <c r="AC271" s="23"/>
      <c r="AD271" s="19">
        <f t="shared" si="87"/>
        <v>656.64516000000003</v>
      </c>
      <c r="AE271" s="19">
        <f t="shared" si="88"/>
        <v>1969.9354800000001</v>
      </c>
      <c r="AF271" s="19">
        <f t="shared" si="89"/>
        <v>6566.4516000000003</v>
      </c>
      <c r="AG271" s="19">
        <f t="shared" si="72"/>
        <v>119.772077184</v>
      </c>
      <c r="AH271" s="19">
        <f t="shared" si="73"/>
        <v>419.20227014400001</v>
      </c>
      <c r="AI271" s="19">
        <f>+'[1]Base SDI para IMSS'!N288</f>
        <v>685.11462206383487</v>
      </c>
      <c r="AJ271" s="19">
        <f>+'[1]Base SDI para IMSS'!O288</f>
        <v>113.58753106481922</v>
      </c>
      <c r="AK271" s="19">
        <f>+'[1]Base SDI para IMSS'!P288</f>
        <v>178.90036142709027</v>
      </c>
      <c r="AL271" s="24">
        <f>+AI271+AJ271+AK271-'[1]Base SDI para IMSS'!Q288</f>
        <v>0</v>
      </c>
    </row>
    <row r="272" spans="1:38" s="25" customFormat="1" ht="15" x14ac:dyDescent="0.25">
      <c r="A272" s="13">
        <v>268</v>
      </c>
      <c r="B272" s="14" t="s">
        <v>801</v>
      </c>
      <c r="C272" s="15" t="s">
        <v>802</v>
      </c>
      <c r="D272" s="14" t="s">
        <v>803</v>
      </c>
      <c r="E272" s="14">
        <v>2009</v>
      </c>
      <c r="F272" s="14">
        <v>2013</v>
      </c>
      <c r="G272" s="16">
        <f t="shared" si="74"/>
        <v>4</v>
      </c>
      <c r="H272" s="15" t="s">
        <v>1255</v>
      </c>
      <c r="I272" s="15" t="s">
        <v>810</v>
      </c>
      <c r="J272" s="15" t="s">
        <v>90</v>
      </c>
      <c r="K272" s="17">
        <v>13</v>
      </c>
      <c r="L272" s="18">
        <v>6</v>
      </c>
      <c r="M272" s="15">
        <v>15</v>
      </c>
      <c r="N272" s="19">
        <v>6861.3</v>
      </c>
      <c r="O272" s="19">
        <f t="shared" si="75"/>
        <v>457.42</v>
      </c>
      <c r="P272" s="20">
        <v>960.5</v>
      </c>
      <c r="Q272" s="20">
        <v>0</v>
      </c>
      <c r="R272" s="21">
        <f t="shared" si="76"/>
        <v>64.033333333333331</v>
      </c>
      <c r="S272" s="21">
        <f t="shared" si="77"/>
        <v>0</v>
      </c>
      <c r="T272" s="20">
        <f t="shared" si="78"/>
        <v>13722.6</v>
      </c>
      <c r="U272" s="20">
        <f t="shared" si="79"/>
        <v>1921</v>
      </c>
      <c r="V272" s="20">
        <f t="shared" si="80"/>
        <v>0</v>
      </c>
      <c r="W272" s="19">
        <f t="shared" si="81"/>
        <v>474.61899200000005</v>
      </c>
      <c r="X272" s="19">
        <f t="shared" si="82"/>
        <v>14428.417356800001</v>
      </c>
      <c r="Y272" s="19">
        <f t="shared" si="83"/>
        <v>1993.2296000000001</v>
      </c>
      <c r="Z272" s="19">
        <f t="shared" si="84"/>
        <v>0</v>
      </c>
      <c r="AA272" s="22">
        <f t="shared" si="85"/>
        <v>0</v>
      </c>
      <c r="AB272" s="19">
        <f t="shared" si="86"/>
        <v>0</v>
      </c>
      <c r="AC272" s="23"/>
      <c r="AD272" s="19">
        <f t="shared" si="87"/>
        <v>2373.0949600000004</v>
      </c>
      <c r="AE272" s="19">
        <f t="shared" si="88"/>
        <v>7119.2848800000011</v>
      </c>
      <c r="AF272" s="19">
        <f t="shared" si="89"/>
        <v>23730.949600000004</v>
      </c>
      <c r="AG272" s="19">
        <f t="shared" si="72"/>
        <v>432.85252070400003</v>
      </c>
      <c r="AH272" s="19">
        <f t="shared" si="73"/>
        <v>1514.983822464</v>
      </c>
      <c r="AI272" s="19">
        <f>+'[1]Base SDI para IMSS'!N289</f>
        <v>1466.7877051956827</v>
      </c>
      <c r="AJ272" s="19">
        <f>+'[1]Base SDI para IMSS'!O289</f>
        <v>368.05704238379525</v>
      </c>
      <c r="AK272" s="19">
        <f>+'[1]Base SDI para IMSS'!P289</f>
        <v>579.68984175447758</v>
      </c>
      <c r="AL272" s="24">
        <f>+AI272+AJ272+AK272-'[1]Base SDI para IMSS'!Q289</f>
        <v>0</v>
      </c>
    </row>
    <row r="273" spans="1:42" s="25" customFormat="1" ht="15" x14ac:dyDescent="0.25">
      <c r="A273" s="13">
        <v>269</v>
      </c>
      <c r="B273" s="14" t="s">
        <v>1256</v>
      </c>
      <c r="C273" s="15" t="s">
        <v>1257</v>
      </c>
      <c r="D273" s="14" t="s">
        <v>1258</v>
      </c>
      <c r="E273" s="14">
        <v>2010</v>
      </c>
      <c r="F273" s="14">
        <v>2013</v>
      </c>
      <c r="G273" s="16">
        <f t="shared" si="74"/>
        <v>3</v>
      </c>
      <c r="H273" s="15" t="s">
        <v>1255</v>
      </c>
      <c r="I273" s="15" t="s">
        <v>1259</v>
      </c>
      <c r="J273" s="15" t="s">
        <v>208</v>
      </c>
      <c r="K273" s="17">
        <v>25</v>
      </c>
      <c r="L273" s="18">
        <v>8</v>
      </c>
      <c r="M273" s="15">
        <v>15</v>
      </c>
      <c r="N273" s="19">
        <v>25235.25</v>
      </c>
      <c r="O273" s="19">
        <f t="shared" si="75"/>
        <v>1682.35</v>
      </c>
      <c r="P273" s="20">
        <v>1848</v>
      </c>
      <c r="Q273" s="20">
        <v>0</v>
      </c>
      <c r="R273" s="21">
        <f t="shared" si="76"/>
        <v>123.2</v>
      </c>
      <c r="S273" s="21">
        <f t="shared" si="77"/>
        <v>0</v>
      </c>
      <c r="T273" s="20">
        <f t="shared" si="78"/>
        <v>50470.5</v>
      </c>
      <c r="U273" s="20">
        <f t="shared" si="79"/>
        <v>3696</v>
      </c>
      <c r="V273" s="20">
        <f t="shared" si="80"/>
        <v>0</v>
      </c>
      <c r="W273" s="19">
        <f t="shared" si="81"/>
        <v>1745.60636</v>
      </c>
      <c r="X273" s="19">
        <f t="shared" si="82"/>
        <v>53066.433343999997</v>
      </c>
      <c r="Y273" s="19">
        <f t="shared" si="83"/>
        <v>3834.9696000000004</v>
      </c>
      <c r="Z273" s="19">
        <f t="shared" si="84"/>
        <v>0</v>
      </c>
      <c r="AA273" s="22">
        <f t="shared" si="85"/>
        <v>0</v>
      </c>
      <c r="AB273" s="19">
        <f t="shared" si="86"/>
        <v>0</v>
      </c>
      <c r="AC273" s="23"/>
      <c r="AD273" s="19">
        <f t="shared" si="87"/>
        <v>8728.0318000000007</v>
      </c>
      <c r="AE273" s="19">
        <f t="shared" si="88"/>
        <v>26184.095399999998</v>
      </c>
      <c r="AF273" s="19">
        <f t="shared" si="89"/>
        <v>87280.317999999999</v>
      </c>
      <c r="AG273" s="19">
        <f t="shared" si="72"/>
        <v>1591.99300032</v>
      </c>
      <c r="AH273" s="19">
        <f t="shared" si="73"/>
        <v>5571.9755011199995</v>
      </c>
      <c r="AI273" s="19">
        <f>+'[1]Base SDI para IMSS'!N290</f>
        <v>4409.0099314648342</v>
      </c>
      <c r="AJ273" s="19">
        <f>+'[1]Base SDI para IMSS'!O290</f>
        <v>1325.8818265132159</v>
      </c>
      <c r="AK273" s="19">
        <f>+'[1]Base SDI para IMSS'!P290</f>
        <v>2088.2638767583153</v>
      </c>
      <c r="AL273" s="24">
        <f>+AI273+AJ273+AK273-'[1]Base SDI para IMSS'!Q290</f>
        <v>0</v>
      </c>
    </row>
    <row r="274" spans="1:42" s="25" customFormat="1" ht="15" x14ac:dyDescent="0.25">
      <c r="A274" s="13">
        <v>270</v>
      </c>
      <c r="B274" s="14" t="s">
        <v>804</v>
      </c>
      <c r="C274" s="15" t="s">
        <v>805</v>
      </c>
      <c r="D274" s="14" t="s">
        <v>806</v>
      </c>
      <c r="E274" s="14">
        <v>2004</v>
      </c>
      <c r="F274" s="14">
        <v>2013</v>
      </c>
      <c r="G274" s="16">
        <f t="shared" si="74"/>
        <v>9</v>
      </c>
      <c r="H274" s="15" t="s">
        <v>1255</v>
      </c>
      <c r="I274" s="15" t="s">
        <v>124</v>
      </c>
      <c r="J274" s="15" t="s">
        <v>15</v>
      </c>
      <c r="K274" s="17">
        <v>8</v>
      </c>
      <c r="L274" s="18">
        <v>8</v>
      </c>
      <c r="M274" s="15">
        <v>15</v>
      </c>
      <c r="N274" s="19">
        <v>5237.8500000000004</v>
      </c>
      <c r="O274" s="19">
        <f t="shared" si="75"/>
        <v>349.19</v>
      </c>
      <c r="P274" s="20">
        <v>1043.5</v>
      </c>
      <c r="Q274" s="20">
        <v>0</v>
      </c>
      <c r="R274" s="21">
        <f t="shared" si="76"/>
        <v>69.566666666666663</v>
      </c>
      <c r="S274" s="21">
        <f t="shared" si="77"/>
        <v>0</v>
      </c>
      <c r="T274" s="20">
        <f t="shared" si="78"/>
        <v>10475.700000000001</v>
      </c>
      <c r="U274" s="20">
        <f t="shared" si="79"/>
        <v>2087</v>
      </c>
      <c r="V274" s="20">
        <f t="shared" si="80"/>
        <v>0</v>
      </c>
      <c r="W274" s="19">
        <f t="shared" si="81"/>
        <v>362.31954400000001</v>
      </c>
      <c r="X274" s="19">
        <f t="shared" si="82"/>
        <v>11014.514137599999</v>
      </c>
      <c r="Y274" s="19">
        <f t="shared" si="83"/>
        <v>2165.4712</v>
      </c>
      <c r="Z274" s="19">
        <f t="shared" si="84"/>
        <v>0</v>
      </c>
      <c r="AA274" s="22">
        <f t="shared" si="85"/>
        <v>1</v>
      </c>
      <c r="AB274" s="19">
        <f t="shared" si="86"/>
        <v>62.847432000000005</v>
      </c>
      <c r="AC274" s="23"/>
      <c r="AD274" s="19">
        <f t="shared" si="87"/>
        <v>1811.59772</v>
      </c>
      <c r="AE274" s="19">
        <f t="shared" si="88"/>
        <v>5434.7931600000002</v>
      </c>
      <c r="AF274" s="19">
        <f t="shared" si="89"/>
        <v>18115.977200000001</v>
      </c>
      <c r="AG274" s="19">
        <f t="shared" si="72"/>
        <v>330.43542412799997</v>
      </c>
      <c r="AH274" s="19">
        <f t="shared" si="73"/>
        <v>1156.523984448</v>
      </c>
      <c r="AI274" s="19">
        <f>+'[1]Base SDI para IMSS'!N291</f>
        <v>1231.2646581966217</v>
      </c>
      <c r="AJ274" s="19">
        <f>+'[1]Base SDI para IMSS'!O291</f>
        <v>291.38376813712642</v>
      </c>
      <c r="AK274" s="19">
        <f>+'[1]Base SDI para IMSS'!P291</f>
        <v>458.9294348159741</v>
      </c>
      <c r="AL274" s="24">
        <f>+AI274+AJ274+AK274-'[1]Base SDI para IMSS'!Q291</f>
        <v>0</v>
      </c>
    </row>
    <row r="275" spans="1:42" s="25" customFormat="1" ht="15" x14ac:dyDescent="0.25">
      <c r="A275" s="13">
        <v>271</v>
      </c>
      <c r="B275" s="14" t="s">
        <v>807</v>
      </c>
      <c r="C275" s="15" t="s">
        <v>808</v>
      </c>
      <c r="D275" s="14" t="s">
        <v>809</v>
      </c>
      <c r="E275" s="14">
        <v>2004</v>
      </c>
      <c r="F275" s="14">
        <v>2013</v>
      </c>
      <c r="G275" s="16">
        <f t="shared" si="74"/>
        <v>9</v>
      </c>
      <c r="H275" s="15" t="s">
        <v>1255</v>
      </c>
      <c r="I275" s="15" t="s">
        <v>228</v>
      </c>
      <c r="J275" s="15" t="s">
        <v>229</v>
      </c>
      <c r="K275" s="17">
        <v>6</v>
      </c>
      <c r="L275" s="18">
        <v>6</v>
      </c>
      <c r="M275" s="15">
        <v>15</v>
      </c>
      <c r="N275" s="19">
        <v>4796.3999999999996</v>
      </c>
      <c r="O275" s="19">
        <f t="shared" si="75"/>
        <v>319.76</v>
      </c>
      <c r="P275" s="20">
        <v>887</v>
      </c>
      <c r="Q275" s="20">
        <v>0</v>
      </c>
      <c r="R275" s="21">
        <f t="shared" si="76"/>
        <v>59.133333333333333</v>
      </c>
      <c r="S275" s="21">
        <f t="shared" si="77"/>
        <v>0</v>
      </c>
      <c r="T275" s="20">
        <f t="shared" si="78"/>
        <v>9592.7999999999993</v>
      </c>
      <c r="U275" s="20">
        <f t="shared" si="79"/>
        <v>1774</v>
      </c>
      <c r="V275" s="20">
        <f t="shared" si="80"/>
        <v>0</v>
      </c>
      <c r="W275" s="19">
        <f t="shared" si="81"/>
        <v>331.78297600000002</v>
      </c>
      <c r="X275" s="19">
        <f t="shared" si="82"/>
        <v>10086.2024704</v>
      </c>
      <c r="Y275" s="19">
        <f t="shared" si="83"/>
        <v>1840.7024000000001</v>
      </c>
      <c r="Z275" s="19">
        <f t="shared" si="84"/>
        <v>0</v>
      </c>
      <c r="AA275" s="22">
        <f t="shared" si="85"/>
        <v>1</v>
      </c>
      <c r="AB275" s="19">
        <f t="shared" si="86"/>
        <v>62.847432000000005</v>
      </c>
      <c r="AC275" s="23"/>
      <c r="AD275" s="19">
        <f t="shared" si="87"/>
        <v>1658.91488</v>
      </c>
      <c r="AE275" s="19">
        <f t="shared" si="88"/>
        <v>4976.7446399999999</v>
      </c>
      <c r="AF275" s="19">
        <f t="shared" si="89"/>
        <v>16589.148800000003</v>
      </c>
      <c r="AG275" s="19">
        <f t="shared" si="72"/>
        <v>302.58607411199995</v>
      </c>
      <c r="AH275" s="19">
        <f t="shared" si="73"/>
        <v>1059.051259392</v>
      </c>
      <c r="AI275" s="19">
        <f>+'[1]Base SDI para IMSS'!N292</f>
        <v>1143.3413808812099</v>
      </c>
      <c r="AJ275" s="19">
        <f>+'[1]Base SDI para IMSS'!O292</f>
        <v>262.76081322818561</v>
      </c>
      <c r="AK275" s="19">
        <f>+'[1]Base SDI para IMSS'!P292</f>
        <v>413.84828083439237</v>
      </c>
      <c r="AL275" s="24">
        <f>+AI275+AJ275+AK275-'[1]Base SDI para IMSS'!Q292</f>
        <v>0</v>
      </c>
    </row>
    <row r="276" spans="1:42" s="25" customFormat="1" ht="15" x14ac:dyDescent="0.25">
      <c r="A276" s="13">
        <v>272</v>
      </c>
      <c r="B276" s="14" t="s">
        <v>222</v>
      </c>
      <c r="C276" s="15" t="s">
        <v>223</v>
      </c>
      <c r="D276" s="14" t="s">
        <v>224</v>
      </c>
      <c r="E276" s="14">
        <v>1990</v>
      </c>
      <c r="F276" s="14">
        <v>2013</v>
      </c>
      <c r="G276" s="16">
        <f t="shared" si="74"/>
        <v>23</v>
      </c>
      <c r="H276" s="15" t="s">
        <v>1255</v>
      </c>
      <c r="I276" s="15" t="s">
        <v>221</v>
      </c>
      <c r="J276" s="15" t="s">
        <v>208</v>
      </c>
      <c r="K276" s="17">
        <v>19</v>
      </c>
      <c r="L276" s="18">
        <v>6</v>
      </c>
      <c r="M276" s="15">
        <v>15</v>
      </c>
      <c r="N276" s="19">
        <v>14766</v>
      </c>
      <c r="O276" s="19">
        <f t="shared" si="75"/>
        <v>984.4</v>
      </c>
      <c r="P276" s="20">
        <v>1365.5</v>
      </c>
      <c r="Q276" s="20">
        <v>0</v>
      </c>
      <c r="R276" s="21">
        <f t="shared" si="76"/>
        <v>91.033333333333331</v>
      </c>
      <c r="S276" s="21">
        <f t="shared" si="77"/>
        <v>0</v>
      </c>
      <c r="T276" s="20">
        <f t="shared" si="78"/>
        <v>29532</v>
      </c>
      <c r="U276" s="20">
        <f t="shared" si="79"/>
        <v>2731</v>
      </c>
      <c r="V276" s="20">
        <f t="shared" si="80"/>
        <v>0</v>
      </c>
      <c r="W276" s="19">
        <f t="shared" si="81"/>
        <v>1021.41344</v>
      </c>
      <c r="X276" s="19">
        <f t="shared" si="82"/>
        <v>31050.968575999999</v>
      </c>
      <c r="Y276" s="19">
        <f t="shared" si="83"/>
        <v>2833.6856000000002</v>
      </c>
      <c r="Z276" s="19">
        <f t="shared" si="84"/>
        <v>0</v>
      </c>
      <c r="AA276" s="22">
        <f t="shared" si="85"/>
        <v>4</v>
      </c>
      <c r="AB276" s="19">
        <f t="shared" si="86"/>
        <v>251.38972800000002</v>
      </c>
      <c r="AC276" s="23"/>
      <c r="AD276" s="19">
        <f t="shared" si="87"/>
        <v>5107.0672000000004</v>
      </c>
      <c r="AE276" s="19">
        <f t="shared" si="88"/>
        <v>15321.2016</v>
      </c>
      <c r="AF276" s="19">
        <f t="shared" si="89"/>
        <v>51070.671999999999</v>
      </c>
      <c r="AG276" s="19">
        <f t="shared" si="72"/>
        <v>931.52905727999996</v>
      </c>
      <c r="AH276" s="19">
        <f t="shared" si="73"/>
        <v>3260.3517004799996</v>
      </c>
      <c r="AI276" s="19">
        <f>+'[1]Base SDI para IMSS'!N293</f>
        <v>2750.9683388688914</v>
      </c>
      <c r="AJ276" s="19">
        <f>+'[1]Base SDI para IMSS'!O293</f>
        <v>786.11521190246401</v>
      </c>
      <c r="AK276" s="19">
        <f>+'[1]Base SDI para IMSS'!P293</f>
        <v>1238.1314587463808</v>
      </c>
      <c r="AL276" s="24">
        <f>+AI276+AJ276+AK276-'[1]Base SDI para IMSS'!Q293</f>
        <v>0</v>
      </c>
    </row>
    <row r="277" spans="1:42" s="25" customFormat="1" ht="15" x14ac:dyDescent="0.25">
      <c r="A277" s="13">
        <v>273</v>
      </c>
      <c r="B277" s="14" t="s">
        <v>795</v>
      </c>
      <c r="C277" s="15" t="s">
        <v>796</v>
      </c>
      <c r="D277" s="14" t="s">
        <v>797</v>
      </c>
      <c r="E277" s="14">
        <v>2003</v>
      </c>
      <c r="F277" s="14">
        <v>2013</v>
      </c>
      <c r="G277" s="16">
        <f t="shared" si="74"/>
        <v>10</v>
      </c>
      <c r="H277" s="15" t="s">
        <v>1260</v>
      </c>
      <c r="I277" s="15" t="s">
        <v>56</v>
      </c>
      <c r="J277" s="15" t="s">
        <v>15</v>
      </c>
      <c r="K277" s="17">
        <v>10</v>
      </c>
      <c r="L277" s="18">
        <v>6</v>
      </c>
      <c r="M277" s="15">
        <v>15</v>
      </c>
      <c r="N277" s="19">
        <v>4408.95</v>
      </c>
      <c r="O277" s="19">
        <f t="shared" si="75"/>
        <v>293.93</v>
      </c>
      <c r="P277" s="20">
        <v>871</v>
      </c>
      <c r="Q277" s="20">
        <v>0</v>
      </c>
      <c r="R277" s="21">
        <f t="shared" si="76"/>
        <v>58.06666666666667</v>
      </c>
      <c r="S277" s="21">
        <f t="shared" si="77"/>
        <v>0</v>
      </c>
      <c r="T277" s="20">
        <f t="shared" si="78"/>
        <v>8817.9</v>
      </c>
      <c r="U277" s="20">
        <f t="shared" si="79"/>
        <v>1742</v>
      </c>
      <c r="V277" s="20">
        <f t="shared" si="80"/>
        <v>0</v>
      </c>
      <c r="W277" s="19">
        <f t="shared" si="81"/>
        <v>304.98176800000005</v>
      </c>
      <c r="X277" s="19">
        <f t="shared" si="82"/>
        <v>9271.4457472000013</v>
      </c>
      <c r="Y277" s="19">
        <f t="shared" si="83"/>
        <v>1807.4992000000002</v>
      </c>
      <c r="Z277" s="19">
        <f t="shared" si="84"/>
        <v>0</v>
      </c>
      <c r="AA277" s="22">
        <f t="shared" si="85"/>
        <v>2</v>
      </c>
      <c r="AB277" s="19">
        <f t="shared" si="86"/>
        <v>125.69486400000001</v>
      </c>
      <c r="AC277" s="23"/>
      <c r="AD277" s="19">
        <f t="shared" si="87"/>
        <v>1524.9088400000003</v>
      </c>
      <c r="AE277" s="19">
        <f t="shared" si="88"/>
        <v>4574.7265200000011</v>
      </c>
      <c r="AF277" s="19">
        <f t="shared" si="89"/>
        <v>15249.088400000002</v>
      </c>
      <c r="AG277" s="19">
        <f t="shared" si="72"/>
        <v>278.14337241600003</v>
      </c>
      <c r="AH277" s="19">
        <f t="shared" si="73"/>
        <v>973.50180345600006</v>
      </c>
      <c r="AI277" s="19">
        <f>+'[1]Base SDI para IMSS'!N294</f>
        <v>1085.5061339195966</v>
      </c>
      <c r="AJ277" s="19">
        <f>+'[1]Base SDI para IMSS'!O294</f>
        <v>243.93285644046088</v>
      </c>
      <c r="AK277" s="19">
        <f>+'[1]Base SDI para IMSS'!P294</f>
        <v>384.19424889372584</v>
      </c>
      <c r="AL277" s="24">
        <f>+AI277+AJ277+AK277-'[1]Base SDI para IMSS'!Q294</f>
        <v>0</v>
      </c>
    </row>
    <row r="278" spans="1:42" s="25" customFormat="1" ht="15" x14ac:dyDescent="0.25">
      <c r="A278" s="13">
        <v>274</v>
      </c>
      <c r="B278" s="14" t="s">
        <v>964</v>
      </c>
      <c r="C278" s="15" t="s">
        <v>965</v>
      </c>
      <c r="D278" s="14" t="s">
        <v>966</v>
      </c>
      <c r="E278" s="14">
        <v>2004</v>
      </c>
      <c r="F278" s="14">
        <v>2013</v>
      </c>
      <c r="G278" s="16">
        <f t="shared" si="74"/>
        <v>9</v>
      </c>
      <c r="H278" s="15" t="s">
        <v>1260</v>
      </c>
      <c r="I278" s="15" t="s">
        <v>56</v>
      </c>
      <c r="J278" s="15" t="s">
        <v>15</v>
      </c>
      <c r="K278" s="17">
        <v>10</v>
      </c>
      <c r="L278" s="18">
        <v>6</v>
      </c>
      <c r="M278" s="15">
        <v>15</v>
      </c>
      <c r="N278" s="19">
        <v>4408.95</v>
      </c>
      <c r="O278" s="19">
        <f t="shared" si="75"/>
        <v>293.93</v>
      </c>
      <c r="P278" s="20">
        <v>871</v>
      </c>
      <c r="Q278" s="20">
        <v>0</v>
      </c>
      <c r="R278" s="21">
        <f t="shared" si="76"/>
        <v>58.06666666666667</v>
      </c>
      <c r="S278" s="21">
        <f t="shared" si="77"/>
        <v>0</v>
      </c>
      <c r="T278" s="20">
        <f t="shared" si="78"/>
        <v>8817.9</v>
      </c>
      <c r="U278" s="20">
        <f t="shared" si="79"/>
        <v>1742</v>
      </c>
      <c r="V278" s="20">
        <f t="shared" si="80"/>
        <v>0</v>
      </c>
      <c r="W278" s="19">
        <f t="shared" si="81"/>
        <v>304.98176800000005</v>
      </c>
      <c r="X278" s="19">
        <f t="shared" si="82"/>
        <v>9271.4457472000013</v>
      </c>
      <c r="Y278" s="19">
        <f t="shared" si="83"/>
        <v>1807.4992000000002</v>
      </c>
      <c r="Z278" s="19">
        <f t="shared" si="84"/>
        <v>0</v>
      </c>
      <c r="AA278" s="22">
        <f t="shared" si="85"/>
        <v>1</v>
      </c>
      <c r="AB278" s="19">
        <f t="shared" si="86"/>
        <v>62.847432000000005</v>
      </c>
      <c r="AC278" s="23"/>
      <c r="AD278" s="19">
        <f t="shared" si="87"/>
        <v>1524.9088400000003</v>
      </c>
      <c r="AE278" s="19">
        <f t="shared" si="88"/>
        <v>4574.7265200000011</v>
      </c>
      <c r="AF278" s="19">
        <f t="shared" si="89"/>
        <v>15249.088400000002</v>
      </c>
      <c r="AG278" s="19">
        <f t="shared" si="72"/>
        <v>278.14337241600003</v>
      </c>
      <c r="AH278" s="19">
        <f t="shared" si="73"/>
        <v>973.50180345600006</v>
      </c>
      <c r="AI278" s="19">
        <f>+'[1]Base SDI para IMSS'!N295</f>
        <v>1081.6450705109605</v>
      </c>
      <c r="AJ278" s="19">
        <f>+'[1]Base SDI para IMSS'!O295</f>
        <v>242.67590780046086</v>
      </c>
      <c r="AK278" s="19">
        <f>+'[1]Base SDI para IMSS'!P295</f>
        <v>382.21455478572585</v>
      </c>
      <c r="AL278" s="24">
        <f>+AI278+AJ278+AK278-'[1]Base SDI para IMSS'!Q295</f>
        <v>0</v>
      </c>
    </row>
    <row r="279" spans="1:42" s="25" customFormat="1" ht="15" x14ac:dyDescent="0.25">
      <c r="A279" s="13">
        <v>275</v>
      </c>
      <c r="B279" s="52" t="s">
        <v>780</v>
      </c>
      <c r="C279" s="53" t="s">
        <v>781</v>
      </c>
      <c r="D279" s="54" t="s">
        <v>1261</v>
      </c>
      <c r="E279" s="54">
        <v>2012</v>
      </c>
      <c r="F279" s="54">
        <v>2013</v>
      </c>
      <c r="G279" s="55">
        <f t="shared" si="74"/>
        <v>1</v>
      </c>
      <c r="H279" s="53" t="s">
        <v>1260</v>
      </c>
      <c r="I279" s="53" t="s">
        <v>237</v>
      </c>
      <c r="J279" s="53" t="s">
        <v>41</v>
      </c>
      <c r="K279" s="56">
        <v>1</v>
      </c>
      <c r="L279" s="72">
        <v>8</v>
      </c>
      <c r="M279" s="53">
        <v>15</v>
      </c>
      <c r="N279" s="57">
        <v>3271.2</v>
      </c>
      <c r="O279" s="57">
        <f t="shared" si="75"/>
        <v>218.07999999999998</v>
      </c>
      <c r="P279" s="58">
        <v>778</v>
      </c>
      <c r="Q279" s="58">
        <v>0</v>
      </c>
      <c r="R279" s="59">
        <f t="shared" si="76"/>
        <v>51.866666666666667</v>
      </c>
      <c r="S279" s="59">
        <f t="shared" si="77"/>
        <v>0</v>
      </c>
      <c r="T279" s="58">
        <f t="shared" si="78"/>
        <v>6542.4</v>
      </c>
      <c r="U279" s="58">
        <f t="shared" si="79"/>
        <v>1556</v>
      </c>
      <c r="V279" s="58">
        <f t="shared" si="80"/>
        <v>0</v>
      </c>
      <c r="W279" s="57">
        <f t="shared" si="81"/>
        <v>226.279808</v>
      </c>
      <c r="X279" s="57">
        <f t="shared" si="82"/>
        <v>6878.9061631999994</v>
      </c>
      <c r="Y279" s="57">
        <f t="shared" si="83"/>
        <v>1614.5056000000002</v>
      </c>
      <c r="Z279" s="57">
        <f t="shared" si="84"/>
        <v>0</v>
      </c>
      <c r="AA279" s="60">
        <f t="shared" si="85"/>
        <v>0</v>
      </c>
      <c r="AB279" s="57">
        <f t="shared" si="86"/>
        <v>0</v>
      </c>
      <c r="AC279" s="61"/>
      <c r="AD279" s="57">
        <f t="shared" si="87"/>
        <v>1131.39904</v>
      </c>
      <c r="AE279" s="57">
        <f t="shared" si="88"/>
        <v>3394.1971199999998</v>
      </c>
      <c r="AF279" s="57">
        <f t="shared" si="89"/>
        <v>11313.990400000001</v>
      </c>
      <c r="AG279" s="57">
        <f t="shared" si="72"/>
        <v>206.36718489599997</v>
      </c>
      <c r="AH279" s="57">
        <f t="shared" si="73"/>
        <v>722.28514713599986</v>
      </c>
      <c r="AI279" s="57">
        <f>+'[1]Base SDI para IMSS'!N296</f>
        <v>890.74569469936364</v>
      </c>
      <c r="AJ279" s="57">
        <f>+'[1]Base SDI para IMSS'!O296</f>
        <v>180.52963217428481</v>
      </c>
      <c r="AK279" s="62">
        <f>+'[1]Base SDI para IMSS'!P296</f>
        <v>284.33417067449858</v>
      </c>
      <c r="AL279" s="24">
        <f>+AI279+AJ279+AK279-'[1]Base SDI para IMSS'!Q296</f>
        <v>0</v>
      </c>
    </row>
    <row r="280" spans="1:42" s="25" customFormat="1" ht="15" x14ac:dyDescent="0.25">
      <c r="A280" s="13">
        <v>276</v>
      </c>
      <c r="B280" s="52" t="s">
        <v>782</v>
      </c>
      <c r="C280" s="53" t="s">
        <v>783</v>
      </c>
      <c r="D280" s="54" t="s">
        <v>201</v>
      </c>
      <c r="E280" s="54">
        <v>1999</v>
      </c>
      <c r="F280" s="54">
        <v>2013</v>
      </c>
      <c r="G280" s="55">
        <f t="shared" si="74"/>
        <v>14</v>
      </c>
      <c r="H280" s="53" t="s">
        <v>1260</v>
      </c>
      <c r="I280" s="53" t="s">
        <v>127</v>
      </c>
      <c r="J280" s="53" t="s">
        <v>15</v>
      </c>
      <c r="K280" s="56">
        <v>8</v>
      </c>
      <c r="L280" s="72">
        <v>6</v>
      </c>
      <c r="M280" s="53">
        <v>15</v>
      </c>
      <c r="N280" s="57">
        <v>3933.15</v>
      </c>
      <c r="O280" s="57">
        <f t="shared" si="75"/>
        <v>262.20999999999998</v>
      </c>
      <c r="P280" s="58">
        <v>833</v>
      </c>
      <c r="Q280" s="58">
        <v>0</v>
      </c>
      <c r="R280" s="59">
        <f t="shared" si="76"/>
        <v>55.533333333333331</v>
      </c>
      <c r="S280" s="59">
        <f t="shared" si="77"/>
        <v>0</v>
      </c>
      <c r="T280" s="58">
        <f t="shared" si="78"/>
        <v>7866.2999999999993</v>
      </c>
      <c r="U280" s="58">
        <f t="shared" si="79"/>
        <v>1666</v>
      </c>
      <c r="V280" s="58">
        <f t="shared" si="80"/>
        <v>0</v>
      </c>
      <c r="W280" s="57">
        <f t="shared" si="81"/>
        <v>272.069096</v>
      </c>
      <c r="X280" s="57">
        <f t="shared" si="82"/>
        <v>8270.9005183999998</v>
      </c>
      <c r="Y280" s="57">
        <f t="shared" si="83"/>
        <v>1728.6416000000002</v>
      </c>
      <c r="Z280" s="57">
        <f t="shared" si="84"/>
        <v>0</v>
      </c>
      <c r="AA280" s="60">
        <f t="shared" si="85"/>
        <v>2</v>
      </c>
      <c r="AB280" s="57">
        <f t="shared" si="86"/>
        <v>125.69486400000001</v>
      </c>
      <c r="AC280" s="61"/>
      <c r="AD280" s="57">
        <f t="shared" si="87"/>
        <v>1360.34548</v>
      </c>
      <c r="AE280" s="57">
        <f t="shared" si="88"/>
        <v>4081.0364399999999</v>
      </c>
      <c r="AF280" s="57">
        <f t="shared" si="89"/>
        <v>13603.4548</v>
      </c>
      <c r="AG280" s="57">
        <f t="shared" si="72"/>
        <v>248.12701555199999</v>
      </c>
      <c r="AH280" s="57">
        <f t="shared" si="73"/>
        <v>868.4445544319999</v>
      </c>
      <c r="AI280" s="57">
        <f>+'[1]Base SDI para IMSS'!N297</f>
        <v>1007.40159559696</v>
      </c>
      <c r="AJ280" s="57">
        <f>+'[1]Base SDI para IMSS'!O297</f>
        <v>218.5063397448576</v>
      </c>
      <c r="AK280" s="62">
        <f>+'[1]Base SDI para IMSS'!P297</f>
        <v>344.14748509815075</v>
      </c>
      <c r="AL280" s="24">
        <f>+AI280+AJ280+AK280-'[1]Base SDI para IMSS'!Q297</f>
        <v>0</v>
      </c>
    </row>
    <row r="281" spans="1:42" s="25" customFormat="1" ht="15" x14ac:dyDescent="0.25">
      <c r="A281" s="13">
        <v>277</v>
      </c>
      <c r="B281" s="52" t="s">
        <v>1262</v>
      </c>
      <c r="C281" s="53" t="s">
        <v>1263</v>
      </c>
      <c r="D281" s="54" t="s">
        <v>1240</v>
      </c>
      <c r="E281" s="54">
        <v>2007</v>
      </c>
      <c r="F281" s="54">
        <v>2013</v>
      </c>
      <c r="G281" s="55">
        <f t="shared" si="74"/>
        <v>6</v>
      </c>
      <c r="H281" s="53" t="s">
        <v>1260</v>
      </c>
      <c r="I281" s="53" t="s">
        <v>1264</v>
      </c>
      <c r="J281" s="53" t="s">
        <v>208</v>
      </c>
      <c r="K281" s="56">
        <v>19</v>
      </c>
      <c r="L281" s="72">
        <v>6</v>
      </c>
      <c r="M281" s="53">
        <v>15</v>
      </c>
      <c r="N281" s="57">
        <v>14766</v>
      </c>
      <c r="O281" s="57">
        <f t="shared" si="75"/>
        <v>984.4</v>
      </c>
      <c r="P281" s="58">
        <v>1365.5</v>
      </c>
      <c r="Q281" s="58">
        <v>0</v>
      </c>
      <c r="R281" s="59">
        <f t="shared" si="76"/>
        <v>91.033333333333331</v>
      </c>
      <c r="S281" s="59">
        <f t="shared" si="77"/>
        <v>0</v>
      </c>
      <c r="T281" s="58">
        <f t="shared" si="78"/>
        <v>29532</v>
      </c>
      <c r="U281" s="58">
        <f t="shared" si="79"/>
        <v>2731</v>
      </c>
      <c r="V281" s="58">
        <f t="shared" si="80"/>
        <v>0</v>
      </c>
      <c r="W281" s="57">
        <f t="shared" si="81"/>
        <v>1021.41344</v>
      </c>
      <c r="X281" s="57">
        <f t="shared" si="82"/>
        <v>31050.968575999999</v>
      </c>
      <c r="Y281" s="57">
        <f t="shared" si="83"/>
        <v>2833.6856000000002</v>
      </c>
      <c r="Z281" s="57">
        <f t="shared" si="84"/>
        <v>0</v>
      </c>
      <c r="AA281" s="60">
        <f t="shared" si="85"/>
        <v>1</v>
      </c>
      <c r="AB281" s="57">
        <f t="shared" si="86"/>
        <v>62.847432000000005</v>
      </c>
      <c r="AC281" s="61"/>
      <c r="AD281" s="57">
        <f t="shared" si="87"/>
        <v>5107.0672000000004</v>
      </c>
      <c r="AE281" s="57">
        <f t="shared" si="88"/>
        <v>15321.2016</v>
      </c>
      <c r="AF281" s="57">
        <f t="shared" si="89"/>
        <v>51070.671999999999</v>
      </c>
      <c r="AG281" s="57">
        <f t="shared" ref="AG281:AG312" si="90">+X281*0.03</f>
        <v>931.52905727999996</v>
      </c>
      <c r="AH281" s="57">
        <f t="shared" ref="AH281:AH312" si="91">+X281*0.105</f>
        <v>3260.3517004799996</v>
      </c>
      <c r="AI281" s="57">
        <f>+'[1]Base SDI para IMSS'!N298</f>
        <v>2739.3851486429835</v>
      </c>
      <c r="AJ281" s="57">
        <f>+'[1]Base SDI para IMSS'!O298</f>
        <v>782.34436598246407</v>
      </c>
      <c r="AK281" s="62">
        <f>+'[1]Base SDI para IMSS'!P298</f>
        <v>1232.1923764223809</v>
      </c>
      <c r="AL281" s="24">
        <f>+AI281+AJ281+AK281-'[1]Base SDI para IMSS'!Q298</f>
        <v>0</v>
      </c>
    </row>
    <row r="282" spans="1:42" s="71" customFormat="1" ht="15" customHeight="1" x14ac:dyDescent="0.25">
      <c r="A282" s="13">
        <v>278</v>
      </c>
      <c r="B282" s="52" t="s">
        <v>230</v>
      </c>
      <c r="C282" s="53" t="s">
        <v>231</v>
      </c>
      <c r="D282" s="54" t="s">
        <v>232</v>
      </c>
      <c r="E282" s="54">
        <v>2001</v>
      </c>
      <c r="F282" s="54">
        <v>2013</v>
      </c>
      <c r="G282" s="55">
        <f t="shared" si="74"/>
        <v>12</v>
      </c>
      <c r="H282" s="53" t="s">
        <v>1260</v>
      </c>
      <c r="I282" s="53" t="s">
        <v>233</v>
      </c>
      <c r="J282" s="53" t="s">
        <v>90</v>
      </c>
      <c r="K282" s="56">
        <v>14</v>
      </c>
      <c r="L282" s="72">
        <v>8</v>
      </c>
      <c r="M282" s="53">
        <v>15</v>
      </c>
      <c r="N282" s="57">
        <v>7115.85</v>
      </c>
      <c r="O282" s="57">
        <f t="shared" si="75"/>
        <v>474.39000000000004</v>
      </c>
      <c r="P282" s="58">
        <v>1142.5</v>
      </c>
      <c r="Q282" s="58">
        <v>0</v>
      </c>
      <c r="R282" s="59">
        <f t="shared" si="76"/>
        <v>76.166666666666671</v>
      </c>
      <c r="S282" s="59">
        <f t="shared" si="77"/>
        <v>0</v>
      </c>
      <c r="T282" s="58">
        <f t="shared" si="78"/>
        <v>14231.7</v>
      </c>
      <c r="U282" s="58">
        <f t="shared" si="79"/>
        <v>2285</v>
      </c>
      <c r="V282" s="58">
        <f t="shared" si="80"/>
        <v>0</v>
      </c>
      <c r="W282" s="57">
        <f t="shared" si="81"/>
        <v>492.2270640000001</v>
      </c>
      <c r="X282" s="57">
        <f t="shared" si="82"/>
        <v>14963.702745600001</v>
      </c>
      <c r="Y282" s="57">
        <f t="shared" si="83"/>
        <v>2370.9160000000002</v>
      </c>
      <c r="Z282" s="57">
        <f t="shared" si="84"/>
        <v>0</v>
      </c>
      <c r="AA282" s="60">
        <f t="shared" si="85"/>
        <v>2</v>
      </c>
      <c r="AB282" s="57">
        <f t="shared" si="86"/>
        <v>125.69486400000001</v>
      </c>
      <c r="AC282" s="61"/>
      <c r="AD282" s="57">
        <f t="shared" si="87"/>
        <v>2461.1353200000003</v>
      </c>
      <c r="AE282" s="57">
        <f t="shared" si="88"/>
        <v>7383.4059600000019</v>
      </c>
      <c r="AF282" s="57">
        <f t="shared" si="89"/>
        <v>24611.353200000005</v>
      </c>
      <c r="AG282" s="57">
        <f t="shared" si="90"/>
        <v>448.91108236800005</v>
      </c>
      <c r="AH282" s="57">
        <f t="shared" si="91"/>
        <v>1571.1887882880001</v>
      </c>
      <c r="AI282" s="57">
        <f>+'[1]Base SDI para IMSS'!N299</f>
        <v>1536.9067599213681</v>
      </c>
      <c r="AJ282" s="57">
        <f>+'[1]Base SDI para IMSS'!O299</f>
        <v>390.88392740163846</v>
      </c>
      <c r="AK282" s="62">
        <f>+'[1]Base SDI para IMSS'!P299</f>
        <v>615.64218565758051</v>
      </c>
      <c r="AL282" s="24">
        <f>+AI282+AJ282+AK282-'[1]Base SDI para IMSS'!Q299</f>
        <v>0</v>
      </c>
      <c r="AM282" s="28" t="s">
        <v>1143</v>
      </c>
      <c r="AN282" s="25"/>
      <c r="AO282" s="25"/>
      <c r="AP282" s="25"/>
    </row>
    <row r="283" spans="1:42" s="25" customFormat="1" ht="15" x14ac:dyDescent="0.25">
      <c r="A283" s="13">
        <v>279</v>
      </c>
      <c r="B283" s="14" t="s">
        <v>868</v>
      </c>
      <c r="C283" s="15" t="s">
        <v>869</v>
      </c>
      <c r="D283" s="14" t="s">
        <v>1165</v>
      </c>
      <c r="E283" s="14">
        <v>2012</v>
      </c>
      <c r="F283" s="14">
        <v>2013</v>
      </c>
      <c r="G283" s="16">
        <f t="shared" si="74"/>
        <v>1</v>
      </c>
      <c r="H283" s="15" t="s">
        <v>870</v>
      </c>
      <c r="I283" s="15" t="s">
        <v>817</v>
      </c>
      <c r="J283" s="15" t="s">
        <v>41</v>
      </c>
      <c r="K283" s="56">
        <v>1</v>
      </c>
      <c r="L283" s="18">
        <v>8</v>
      </c>
      <c r="M283" s="15">
        <v>15</v>
      </c>
      <c r="N283" s="19">
        <v>3270.9</v>
      </c>
      <c r="O283" s="19">
        <f t="shared" si="75"/>
        <v>218.06</v>
      </c>
      <c r="P283" s="20">
        <v>778</v>
      </c>
      <c r="Q283" s="20">
        <v>654.17999999999995</v>
      </c>
      <c r="R283" s="21">
        <f t="shared" si="76"/>
        <v>51.866666666666667</v>
      </c>
      <c r="S283" s="21">
        <f t="shared" si="77"/>
        <v>43.611999999999995</v>
      </c>
      <c r="T283" s="20">
        <f t="shared" si="78"/>
        <v>6541.8</v>
      </c>
      <c r="U283" s="20">
        <f t="shared" si="79"/>
        <v>1556</v>
      </c>
      <c r="V283" s="20">
        <f t="shared" si="80"/>
        <v>1308.3599999999999</v>
      </c>
      <c r="W283" s="19">
        <f t="shared" si="81"/>
        <v>226.25905600000002</v>
      </c>
      <c r="X283" s="19">
        <f t="shared" si="82"/>
        <v>6878.2753024000003</v>
      </c>
      <c r="Y283" s="19">
        <f t="shared" si="83"/>
        <v>1614.5056000000002</v>
      </c>
      <c r="Z283" s="19">
        <f t="shared" si="84"/>
        <v>1357.5543359999999</v>
      </c>
      <c r="AA283" s="22">
        <f t="shared" si="85"/>
        <v>0</v>
      </c>
      <c r="AB283" s="19">
        <f t="shared" si="86"/>
        <v>0</v>
      </c>
      <c r="AC283" s="23"/>
      <c r="AD283" s="19">
        <f t="shared" si="87"/>
        <v>1131.29528</v>
      </c>
      <c r="AE283" s="19">
        <f t="shared" si="88"/>
        <v>3393.8858400000004</v>
      </c>
      <c r="AF283" s="19">
        <f t="shared" si="89"/>
        <v>11312.952800000001</v>
      </c>
      <c r="AG283" s="19">
        <f t="shared" si="90"/>
        <v>206.34825907199999</v>
      </c>
      <c r="AH283" s="19">
        <f t="shared" si="91"/>
        <v>722.21890675199995</v>
      </c>
      <c r="AI283" s="19">
        <f>+'[1]Base SDI para IMSS'!N305</f>
        <v>974.10153250576752</v>
      </c>
      <c r="AJ283" s="19">
        <f>+'[1]Base SDI para IMSS'!O305</f>
        <v>207.66568146383361</v>
      </c>
      <c r="AK283" s="19">
        <f>+'[1]Base SDI para IMSS'!P305</f>
        <v>327.07344830553791</v>
      </c>
      <c r="AL283" s="24">
        <f>+AI283+AJ283+AK283-'[1]Base SDI para IMSS'!Q305</f>
        <v>0</v>
      </c>
    </row>
    <row r="284" spans="1:42" s="25" customFormat="1" ht="15" x14ac:dyDescent="0.25">
      <c r="A284" s="13">
        <v>280</v>
      </c>
      <c r="B284" s="14" t="s">
        <v>814</v>
      </c>
      <c r="C284" s="15" t="s">
        <v>815</v>
      </c>
      <c r="D284" s="14" t="s">
        <v>1165</v>
      </c>
      <c r="E284" s="14">
        <v>2012</v>
      </c>
      <c r="F284" s="14">
        <v>2013</v>
      </c>
      <c r="G284" s="16">
        <f t="shared" si="74"/>
        <v>1</v>
      </c>
      <c r="H284" s="15" t="s">
        <v>816</v>
      </c>
      <c r="I284" s="15" t="s">
        <v>817</v>
      </c>
      <c r="J284" s="15" t="s">
        <v>41</v>
      </c>
      <c r="K284" s="56">
        <v>1</v>
      </c>
      <c r="L284" s="18">
        <v>8</v>
      </c>
      <c r="M284" s="15">
        <v>15</v>
      </c>
      <c r="N284" s="19">
        <v>3271.2</v>
      </c>
      <c r="O284" s="19">
        <f t="shared" si="75"/>
        <v>218.07999999999998</v>
      </c>
      <c r="P284" s="20">
        <v>778</v>
      </c>
      <c r="Q284" s="20">
        <v>654.24</v>
      </c>
      <c r="R284" s="21">
        <f t="shared" si="76"/>
        <v>51.866666666666667</v>
      </c>
      <c r="S284" s="21">
        <f t="shared" si="77"/>
        <v>43.616</v>
      </c>
      <c r="T284" s="20">
        <f t="shared" si="78"/>
        <v>6542.4</v>
      </c>
      <c r="U284" s="20">
        <f t="shared" si="79"/>
        <v>1556</v>
      </c>
      <c r="V284" s="20">
        <f t="shared" si="80"/>
        <v>1308.48</v>
      </c>
      <c r="W284" s="19">
        <f t="shared" si="81"/>
        <v>226.279808</v>
      </c>
      <c r="X284" s="19">
        <f t="shared" si="82"/>
        <v>6878.9061631999994</v>
      </c>
      <c r="Y284" s="19">
        <f t="shared" si="83"/>
        <v>1614.5056000000002</v>
      </c>
      <c r="Z284" s="19">
        <f t="shared" si="84"/>
        <v>1357.678848</v>
      </c>
      <c r="AA284" s="22">
        <f t="shared" si="85"/>
        <v>0</v>
      </c>
      <c r="AB284" s="19">
        <f t="shared" si="86"/>
        <v>0</v>
      </c>
      <c r="AC284" s="23"/>
      <c r="AD284" s="19">
        <f t="shared" si="87"/>
        <v>1131.39904</v>
      </c>
      <c r="AE284" s="19">
        <f t="shared" si="88"/>
        <v>3394.1971199999998</v>
      </c>
      <c r="AF284" s="19">
        <f t="shared" si="89"/>
        <v>11313.990400000001</v>
      </c>
      <c r="AG284" s="19">
        <f t="shared" si="90"/>
        <v>206.36718489599997</v>
      </c>
      <c r="AH284" s="19">
        <f t="shared" si="91"/>
        <v>722.28514713599986</v>
      </c>
      <c r="AI284" s="19">
        <f>+'[1]Base SDI para IMSS'!N306</f>
        <v>974.1553735656679</v>
      </c>
      <c r="AJ284" s="19">
        <f>+'[1]Base SDI para IMSS'!O306</f>
        <v>207.68320913428482</v>
      </c>
      <c r="AK284" s="19">
        <f>+'[1]Base SDI para IMSS'!P306</f>
        <v>327.10105438649856</v>
      </c>
      <c r="AL284" s="24">
        <f>+AI284+AJ284+AK284-'[1]Base SDI para IMSS'!Q306</f>
        <v>0</v>
      </c>
    </row>
    <row r="285" spans="1:42" s="25" customFormat="1" ht="15" x14ac:dyDescent="0.25">
      <c r="A285" s="13">
        <v>281</v>
      </c>
      <c r="B285" s="14" t="s">
        <v>818</v>
      </c>
      <c r="C285" s="15" t="s">
        <v>819</v>
      </c>
      <c r="D285" s="14" t="s">
        <v>820</v>
      </c>
      <c r="E285" s="14">
        <v>1984</v>
      </c>
      <c r="F285" s="14">
        <v>2013</v>
      </c>
      <c r="G285" s="16">
        <f t="shared" si="74"/>
        <v>29</v>
      </c>
      <c r="H285" s="15" t="s">
        <v>816</v>
      </c>
      <c r="I285" s="15" t="s">
        <v>535</v>
      </c>
      <c r="J285" s="15" t="s">
        <v>15</v>
      </c>
      <c r="K285" s="56">
        <v>1</v>
      </c>
      <c r="L285" s="18">
        <v>8</v>
      </c>
      <c r="M285" s="15">
        <v>15</v>
      </c>
      <c r="N285" s="19">
        <v>3271.2</v>
      </c>
      <c r="O285" s="19">
        <f t="shared" si="75"/>
        <v>218.07999999999998</v>
      </c>
      <c r="P285" s="20">
        <v>778</v>
      </c>
      <c r="Q285" s="20">
        <v>327.12</v>
      </c>
      <c r="R285" s="21">
        <f t="shared" si="76"/>
        <v>51.866666666666667</v>
      </c>
      <c r="S285" s="21">
        <f t="shared" si="77"/>
        <v>21.808</v>
      </c>
      <c r="T285" s="20">
        <f t="shared" si="78"/>
        <v>6542.4</v>
      </c>
      <c r="U285" s="20">
        <f t="shared" si="79"/>
        <v>1556</v>
      </c>
      <c r="V285" s="20">
        <f t="shared" si="80"/>
        <v>654.24</v>
      </c>
      <c r="W285" s="19">
        <f t="shared" si="81"/>
        <v>226.279808</v>
      </c>
      <c r="X285" s="19">
        <f t="shared" si="82"/>
        <v>6878.9061631999994</v>
      </c>
      <c r="Y285" s="19">
        <f t="shared" si="83"/>
        <v>1614.5056000000002</v>
      </c>
      <c r="Z285" s="19">
        <f t="shared" si="84"/>
        <v>678.83942400000001</v>
      </c>
      <c r="AA285" s="22">
        <f t="shared" si="85"/>
        <v>5</v>
      </c>
      <c r="AB285" s="19">
        <f t="shared" si="86"/>
        <v>314.23716000000002</v>
      </c>
      <c r="AC285" s="23"/>
      <c r="AD285" s="19">
        <f t="shared" si="87"/>
        <v>1131.39904</v>
      </c>
      <c r="AE285" s="19">
        <f t="shared" si="88"/>
        <v>3394.1971199999998</v>
      </c>
      <c r="AF285" s="19">
        <f t="shared" si="89"/>
        <v>11313.990400000001</v>
      </c>
      <c r="AG285" s="19">
        <f t="shared" si="90"/>
        <v>206.36718489599997</v>
      </c>
      <c r="AH285" s="19">
        <f t="shared" si="91"/>
        <v>722.28514713599986</v>
      </c>
      <c r="AI285" s="19">
        <f>+'[1]Base SDI para IMSS'!N307</f>
        <v>951.75585117569574</v>
      </c>
      <c r="AJ285" s="19">
        <f>+'[1]Base SDI para IMSS'!O307</f>
        <v>200.39116385428483</v>
      </c>
      <c r="AK285" s="19">
        <f>+'[1]Base SDI para IMSS'!P307</f>
        <v>315.61608307049863</v>
      </c>
      <c r="AL285" s="24">
        <f>+AI285+AJ285+AK285-'[1]Base SDI para IMSS'!Q307</f>
        <v>0</v>
      </c>
    </row>
    <row r="286" spans="1:42" s="25" customFormat="1" ht="15" x14ac:dyDescent="0.25">
      <c r="A286" s="13">
        <v>282</v>
      </c>
      <c r="B286" s="14" t="s">
        <v>871</v>
      </c>
      <c r="C286" s="15" t="s">
        <v>872</v>
      </c>
      <c r="D286" s="14" t="s">
        <v>873</v>
      </c>
      <c r="E286" s="14">
        <v>2000</v>
      </c>
      <c r="F286" s="14">
        <v>2013</v>
      </c>
      <c r="G286" s="16">
        <f t="shared" si="74"/>
        <v>13</v>
      </c>
      <c r="H286" s="15" t="s">
        <v>870</v>
      </c>
      <c r="I286" s="15" t="s">
        <v>874</v>
      </c>
      <c r="J286" s="15" t="s">
        <v>15</v>
      </c>
      <c r="K286" s="17">
        <v>1</v>
      </c>
      <c r="L286" s="18">
        <v>8</v>
      </c>
      <c r="M286" s="15">
        <v>15</v>
      </c>
      <c r="N286" s="19">
        <v>3270.9</v>
      </c>
      <c r="O286" s="19">
        <f t="shared" si="75"/>
        <v>218.06</v>
      </c>
      <c r="P286" s="20">
        <v>778</v>
      </c>
      <c r="Q286" s="20">
        <v>654.17999999999995</v>
      </c>
      <c r="R286" s="21">
        <f t="shared" si="76"/>
        <v>51.866666666666667</v>
      </c>
      <c r="S286" s="21">
        <f t="shared" si="77"/>
        <v>43.611999999999995</v>
      </c>
      <c r="T286" s="20">
        <f t="shared" si="78"/>
        <v>6541.8</v>
      </c>
      <c r="U286" s="20">
        <f t="shared" si="79"/>
        <v>1556</v>
      </c>
      <c r="V286" s="20">
        <f t="shared" si="80"/>
        <v>1308.3599999999999</v>
      </c>
      <c r="W286" s="19">
        <f t="shared" si="81"/>
        <v>226.25905600000002</v>
      </c>
      <c r="X286" s="19">
        <f t="shared" si="82"/>
        <v>6878.2753024000003</v>
      </c>
      <c r="Y286" s="19">
        <f t="shared" si="83"/>
        <v>1614.5056000000002</v>
      </c>
      <c r="Z286" s="19">
        <f t="shared" si="84"/>
        <v>1357.5543359999999</v>
      </c>
      <c r="AA286" s="22">
        <f t="shared" si="85"/>
        <v>2</v>
      </c>
      <c r="AB286" s="19">
        <f t="shared" si="86"/>
        <v>125.69486400000001</v>
      </c>
      <c r="AC286" s="23"/>
      <c r="AD286" s="19">
        <f t="shared" si="87"/>
        <v>1131.29528</v>
      </c>
      <c r="AE286" s="19">
        <f t="shared" si="88"/>
        <v>3393.8858400000004</v>
      </c>
      <c r="AF286" s="19">
        <f t="shared" si="89"/>
        <v>11312.952800000001</v>
      </c>
      <c r="AG286" s="19">
        <f t="shared" si="90"/>
        <v>206.34825907199999</v>
      </c>
      <c r="AH286" s="19">
        <f t="shared" si="91"/>
        <v>722.21890675199995</v>
      </c>
      <c r="AI286" s="19">
        <f>+'[1]Base SDI para IMSS'!N308</f>
        <v>981.82365932303946</v>
      </c>
      <c r="AJ286" s="19">
        <f>+'[1]Base SDI para IMSS'!O308</f>
        <v>210.17957874383364</v>
      </c>
      <c r="AK286" s="19">
        <f>+'[1]Base SDI para IMSS'!P308</f>
        <v>331.032836521538</v>
      </c>
      <c r="AL286" s="24">
        <f>+AI286+AJ286+AK286-'[1]Base SDI para IMSS'!Q308</f>
        <v>0</v>
      </c>
    </row>
    <row r="287" spans="1:42" s="25" customFormat="1" ht="15" x14ac:dyDescent="0.25">
      <c r="A287" s="13">
        <v>283</v>
      </c>
      <c r="B287" s="14" t="s">
        <v>821</v>
      </c>
      <c r="C287" s="15" t="s">
        <v>822</v>
      </c>
      <c r="D287" s="14" t="s">
        <v>823</v>
      </c>
      <c r="E287" s="14">
        <v>1992</v>
      </c>
      <c r="F287" s="14">
        <v>2013</v>
      </c>
      <c r="G287" s="16">
        <f t="shared" si="74"/>
        <v>21</v>
      </c>
      <c r="H287" s="15" t="s">
        <v>816</v>
      </c>
      <c r="I287" s="15" t="s">
        <v>824</v>
      </c>
      <c r="J287" s="15" t="s">
        <v>15</v>
      </c>
      <c r="K287" s="17">
        <v>1</v>
      </c>
      <c r="L287" s="18">
        <v>8</v>
      </c>
      <c r="M287" s="15">
        <v>15</v>
      </c>
      <c r="N287" s="19">
        <v>2959.35</v>
      </c>
      <c r="O287" s="19">
        <f t="shared" si="75"/>
        <v>197.29</v>
      </c>
      <c r="P287" s="20">
        <v>732</v>
      </c>
      <c r="Q287" s="20">
        <v>295.94</v>
      </c>
      <c r="R287" s="21">
        <f t="shared" si="76"/>
        <v>48.8</v>
      </c>
      <c r="S287" s="21">
        <f t="shared" si="77"/>
        <v>19.729333333333333</v>
      </c>
      <c r="T287" s="20">
        <f t="shared" si="78"/>
        <v>5918.7</v>
      </c>
      <c r="U287" s="20">
        <f t="shared" si="79"/>
        <v>1464</v>
      </c>
      <c r="V287" s="20">
        <f t="shared" si="80"/>
        <v>591.88</v>
      </c>
      <c r="W287" s="19">
        <f t="shared" si="81"/>
        <v>204.70810400000002</v>
      </c>
      <c r="X287" s="19">
        <f t="shared" si="82"/>
        <v>6223.1263616000006</v>
      </c>
      <c r="Y287" s="19">
        <f t="shared" si="83"/>
        <v>1519.0464000000002</v>
      </c>
      <c r="Z287" s="19">
        <f t="shared" si="84"/>
        <v>614.1346880000001</v>
      </c>
      <c r="AA287" s="22">
        <f t="shared" si="85"/>
        <v>4</v>
      </c>
      <c r="AB287" s="19">
        <f t="shared" si="86"/>
        <v>251.38972800000002</v>
      </c>
      <c r="AC287" s="23"/>
      <c r="AD287" s="19">
        <f t="shared" si="87"/>
        <v>1023.5405200000001</v>
      </c>
      <c r="AE287" s="19">
        <f t="shared" si="88"/>
        <v>3070.6215600000005</v>
      </c>
      <c r="AF287" s="19">
        <f t="shared" si="89"/>
        <v>10235.405200000001</v>
      </c>
      <c r="AG287" s="19">
        <f t="shared" si="90"/>
        <v>186.69379084800002</v>
      </c>
      <c r="AH287" s="19">
        <f t="shared" si="91"/>
        <v>653.428267968</v>
      </c>
      <c r="AI287" s="19">
        <f>+'[1]Base SDI para IMSS'!N309</f>
        <v>890.03886503718957</v>
      </c>
      <c r="AJ287" s="19">
        <f>+'[1]Base SDI para IMSS'!O309</f>
        <v>180.29952754026243</v>
      </c>
      <c r="AK287" s="19">
        <f>+'[1]Base SDI para IMSS'!P309</f>
        <v>283.97175587591335</v>
      </c>
      <c r="AL287" s="24">
        <f>+AI287+AJ287+AK287-'[1]Base SDI para IMSS'!Q309</f>
        <v>0</v>
      </c>
    </row>
    <row r="288" spans="1:42" s="25" customFormat="1" ht="15" x14ac:dyDescent="0.25">
      <c r="A288" s="13">
        <v>284</v>
      </c>
      <c r="B288" s="14" t="s">
        <v>875</v>
      </c>
      <c r="C288" s="15" t="s">
        <v>876</v>
      </c>
      <c r="D288" s="14" t="s">
        <v>873</v>
      </c>
      <c r="E288" s="14">
        <v>2000</v>
      </c>
      <c r="F288" s="14">
        <v>2013</v>
      </c>
      <c r="G288" s="16">
        <f t="shared" si="74"/>
        <v>13</v>
      </c>
      <c r="H288" s="15" t="s">
        <v>870</v>
      </c>
      <c r="I288" s="15" t="s">
        <v>877</v>
      </c>
      <c r="J288" s="15" t="s">
        <v>15</v>
      </c>
      <c r="K288" s="17">
        <v>3</v>
      </c>
      <c r="L288" s="18">
        <v>8</v>
      </c>
      <c r="M288" s="15">
        <v>15</v>
      </c>
      <c r="N288" s="19">
        <v>3985.95</v>
      </c>
      <c r="O288" s="19">
        <f t="shared" si="75"/>
        <v>265.72999999999996</v>
      </c>
      <c r="P288" s="20">
        <v>915.5</v>
      </c>
      <c r="Q288" s="20">
        <v>797.19</v>
      </c>
      <c r="R288" s="21">
        <f t="shared" si="76"/>
        <v>61.033333333333331</v>
      </c>
      <c r="S288" s="21">
        <f t="shared" si="77"/>
        <v>53.146000000000001</v>
      </c>
      <c r="T288" s="20">
        <f t="shared" si="78"/>
        <v>7971.8999999999987</v>
      </c>
      <c r="U288" s="20">
        <f t="shared" si="79"/>
        <v>1831</v>
      </c>
      <c r="V288" s="20">
        <f t="shared" si="80"/>
        <v>1594.38</v>
      </c>
      <c r="W288" s="19">
        <f t="shared" si="81"/>
        <v>275.72144799999995</v>
      </c>
      <c r="X288" s="19">
        <f t="shared" si="82"/>
        <v>8381.9320191999977</v>
      </c>
      <c r="Y288" s="19">
        <f t="shared" si="83"/>
        <v>1899.8456000000001</v>
      </c>
      <c r="Z288" s="19">
        <f t="shared" si="84"/>
        <v>1654.3286880000003</v>
      </c>
      <c r="AA288" s="22">
        <f t="shared" si="85"/>
        <v>2</v>
      </c>
      <c r="AB288" s="19">
        <f t="shared" si="86"/>
        <v>125.69486400000001</v>
      </c>
      <c r="AC288" s="23"/>
      <c r="AD288" s="19">
        <f t="shared" si="87"/>
        <v>1378.6072399999998</v>
      </c>
      <c r="AE288" s="19">
        <f t="shared" si="88"/>
        <v>4135.821719999999</v>
      </c>
      <c r="AF288" s="19">
        <f t="shared" si="89"/>
        <v>13786.072399999997</v>
      </c>
      <c r="AG288" s="19">
        <f t="shared" si="90"/>
        <v>251.45796057599992</v>
      </c>
      <c r="AH288" s="19">
        <f t="shared" si="91"/>
        <v>880.10286201599968</v>
      </c>
      <c r="AI288" s="19">
        <f>+'[1]Base SDI para IMSS'!N310</f>
        <v>1127.6838311652493</v>
      </c>
      <c r="AJ288" s="19">
        <f>+'[1]Base SDI para IMSS'!O310</f>
        <v>257.66358126426877</v>
      </c>
      <c r="AK288" s="19">
        <f>+'[1]Base SDI para IMSS'!P310</f>
        <v>405.82014049122336</v>
      </c>
      <c r="AL288" s="24">
        <f>+AI288+AJ288+AK288-'[1]Base SDI para IMSS'!Q310</f>
        <v>0</v>
      </c>
    </row>
    <row r="289" spans="1:42" s="25" customFormat="1" ht="15" x14ac:dyDescent="0.25">
      <c r="A289" s="13">
        <v>285</v>
      </c>
      <c r="B289" s="14" t="s">
        <v>878</v>
      </c>
      <c r="C289" s="15" t="s">
        <v>879</v>
      </c>
      <c r="D289" s="14" t="s">
        <v>880</v>
      </c>
      <c r="E289" s="14">
        <v>1996</v>
      </c>
      <c r="F289" s="14">
        <v>2013</v>
      </c>
      <c r="G289" s="16">
        <f t="shared" si="74"/>
        <v>17</v>
      </c>
      <c r="H289" s="15" t="s">
        <v>870</v>
      </c>
      <c r="I289" s="15" t="s">
        <v>66</v>
      </c>
      <c r="J289" s="15" t="s">
        <v>15</v>
      </c>
      <c r="K289" s="17">
        <v>13</v>
      </c>
      <c r="L289" s="18">
        <v>6</v>
      </c>
      <c r="M289" s="15">
        <v>15</v>
      </c>
      <c r="N289" s="19">
        <v>4796.3999999999996</v>
      </c>
      <c r="O289" s="19">
        <f t="shared" si="75"/>
        <v>319.76</v>
      </c>
      <c r="P289" s="20">
        <v>887</v>
      </c>
      <c r="Q289" s="20">
        <v>479.64</v>
      </c>
      <c r="R289" s="21">
        <f t="shared" si="76"/>
        <v>59.133333333333333</v>
      </c>
      <c r="S289" s="21">
        <f t="shared" si="77"/>
        <v>31.975999999999999</v>
      </c>
      <c r="T289" s="20">
        <f t="shared" si="78"/>
        <v>9592.7999999999993</v>
      </c>
      <c r="U289" s="20">
        <f t="shared" si="79"/>
        <v>1774</v>
      </c>
      <c r="V289" s="20">
        <f t="shared" si="80"/>
        <v>959.28</v>
      </c>
      <c r="W289" s="19">
        <f t="shared" si="81"/>
        <v>331.78297600000002</v>
      </c>
      <c r="X289" s="19">
        <f t="shared" si="82"/>
        <v>10086.2024704</v>
      </c>
      <c r="Y289" s="19">
        <f t="shared" si="83"/>
        <v>1840.7024000000001</v>
      </c>
      <c r="Z289" s="19">
        <f t="shared" si="84"/>
        <v>995.348928</v>
      </c>
      <c r="AA289" s="22">
        <f t="shared" si="85"/>
        <v>3</v>
      </c>
      <c r="AB289" s="19">
        <f t="shared" si="86"/>
        <v>188.54229600000002</v>
      </c>
      <c r="AC289" s="23"/>
      <c r="AD289" s="19">
        <f t="shared" si="87"/>
        <v>1658.91488</v>
      </c>
      <c r="AE289" s="19">
        <f t="shared" si="88"/>
        <v>4976.7446399999999</v>
      </c>
      <c r="AF289" s="19">
        <f t="shared" si="89"/>
        <v>16589.148800000003</v>
      </c>
      <c r="AG289" s="19">
        <f t="shared" si="90"/>
        <v>302.58607411199995</v>
      </c>
      <c r="AH289" s="19">
        <f t="shared" si="91"/>
        <v>1059.051259392</v>
      </c>
      <c r="AI289" s="19">
        <f>+'[1]Base SDI para IMSS'!N311</f>
        <v>1212.213266764626</v>
      </c>
      <c r="AJ289" s="19">
        <f>+'[1]Base SDI para IMSS'!O311</f>
        <v>285.18168906818562</v>
      </c>
      <c r="AK289" s="19">
        <f>+'[1]Base SDI para IMSS'!P311</f>
        <v>449.16116028239236</v>
      </c>
      <c r="AL289" s="24">
        <f>+AI289+AJ289+AK289-'[1]Base SDI para IMSS'!Q311</f>
        <v>0</v>
      </c>
    </row>
    <row r="290" spans="1:42" s="25" customFormat="1" ht="15" x14ac:dyDescent="0.25">
      <c r="A290" s="13">
        <v>286</v>
      </c>
      <c r="B290" s="14" t="s">
        <v>881</v>
      </c>
      <c r="C290" s="15" t="s">
        <v>882</v>
      </c>
      <c r="D290" s="14" t="s">
        <v>883</v>
      </c>
      <c r="E290" s="14">
        <v>1986</v>
      </c>
      <c r="F290" s="14">
        <v>2013</v>
      </c>
      <c r="G290" s="16">
        <f t="shared" si="74"/>
        <v>27</v>
      </c>
      <c r="H290" s="15" t="s">
        <v>870</v>
      </c>
      <c r="I290" s="15" t="s">
        <v>850</v>
      </c>
      <c r="J290" s="15" t="s">
        <v>15</v>
      </c>
      <c r="K290" s="17">
        <v>1</v>
      </c>
      <c r="L290" s="18">
        <v>8</v>
      </c>
      <c r="M290" s="15">
        <v>14</v>
      </c>
      <c r="N290" s="19">
        <v>3053.12</v>
      </c>
      <c r="O290" s="19">
        <f t="shared" si="75"/>
        <v>218.07999999999998</v>
      </c>
      <c r="P290" s="20">
        <v>726.13</v>
      </c>
      <c r="Q290" s="20">
        <v>305.31</v>
      </c>
      <c r="R290" s="21">
        <f t="shared" si="76"/>
        <v>51.866428571428571</v>
      </c>
      <c r="S290" s="21">
        <f t="shared" si="77"/>
        <v>21.807857142857141</v>
      </c>
      <c r="T290" s="20">
        <f t="shared" si="78"/>
        <v>6542.4</v>
      </c>
      <c r="U290" s="20">
        <f t="shared" si="79"/>
        <v>1555.9928571428572</v>
      </c>
      <c r="V290" s="20">
        <f t="shared" si="80"/>
        <v>654.23571428571427</v>
      </c>
      <c r="W290" s="19">
        <f t="shared" si="81"/>
        <v>226.279808</v>
      </c>
      <c r="X290" s="19">
        <f t="shared" si="82"/>
        <v>6878.9061631999994</v>
      </c>
      <c r="Y290" s="19">
        <f t="shared" si="83"/>
        <v>1614.4981885714287</v>
      </c>
      <c r="Z290" s="19">
        <f t="shared" si="84"/>
        <v>633.57931200000007</v>
      </c>
      <c r="AA290" s="22">
        <f t="shared" si="85"/>
        <v>5</v>
      </c>
      <c r="AB290" s="19">
        <f t="shared" si="86"/>
        <v>314.23716000000002</v>
      </c>
      <c r="AC290" s="23"/>
      <c r="AD290" s="19">
        <f t="shared" si="87"/>
        <v>1131.39904</v>
      </c>
      <c r="AE290" s="19">
        <f t="shared" si="88"/>
        <v>3394.1971199999998</v>
      </c>
      <c r="AF290" s="19">
        <f t="shared" si="89"/>
        <v>11313.990400000001</v>
      </c>
      <c r="AG290" s="19">
        <f t="shared" si="90"/>
        <v>206.36718489599997</v>
      </c>
      <c r="AH290" s="19">
        <f t="shared" si="91"/>
        <v>722.28514713599986</v>
      </c>
      <c r="AI290" s="19">
        <f>+'[1]Base SDI para IMSS'!N312</f>
        <v>948.97481824009969</v>
      </c>
      <c r="AJ290" s="19">
        <f>+'[1]Base SDI para IMSS'!O312</f>
        <v>199.48581338571341</v>
      </c>
      <c r="AK290" s="19">
        <f>+'[1]Base SDI para IMSS'!P312</f>
        <v>314.19015608249862</v>
      </c>
      <c r="AL290" s="24">
        <f>+AI290+AJ290+AK290-'[1]Base SDI para IMSS'!Q312</f>
        <v>0</v>
      </c>
    </row>
    <row r="291" spans="1:42" s="25" customFormat="1" ht="15" x14ac:dyDescent="0.25">
      <c r="A291" s="13">
        <v>287</v>
      </c>
      <c r="B291" s="14" t="s">
        <v>825</v>
      </c>
      <c r="C291" s="15" t="s">
        <v>826</v>
      </c>
      <c r="D291" s="14" t="s">
        <v>827</v>
      </c>
      <c r="E291" s="14">
        <v>2005</v>
      </c>
      <c r="F291" s="14">
        <v>2013</v>
      </c>
      <c r="G291" s="16">
        <f t="shared" si="74"/>
        <v>8</v>
      </c>
      <c r="H291" s="15" t="s">
        <v>816</v>
      </c>
      <c r="I291" s="15" t="s">
        <v>828</v>
      </c>
      <c r="J291" s="15" t="s">
        <v>15</v>
      </c>
      <c r="K291" s="17">
        <v>1</v>
      </c>
      <c r="L291" s="18">
        <v>8</v>
      </c>
      <c r="M291" s="15">
        <v>15</v>
      </c>
      <c r="N291" s="19">
        <v>2842.8</v>
      </c>
      <c r="O291" s="19">
        <f t="shared" si="75"/>
        <v>189.52</v>
      </c>
      <c r="P291" s="20">
        <v>732</v>
      </c>
      <c r="Q291" s="20">
        <v>568.55999999999995</v>
      </c>
      <c r="R291" s="21">
        <f t="shared" si="76"/>
        <v>48.8</v>
      </c>
      <c r="S291" s="21">
        <f t="shared" si="77"/>
        <v>37.903999999999996</v>
      </c>
      <c r="T291" s="20">
        <f t="shared" si="78"/>
        <v>5685.6</v>
      </c>
      <c r="U291" s="20">
        <f t="shared" si="79"/>
        <v>1464</v>
      </c>
      <c r="V291" s="20">
        <f t="shared" si="80"/>
        <v>1137.1199999999999</v>
      </c>
      <c r="W291" s="19">
        <f t="shared" si="81"/>
        <v>196.64595200000002</v>
      </c>
      <c r="X291" s="19">
        <f t="shared" si="82"/>
        <v>5978.0369408000006</v>
      </c>
      <c r="Y291" s="19">
        <f t="shared" si="83"/>
        <v>1519.0464000000002</v>
      </c>
      <c r="Z291" s="19">
        <f t="shared" si="84"/>
        <v>1179.875712</v>
      </c>
      <c r="AA291" s="22">
        <f t="shared" si="85"/>
        <v>1</v>
      </c>
      <c r="AB291" s="19">
        <f t="shared" si="86"/>
        <v>62.847432000000005</v>
      </c>
      <c r="AC291" s="23"/>
      <c r="AD291" s="19">
        <f t="shared" si="87"/>
        <v>983.22976000000017</v>
      </c>
      <c r="AE291" s="19">
        <f t="shared" si="88"/>
        <v>2949.6892800000005</v>
      </c>
      <c r="AF291" s="19">
        <f t="shared" si="89"/>
        <v>9832.2976000000017</v>
      </c>
      <c r="AG291" s="19">
        <f t="shared" si="90"/>
        <v>179.34110822400001</v>
      </c>
      <c r="AH291" s="19">
        <f t="shared" si="91"/>
        <v>627.69387878400005</v>
      </c>
      <c r="AI291" s="19">
        <f>+'[1]Base SDI para IMSS'!N313</f>
        <v>895.26681975516851</v>
      </c>
      <c r="AJ291" s="19">
        <f>+'[1]Base SDI para IMSS'!O313</f>
        <v>182.00146036997123</v>
      </c>
      <c r="AK291" s="19">
        <f>+'[1]Base SDI para IMSS'!P313</f>
        <v>286.6523000827047</v>
      </c>
      <c r="AL291" s="24">
        <f>+AI291+AJ291+AK291-'[1]Base SDI para IMSS'!Q313</f>
        <v>0</v>
      </c>
    </row>
    <row r="292" spans="1:42" s="25" customFormat="1" ht="15" x14ac:dyDescent="0.25">
      <c r="A292" s="13">
        <v>288</v>
      </c>
      <c r="B292" s="14" t="s">
        <v>829</v>
      </c>
      <c r="C292" s="15" t="s">
        <v>830</v>
      </c>
      <c r="D292" s="14" t="s">
        <v>59</v>
      </c>
      <c r="E292" s="14">
        <v>2000</v>
      </c>
      <c r="F292" s="14">
        <v>2013</v>
      </c>
      <c r="G292" s="16">
        <f t="shared" si="74"/>
        <v>13</v>
      </c>
      <c r="H292" s="15" t="s">
        <v>816</v>
      </c>
      <c r="I292" s="15" t="s">
        <v>14</v>
      </c>
      <c r="J292" s="15" t="s">
        <v>15</v>
      </c>
      <c r="K292" s="17">
        <v>1</v>
      </c>
      <c r="L292" s="18">
        <v>6</v>
      </c>
      <c r="M292" s="15">
        <v>15</v>
      </c>
      <c r="N292" s="19">
        <v>2414.25</v>
      </c>
      <c r="O292" s="19">
        <f t="shared" si="75"/>
        <v>160.94999999999999</v>
      </c>
      <c r="P292" s="20">
        <v>610</v>
      </c>
      <c r="Q292" s="20">
        <v>241.43</v>
      </c>
      <c r="R292" s="21">
        <f t="shared" si="76"/>
        <v>40.666666666666664</v>
      </c>
      <c r="S292" s="21">
        <f t="shared" si="77"/>
        <v>16.095333333333333</v>
      </c>
      <c r="T292" s="20">
        <f t="shared" si="78"/>
        <v>4828.5</v>
      </c>
      <c r="U292" s="20">
        <f t="shared" si="79"/>
        <v>1220</v>
      </c>
      <c r="V292" s="20">
        <f t="shared" si="80"/>
        <v>482.85999999999996</v>
      </c>
      <c r="W292" s="19">
        <f t="shared" si="81"/>
        <v>167.00172000000001</v>
      </c>
      <c r="X292" s="19">
        <f t="shared" si="82"/>
        <v>5076.852288</v>
      </c>
      <c r="Y292" s="19">
        <f t="shared" si="83"/>
        <v>1265.8720000000001</v>
      </c>
      <c r="Z292" s="19">
        <f t="shared" si="84"/>
        <v>501.01553600000005</v>
      </c>
      <c r="AA292" s="22">
        <f t="shared" si="85"/>
        <v>2</v>
      </c>
      <c r="AB292" s="19">
        <f t="shared" si="86"/>
        <v>125.69486400000001</v>
      </c>
      <c r="AC292" s="23"/>
      <c r="AD292" s="19">
        <f t="shared" si="87"/>
        <v>835.0086</v>
      </c>
      <c r="AE292" s="19">
        <f t="shared" si="88"/>
        <v>2505.0257999999999</v>
      </c>
      <c r="AF292" s="19">
        <f t="shared" si="89"/>
        <v>8350.0860000000011</v>
      </c>
      <c r="AG292" s="19">
        <f t="shared" si="90"/>
        <v>152.30556863999999</v>
      </c>
      <c r="AH292" s="19">
        <f t="shared" si="91"/>
        <v>533.06949023999994</v>
      </c>
      <c r="AI292" s="19">
        <f>+'[1]Base SDI para IMSS'!N314</f>
        <v>775.88316819268675</v>
      </c>
      <c r="AJ292" s="19">
        <f>+'[1]Base SDI para IMSS'!O314</f>
        <v>143.13674809043201</v>
      </c>
      <c r="AK292" s="19">
        <f>+'[1]Base SDI para IMSS'!P314</f>
        <v>225.4403782424304</v>
      </c>
      <c r="AL292" s="24">
        <f>+AI292+AJ292+AK292-'[1]Base SDI para IMSS'!Q314</f>
        <v>0</v>
      </c>
    </row>
    <row r="293" spans="1:42" s="25" customFormat="1" ht="15" x14ac:dyDescent="0.25">
      <c r="A293" s="13">
        <v>289</v>
      </c>
      <c r="B293" s="14" t="s">
        <v>884</v>
      </c>
      <c r="C293" s="15" t="s">
        <v>885</v>
      </c>
      <c r="D293" s="14" t="s">
        <v>886</v>
      </c>
      <c r="E293" s="14">
        <v>1995</v>
      </c>
      <c r="F293" s="14">
        <v>2013</v>
      </c>
      <c r="G293" s="16">
        <f t="shared" si="74"/>
        <v>18</v>
      </c>
      <c r="H293" s="15" t="s">
        <v>870</v>
      </c>
      <c r="I293" s="15" t="s">
        <v>23</v>
      </c>
      <c r="J293" s="15" t="s">
        <v>15</v>
      </c>
      <c r="K293" s="17">
        <v>1</v>
      </c>
      <c r="L293" s="18">
        <v>8</v>
      </c>
      <c r="M293" s="15">
        <v>15</v>
      </c>
      <c r="N293" s="19">
        <v>2842.8</v>
      </c>
      <c r="O293" s="19">
        <f t="shared" si="75"/>
        <v>189.52</v>
      </c>
      <c r="P293" s="20">
        <v>732</v>
      </c>
      <c r="Q293" s="20">
        <v>568.55999999999995</v>
      </c>
      <c r="R293" s="21">
        <f t="shared" si="76"/>
        <v>48.8</v>
      </c>
      <c r="S293" s="21">
        <f t="shared" si="77"/>
        <v>37.903999999999996</v>
      </c>
      <c r="T293" s="20">
        <f t="shared" si="78"/>
        <v>5685.6</v>
      </c>
      <c r="U293" s="20">
        <f t="shared" si="79"/>
        <v>1464</v>
      </c>
      <c r="V293" s="20">
        <f t="shared" si="80"/>
        <v>1137.1199999999999</v>
      </c>
      <c r="W293" s="19">
        <f t="shared" si="81"/>
        <v>196.64595200000002</v>
      </c>
      <c r="X293" s="19">
        <f t="shared" si="82"/>
        <v>5978.0369408000006</v>
      </c>
      <c r="Y293" s="19">
        <f t="shared" si="83"/>
        <v>1519.0464000000002</v>
      </c>
      <c r="Z293" s="19">
        <f t="shared" si="84"/>
        <v>1179.875712</v>
      </c>
      <c r="AA293" s="22">
        <f t="shared" si="85"/>
        <v>3</v>
      </c>
      <c r="AB293" s="19">
        <f t="shared" si="86"/>
        <v>188.54229600000002</v>
      </c>
      <c r="AC293" s="23"/>
      <c r="AD293" s="19">
        <f t="shared" si="87"/>
        <v>983.22976000000017</v>
      </c>
      <c r="AE293" s="19">
        <f t="shared" si="88"/>
        <v>2949.6892800000005</v>
      </c>
      <c r="AF293" s="19">
        <f t="shared" si="89"/>
        <v>9832.2976000000017</v>
      </c>
      <c r="AG293" s="19">
        <f t="shared" si="90"/>
        <v>179.34110822400001</v>
      </c>
      <c r="AH293" s="19">
        <f t="shared" si="91"/>
        <v>627.69387878400005</v>
      </c>
      <c r="AI293" s="19">
        <f>+'[1]Base SDI para IMSS'!N315</f>
        <v>902.98894657244034</v>
      </c>
      <c r="AJ293" s="19">
        <f>+'[1]Base SDI para IMSS'!O315</f>
        <v>184.51535764997124</v>
      </c>
      <c r="AK293" s="19">
        <f>+'[1]Base SDI para IMSS'!P315</f>
        <v>290.61168829870468</v>
      </c>
      <c r="AL293" s="24">
        <f>+AI293+AJ293+AK293-'[1]Base SDI para IMSS'!Q315</f>
        <v>0</v>
      </c>
    </row>
    <row r="294" spans="1:42" s="25" customFormat="1" ht="15" x14ac:dyDescent="0.25">
      <c r="A294" s="13">
        <v>290</v>
      </c>
      <c r="B294" s="14" t="s">
        <v>887</v>
      </c>
      <c r="C294" s="15" t="s">
        <v>888</v>
      </c>
      <c r="D294" s="14" t="s">
        <v>889</v>
      </c>
      <c r="E294" s="14">
        <v>2001</v>
      </c>
      <c r="F294" s="14">
        <v>2013</v>
      </c>
      <c r="G294" s="16">
        <f t="shared" si="74"/>
        <v>12</v>
      </c>
      <c r="H294" s="15" t="s">
        <v>870</v>
      </c>
      <c r="I294" s="15" t="s">
        <v>40</v>
      </c>
      <c r="J294" s="15" t="s">
        <v>15</v>
      </c>
      <c r="K294" s="17">
        <v>1</v>
      </c>
      <c r="L294" s="18">
        <v>8</v>
      </c>
      <c r="M294" s="15">
        <v>15</v>
      </c>
      <c r="N294" s="19">
        <v>3271.2</v>
      </c>
      <c r="O294" s="19">
        <f t="shared" si="75"/>
        <v>218.07999999999998</v>
      </c>
      <c r="P294" s="20">
        <v>778</v>
      </c>
      <c r="Q294" s="20">
        <v>654.24</v>
      </c>
      <c r="R294" s="21">
        <f t="shared" si="76"/>
        <v>51.866666666666667</v>
      </c>
      <c r="S294" s="21">
        <f t="shared" si="77"/>
        <v>43.616</v>
      </c>
      <c r="T294" s="20">
        <f t="shared" si="78"/>
        <v>6542.4</v>
      </c>
      <c r="U294" s="20">
        <f t="shared" si="79"/>
        <v>1556</v>
      </c>
      <c r="V294" s="20">
        <f t="shared" si="80"/>
        <v>1308.48</v>
      </c>
      <c r="W294" s="19">
        <f t="shared" si="81"/>
        <v>226.279808</v>
      </c>
      <c r="X294" s="19">
        <f t="shared" si="82"/>
        <v>6878.9061631999994</v>
      </c>
      <c r="Y294" s="19">
        <f t="shared" si="83"/>
        <v>1614.5056000000002</v>
      </c>
      <c r="Z294" s="19">
        <f t="shared" si="84"/>
        <v>1357.678848</v>
      </c>
      <c r="AA294" s="22">
        <f t="shared" si="85"/>
        <v>2</v>
      </c>
      <c r="AB294" s="19">
        <f t="shared" si="86"/>
        <v>125.69486400000001</v>
      </c>
      <c r="AC294" s="23"/>
      <c r="AD294" s="19">
        <f t="shared" si="87"/>
        <v>1131.39904</v>
      </c>
      <c r="AE294" s="19">
        <f t="shared" si="88"/>
        <v>3394.1971199999998</v>
      </c>
      <c r="AF294" s="19">
        <f t="shared" si="89"/>
        <v>11313.990400000001</v>
      </c>
      <c r="AG294" s="19">
        <f t="shared" si="90"/>
        <v>206.36718489599997</v>
      </c>
      <c r="AH294" s="19">
        <f t="shared" si="91"/>
        <v>722.28514713599986</v>
      </c>
      <c r="AI294" s="19">
        <f>+'[1]Base SDI para IMSS'!N316</f>
        <v>981.87750038293996</v>
      </c>
      <c r="AJ294" s="19">
        <f>+'[1]Base SDI para IMSS'!O316</f>
        <v>210.19710641428486</v>
      </c>
      <c r="AK294" s="19">
        <f>+'[1]Base SDI para IMSS'!P316</f>
        <v>331.06044260249865</v>
      </c>
      <c r="AL294" s="24">
        <f>+AI294+AJ294+AK294-'[1]Base SDI para IMSS'!Q316</f>
        <v>0</v>
      </c>
    </row>
    <row r="295" spans="1:42" s="25" customFormat="1" ht="15" x14ac:dyDescent="0.25">
      <c r="A295" s="13">
        <v>291</v>
      </c>
      <c r="B295" s="14" t="s">
        <v>890</v>
      </c>
      <c r="C295" s="15" t="s">
        <v>891</v>
      </c>
      <c r="D295" s="14" t="s">
        <v>892</v>
      </c>
      <c r="E295" s="14">
        <v>1995</v>
      </c>
      <c r="F295" s="14">
        <v>2013</v>
      </c>
      <c r="G295" s="16">
        <f t="shared" si="74"/>
        <v>18</v>
      </c>
      <c r="H295" s="15" t="s">
        <v>870</v>
      </c>
      <c r="I295" s="15" t="s">
        <v>573</v>
      </c>
      <c r="J295" s="15" t="s">
        <v>15</v>
      </c>
      <c r="K295" s="17">
        <v>9</v>
      </c>
      <c r="L295" s="18">
        <v>6</v>
      </c>
      <c r="M295" s="15">
        <v>15</v>
      </c>
      <c r="N295" s="19">
        <v>4330.8</v>
      </c>
      <c r="O295" s="19">
        <f t="shared" si="75"/>
        <v>288.72000000000003</v>
      </c>
      <c r="P295" s="20">
        <v>871</v>
      </c>
      <c r="Q295" s="20">
        <v>433.08</v>
      </c>
      <c r="R295" s="21">
        <f t="shared" si="76"/>
        <v>58.06666666666667</v>
      </c>
      <c r="S295" s="21">
        <f t="shared" si="77"/>
        <v>28.872</v>
      </c>
      <c r="T295" s="20">
        <f t="shared" si="78"/>
        <v>8661.6</v>
      </c>
      <c r="U295" s="20">
        <f t="shared" si="79"/>
        <v>1742</v>
      </c>
      <c r="V295" s="20">
        <f t="shared" si="80"/>
        <v>866.16</v>
      </c>
      <c r="W295" s="19">
        <f t="shared" si="81"/>
        <v>299.57587200000006</v>
      </c>
      <c r="X295" s="19">
        <f t="shared" si="82"/>
        <v>9107.1065088000014</v>
      </c>
      <c r="Y295" s="19">
        <f t="shared" si="83"/>
        <v>1807.4992000000002</v>
      </c>
      <c r="Z295" s="19">
        <f t="shared" si="84"/>
        <v>898.72761600000001</v>
      </c>
      <c r="AA295" s="22">
        <f t="shared" si="85"/>
        <v>3</v>
      </c>
      <c r="AB295" s="19">
        <f t="shared" si="86"/>
        <v>188.54229600000002</v>
      </c>
      <c r="AC295" s="23"/>
      <c r="AD295" s="19">
        <f t="shared" si="87"/>
        <v>1497.8793600000004</v>
      </c>
      <c r="AE295" s="19">
        <f t="shared" si="88"/>
        <v>4493.6380800000006</v>
      </c>
      <c r="AF295" s="19">
        <f t="shared" si="89"/>
        <v>14978.793600000003</v>
      </c>
      <c r="AG295" s="19">
        <f t="shared" si="90"/>
        <v>273.21319526400003</v>
      </c>
      <c r="AH295" s="19">
        <f t="shared" si="91"/>
        <v>956.24618342400015</v>
      </c>
      <c r="AI295" s="19">
        <f>+'[1]Base SDI para IMSS'!N317</f>
        <v>1132.5480652192377</v>
      </c>
      <c r="AJ295" s="19">
        <f>+'[1]Base SDI para IMSS'!O317</f>
        <v>259.24710676792324</v>
      </c>
      <c r="AK295" s="19">
        <f>+'[1]Base SDI para IMSS'!P317</f>
        <v>408.31419315947915</v>
      </c>
      <c r="AL295" s="24">
        <f>+AI295+AJ295+AK295-'[1]Base SDI para IMSS'!Q317</f>
        <v>0</v>
      </c>
    </row>
    <row r="296" spans="1:42" s="25" customFormat="1" ht="15" x14ac:dyDescent="0.25">
      <c r="A296" s="13">
        <v>292</v>
      </c>
      <c r="B296" s="14" t="s">
        <v>893</v>
      </c>
      <c r="C296" s="15" t="s">
        <v>894</v>
      </c>
      <c r="D296" s="14" t="s">
        <v>895</v>
      </c>
      <c r="E296" s="14">
        <v>1995</v>
      </c>
      <c r="F296" s="14">
        <v>2013</v>
      </c>
      <c r="G296" s="16">
        <f t="shared" si="74"/>
        <v>18</v>
      </c>
      <c r="H296" s="15" t="s">
        <v>870</v>
      </c>
      <c r="I296" s="15" t="s">
        <v>817</v>
      </c>
      <c r="J296" s="15" t="s">
        <v>15</v>
      </c>
      <c r="K296" s="17">
        <v>1</v>
      </c>
      <c r="L296" s="18">
        <v>8</v>
      </c>
      <c r="M296" s="15">
        <v>14</v>
      </c>
      <c r="N296" s="19">
        <v>3053.12</v>
      </c>
      <c r="O296" s="19">
        <f t="shared" si="75"/>
        <v>218.07999999999998</v>
      </c>
      <c r="P296" s="20">
        <v>726.13</v>
      </c>
      <c r="Q296" s="20">
        <v>610.62</v>
      </c>
      <c r="R296" s="21">
        <f t="shared" si="76"/>
        <v>51.866428571428571</v>
      </c>
      <c r="S296" s="21">
        <f t="shared" si="77"/>
        <v>43.615714285714283</v>
      </c>
      <c r="T296" s="20">
        <f t="shared" si="78"/>
        <v>6542.4</v>
      </c>
      <c r="U296" s="20">
        <f t="shared" si="79"/>
        <v>1555.9928571428572</v>
      </c>
      <c r="V296" s="20">
        <f t="shared" si="80"/>
        <v>1308.4714285714285</v>
      </c>
      <c r="W296" s="19">
        <f t="shared" si="81"/>
        <v>226.279808</v>
      </c>
      <c r="X296" s="19">
        <f t="shared" si="82"/>
        <v>6878.9061631999994</v>
      </c>
      <c r="Y296" s="19">
        <f t="shared" si="83"/>
        <v>1614.4981885714287</v>
      </c>
      <c r="Z296" s="19">
        <f t="shared" si="84"/>
        <v>1267.1586240000001</v>
      </c>
      <c r="AA296" s="22">
        <f t="shared" si="85"/>
        <v>3</v>
      </c>
      <c r="AB296" s="19">
        <f t="shared" si="86"/>
        <v>188.54229600000002</v>
      </c>
      <c r="AC296" s="23"/>
      <c r="AD296" s="19">
        <f t="shared" si="87"/>
        <v>1131.39904</v>
      </c>
      <c r="AE296" s="19">
        <f t="shared" si="88"/>
        <v>3394.1971199999998</v>
      </c>
      <c r="AF296" s="19">
        <f t="shared" si="89"/>
        <v>11313.990400000001</v>
      </c>
      <c r="AG296" s="19">
        <f t="shared" si="90"/>
        <v>206.36718489599997</v>
      </c>
      <c r="AH296" s="19">
        <f t="shared" si="91"/>
        <v>722.28514713599986</v>
      </c>
      <c r="AI296" s="19">
        <f>+'[1]Base SDI para IMSS'!N318</f>
        <v>980.17695324520366</v>
      </c>
      <c r="AJ296" s="19">
        <f>+'[1]Base SDI para IMSS'!O318</f>
        <v>209.64350234571339</v>
      </c>
      <c r="AK296" s="19">
        <f>+'[1]Base SDI para IMSS'!P318</f>
        <v>330.18851619449862</v>
      </c>
      <c r="AL296" s="24">
        <f>+AI296+AJ296+AK296-'[1]Base SDI para IMSS'!Q318</f>
        <v>0</v>
      </c>
    </row>
    <row r="297" spans="1:42" s="25" customFormat="1" ht="15" x14ac:dyDescent="0.25">
      <c r="A297" s="13">
        <v>293</v>
      </c>
      <c r="B297" s="14" t="s">
        <v>896</v>
      </c>
      <c r="C297" s="15" t="s">
        <v>897</v>
      </c>
      <c r="D297" s="14" t="s">
        <v>898</v>
      </c>
      <c r="E297" s="14">
        <v>1995</v>
      </c>
      <c r="F297" s="14">
        <v>2013</v>
      </c>
      <c r="G297" s="16">
        <f t="shared" si="74"/>
        <v>18</v>
      </c>
      <c r="H297" s="15" t="s">
        <v>870</v>
      </c>
      <c r="I297" s="15" t="s">
        <v>899</v>
      </c>
      <c r="J297" s="15" t="s">
        <v>15</v>
      </c>
      <c r="K297" s="17">
        <v>1</v>
      </c>
      <c r="L297" s="18">
        <v>8</v>
      </c>
      <c r="M297" s="15">
        <v>14</v>
      </c>
      <c r="N297" s="19">
        <v>3053.12</v>
      </c>
      <c r="O297" s="19">
        <f t="shared" si="75"/>
        <v>218.07999999999998</v>
      </c>
      <c r="P297" s="20">
        <v>726.13</v>
      </c>
      <c r="Q297" s="20">
        <v>610.62</v>
      </c>
      <c r="R297" s="21">
        <f t="shared" si="76"/>
        <v>51.866428571428571</v>
      </c>
      <c r="S297" s="21">
        <f t="shared" si="77"/>
        <v>43.615714285714283</v>
      </c>
      <c r="T297" s="20">
        <f t="shared" si="78"/>
        <v>6542.4</v>
      </c>
      <c r="U297" s="20">
        <f t="shared" si="79"/>
        <v>1555.9928571428572</v>
      </c>
      <c r="V297" s="20">
        <f t="shared" si="80"/>
        <v>1308.4714285714285</v>
      </c>
      <c r="W297" s="19">
        <f t="shared" si="81"/>
        <v>226.279808</v>
      </c>
      <c r="X297" s="19">
        <f t="shared" si="82"/>
        <v>6878.9061631999994</v>
      </c>
      <c r="Y297" s="19">
        <f t="shared" si="83"/>
        <v>1614.4981885714287</v>
      </c>
      <c r="Z297" s="19">
        <f t="shared" si="84"/>
        <v>1267.1586240000001</v>
      </c>
      <c r="AA297" s="22">
        <f t="shared" si="85"/>
        <v>3</v>
      </c>
      <c r="AB297" s="19">
        <f t="shared" si="86"/>
        <v>188.54229600000002</v>
      </c>
      <c r="AC297" s="23"/>
      <c r="AD297" s="19">
        <f t="shared" si="87"/>
        <v>1131.39904</v>
      </c>
      <c r="AE297" s="19">
        <f t="shared" si="88"/>
        <v>3394.1971199999998</v>
      </c>
      <c r="AF297" s="19">
        <f t="shared" si="89"/>
        <v>11313.990400000001</v>
      </c>
      <c r="AG297" s="19">
        <f t="shared" si="90"/>
        <v>206.36718489599997</v>
      </c>
      <c r="AH297" s="19">
        <f t="shared" si="91"/>
        <v>722.28514713599986</v>
      </c>
      <c r="AI297" s="19">
        <f>+'[1]Base SDI para IMSS'!N319</f>
        <v>980.17695324520366</v>
      </c>
      <c r="AJ297" s="19">
        <f>+'[1]Base SDI para IMSS'!O319</f>
        <v>209.64350234571339</v>
      </c>
      <c r="AK297" s="19">
        <f>+'[1]Base SDI para IMSS'!P319</f>
        <v>330.18851619449862</v>
      </c>
      <c r="AL297" s="24">
        <f>+AI297+AJ297+AK297-'[1]Base SDI para IMSS'!Q319</f>
        <v>0</v>
      </c>
    </row>
    <row r="298" spans="1:42" s="25" customFormat="1" ht="15" x14ac:dyDescent="0.25">
      <c r="A298" s="13">
        <v>294</v>
      </c>
      <c r="B298" s="14" t="s">
        <v>1265</v>
      </c>
      <c r="C298" s="15" t="s">
        <v>1266</v>
      </c>
      <c r="D298" s="14" t="s">
        <v>1267</v>
      </c>
      <c r="E298" s="14">
        <v>2011</v>
      </c>
      <c r="F298" s="14">
        <v>2013</v>
      </c>
      <c r="G298" s="16">
        <f t="shared" si="74"/>
        <v>2</v>
      </c>
      <c r="H298" s="15" t="s">
        <v>870</v>
      </c>
      <c r="I298" s="15" t="s">
        <v>1268</v>
      </c>
      <c r="J298" s="15" t="s">
        <v>41</v>
      </c>
      <c r="K298" s="17">
        <v>14</v>
      </c>
      <c r="L298" s="18">
        <v>6</v>
      </c>
      <c r="M298" s="15">
        <v>15</v>
      </c>
      <c r="N298" s="19">
        <v>7584.15</v>
      </c>
      <c r="O298" s="19">
        <f t="shared" si="75"/>
        <v>505.60999999999996</v>
      </c>
      <c r="P298" s="20">
        <v>1004</v>
      </c>
      <c r="Q298" s="20">
        <v>0</v>
      </c>
      <c r="R298" s="21">
        <f t="shared" si="76"/>
        <v>66.933333333333337</v>
      </c>
      <c r="S298" s="21">
        <f t="shared" si="77"/>
        <v>0</v>
      </c>
      <c r="T298" s="20">
        <f t="shared" si="78"/>
        <v>15168.3</v>
      </c>
      <c r="U298" s="20">
        <f t="shared" si="79"/>
        <v>2008</v>
      </c>
      <c r="V298" s="20">
        <f t="shared" si="80"/>
        <v>0</v>
      </c>
      <c r="W298" s="19">
        <f t="shared" si="81"/>
        <v>524.62093600000003</v>
      </c>
      <c r="X298" s="19">
        <f t="shared" si="82"/>
        <v>15948.476454400001</v>
      </c>
      <c r="Y298" s="19">
        <f t="shared" si="83"/>
        <v>2083.5008000000003</v>
      </c>
      <c r="Z298" s="19">
        <f t="shared" si="84"/>
        <v>0</v>
      </c>
      <c r="AA298" s="22">
        <f t="shared" si="85"/>
        <v>0</v>
      </c>
      <c r="AB298" s="19">
        <f t="shared" si="86"/>
        <v>0</v>
      </c>
      <c r="AC298" s="23"/>
      <c r="AD298" s="19">
        <f t="shared" si="87"/>
        <v>2623.1046800000004</v>
      </c>
      <c r="AE298" s="19">
        <f t="shared" si="88"/>
        <v>7869.3140400000002</v>
      </c>
      <c r="AF298" s="19">
        <f t="shared" si="89"/>
        <v>26231.0468</v>
      </c>
      <c r="AG298" s="19">
        <f t="shared" si="90"/>
        <v>478.45429363200003</v>
      </c>
      <c r="AH298" s="19">
        <f t="shared" si="91"/>
        <v>1674.5900277119999</v>
      </c>
      <c r="AI298" s="19">
        <f>+'[1]Base SDI para IMSS'!N320</f>
        <v>1583.6322287492264</v>
      </c>
      <c r="AJ298" s="19">
        <f>+'[1]Base SDI para IMSS'!O320</f>
        <v>406.09515505596158</v>
      </c>
      <c r="AK298" s="19">
        <f>+'[1]Base SDI para IMSS'!P320</f>
        <v>639.59986921313953</v>
      </c>
      <c r="AL298" s="24">
        <f>+AI298+AJ298+AK298-'[1]Base SDI para IMSS'!Q320</f>
        <v>0</v>
      </c>
    </row>
    <row r="299" spans="1:42" s="25" customFormat="1" ht="15" x14ac:dyDescent="0.25">
      <c r="A299" s="13">
        <v>295</v>
      </c>
      <c r="B299" s="14" t="s">
        <v>900</v>
      </c>
      <c r="C299" s="15" t="s">
        <v>901</v>
      </c>
      <c r="D299" s="14" t="s">
        <v>902</v>
      </c>
      <c r="E299" s="14">
        <v>1995</v>
      </c>
      <c r="F299" s="14">
        <v>2013</v>
      </c>
      <c r="G299" s="16">
        <f t="shared" si="74"/>
        <v>18</v>
      </c>
      <c r="H299" s="15" t="s">
        <v>870</v>
      </c>
      <c r="I299" s="15" t="s">
        <v>40</v>
      </c>
      <c r="J299" s="15" t="s">
        <v>15</v>
      </c>
      <c r="K299" s="17">
        <v>1</v>
      </c>
      <c r="L299" s="18">
        <v>8</v>
      </c>
      <c r="M299" s="15">
        <v>15</v>
      </c>
      <c r="N299" s="19">
        <v>3271.2</v>
      </c>
      <c r="O299" s="19">
        <f t="shared" si="75"/>
        <v>218.07999999999998</v>
      </c>
      <c r="P299" s="20">
        <v>778</v>
      </c>
      <c r="Q299" s="20">
        <v>654.24</v>
      </c>
      <c r="R299" s="21">
        <f t="shared" si="76"/>
        <v>51.866666666666667</v>
      </c>
      <c r="S299" s="21">
        <f t="shared" si="77"/>
        <v>43.616</v>
      </c>
      <c r="T299" s="20">
        <f t="shared" si="78"/>
        <v>6542.4</v>
      </c>
      <c r="U299" s="20">
        <f t="shared" si="79"/>
        <v>1556</v>
      </c>
      <c r="V299" s="20">
        <f t="shared" si="80"/>
        <v>1308.48</v>
      </c>
      <c r="W299" s="19">
        <f t="shared" si="81"/>
        <v>226.279808</v>
      </c>
      <c r="X299" s="19">
        <f t="shared" si="82"/>
        <v>6878.9061631999994</v>
      </c>
      <c r="Y299" s="19">
        <f t="shared" si="83"/>
        <v>1614.5056000000002</v>
      </c>
      <c r="Z299" s="19">
        <f t="shared" si="84"/>
        <v>1357.678848</v>
      </c>
      <c r="AA299" s="22">
        <f t="shared" si="85"/>
        <v>3</v>
      </c>
      <c r="AB299" s="19">
        <f t="shared" si="86"/>
        <v>188.54229600000002</v>
      </c>
      <c r="AC299" s="23"/>
      <c r="AD299" s="19">
        <f t="shared" si="87"/>
        <v>1131.39904</v>
      </c>
      <c r="AE299" s="19">
        <f t="shared" si="88"/>
        <v>3394.1971199999998</v>
      </c>
      <c r="AF299" s="19">
        <f t="shared" si="89"/>
        <v>11313.990400000001</v>
      </c>
      <c r="AG299" s="19">
        <f t="shared" si="90"/>
        <v>206.36718489599997</v>
      </c>
      <c r="AH299" s="19">
        <f t="shared" si="91"/>
        <v>722.28514713599986</v>
      </c>
      <c r="AI299" s="19">
        <f>+'[1]Base SDI para IMSS'!N321</f>
        <v>985.73856379157587</v>
      </c>
      <c r="AJ299" s="19">
        <f>+'[1]Base SDI para IMSS'!O321</f>
        <v>211.45405505428485</v>
      </c>
      <c r="AK299" s="19">
        <f>+'[1]Base SDI para IMSS'!P321</f>
        <v>333.04013671049864</v>
      </c>
      <c r="AL299" s="24">
        <f>+AI299+AJ299+AK299-'[1]Base SDI para IMSS'!Q321</f>
        <v>0</v>
      </c>
    </row>
    <row r="300" spans="1:42" s="25" customFormat="1" ht="15" x14ac:dyDescent="0.25">
      <c r="A300" s="13">
        <v>296</v>
      </c>
      <c r="B300" s="14" t="s">
        <v>903</v>
      </c>
      <c r="C300" s="15" t="s">
        <v>904</v>
      </c>
      <c r="D300" s="14" t="s">
        <v>905</v>
      </c>
      <c r="E300" s="14">
        <v>2005</v>
      </c>
      <c r="F300" s="14">
        <v>2013</v>
      </c>
      <c r="G300" s="16">
        <f t="shared" si="74"/>
        <v>8</v>
      </c>
      <c r="H300" s="15" t="s">
        <v>870</v>
      </c>
      <c r="I300" s="15" t="s">
        <v>817</v>
      </c>
      <c r="J300" s="15" t="s">
        <v>15</v>
      </c>
      <c r="K300" s="17">
        <v>1</v>
      </c>
      <c r="L300" s="18">
        <v>8</v>
      </c>
      <c r="M300" s="15">
        <v>15</v>
      </c>
      <c r="N300" s="19">
        <v>3067.35</v>
      </c>
      <c r="O300" s="19">
        <f t="shared" si="75"/>
        <v>204.48999999999998</v>
      </c>
      <c r="P300" s="20">
        <v>746</v>
      </c>
      <c r="Q300" s="20">
        <v>613.47</v>
      </c>
      <c r="R300" s="21">
        <f t="shared" si="76"/>
        <v>49.733333333333334</v>
      </c>
      <c r="S300" s="21">
        <f t="shared" si="77"/>
        <v>40.898000000000003</v>
      </c>
      <c r="T300" s="20">
        <f t="shared" si="78"/>
        <v>6134.7</v>
      </c>
      <c r="U300" s="20">
        <f t="shared" si="79"/>
        <v>1492</v>
      </c>
      <c r="V300" s="20">
        <f t="shared" si="80"/>
        <v>1226.94</v>
      </c>
      <c r="W300" s="19">
        <f t="shared" si="81"/>
        <v>212.17882399999999</v>
      </c>
      <c r="X300" s="19">
        <f t="shared" si="82"/>
        <v>6450.2362495999996</v>
      </c>
      <c r="Y300" s="19">
        <f t="shared" si="83"/>
        <v>1548.0992000000001</v>
      </c>
      <c r="Z300" s="19">
        <f t="shared" si="84"/>
        <v>1273.0729440000002</v>
      </c>
      <c r="AA300" s="22">
        <f t="shared" si="85"/>
        <v>1</v>
      </c>
      <c r="AB300" s="19">
        <f t="shared" si="86"/>
        <v>62.847432000000005</v>
      </c>
      <c r="AC300" s="23"/>
      <c r="AD300" s="19">
        <f t="shared" si="87"/>
        <v>1060.8941199999999</v>
      </c>
      <c r="AE300" s="19">
        <f t="shared" si="88"/>
        <v>3182.6823599999998</v>
      </c>
      <c r="AF300" s="19">
        <f t="shared" si="89"/>
        <v>10608.941199999999</v>
      </c>
      <c r="AG300" s="19">
        <f t="shared" si="90"/>
        <v>193.50708748799997</v>
      </c>
      <c r="AH300" s="19">
        <f t="shared" si="91"/>
        <v>677.27480620799997</v>
      </c>
      <c r="AI300" s="19">
        <f>+'[1]Base SDI para IMSS'!N322</f>
        <v>937.35172638489416</v>
      </c>
      <c r="AJ300" s="19">
        <f>+'[1]Base SDI para IMSS'!O322</f>
        <v>195.70197770269442</v>
      </c>
      <c r="AK300" s="19">
        <f>+'[1]Base SDI para IMSS'!P322</f>
        <v>308.23061488174369</v>
      </c>
      <c r="AL300" s="24">
        <f>+AI300+AJ300+AK300-'[1]Base SDI para IMSS'!Q322</f>
        <v>0</v>
      </c>
    </row>
    <row r="301" spans="1:42" s="25" customFormat="1" ht="15" x14ac:dyDescent="0.25">
      <c r="A301" s="13">
        <v>297</v>
      </c>
      <c r="B301" s="14" t="s">
        <v>1269</v>
      </c>
      <c r="C301" s="15" t="s">
        <v>906</v>
      </c>
      <c r="D301" s="14" t="s">
        <v>907</v>
      </c>
      <c r="E301" s="14">
        <v>2003</v>
      </c>
      <c r="F301" s="14">
        <v>2013</v>
      </c>
      <c r="G301" s="16">
        <f t="shared" si="74"/>
        <v>10</v>
      </c>
      <c r="H301" s="15" t="s">
        <v>870</v>
      </c>
      <c r="I301" s="15" t="s">
        <v>40</v>
      </c>
      <c r="J301" s="15" t="s">
        <v>15</v>
      </c>
      <c r="K301" s="17">
        <v>1</v>
      </c>
      <c r="L301" s="18">
        <v>8</v>
      </c>
      <c r="M301" s="15">
        <v>15</v>
      </c>
      <c r="N301" s="19">
        <v>3067.35</v>
      </c>
      <c r="O301" s="19">
        <f t="shared" si="75"/>
        <v>204.48999999999998</v>
      </c>
      <c r="P301" s="20">
        <v>746</v>
      </c>
      <c r="Q301" s="20">
        <v>613.47</v>
      </c>
      <c r="R301" s="21">
        <f t="shared" si="76"/>
        <v>49.733333333333334</v>
      </c>
      <c r="S301" s="21">
        <f t="shared" si="77"/>
        <v>40.898000000000003</v>
      </c>
      <c r="T301" s="20">
        <f t="shared" si="78"/>
        <v>6134.7</v>
      </c>
      <c r="U301" s="20">
        <f t="shared" si="79"/>
        <v>1492</v>
      </c>
      <c r="V301" s="20">
        <f t="shared" si="80"/>
        <v>1226.94</v>
      </c>
      <c r="W301" s="19">
        <f t="shared" si="81"/>
        <v>212.17882399999999</v>
      </c>
      <c r="X301" s="19">
        <f t="shared" si="82"/>
        <v>6450.2362495999996</v>
      </c>
      <c r="Y301" s="19">
        <f t="shared" si="83"/>
        <v>1548.0992000000001</v>
      </c>
      <c r="Z301" s="19">
        <f t="shared" si="84"/>
        <v>1273.0729440000002</v>
      </c>
      <c r="AA301" s="22">
        <f t="shared" si="85"/>
        <v>2</v>
      </c>
      <c r="AB301" s="19">
        <f t="shared" si="86"/>
        <v>125.69486400000001</v>
      </c>
      <c r="AC301" s="23"/>
      <c r="AD301" s="19">
        <f t="shared" si="87"/>
        <v>1060.8941199999999</v>
      </c>
      <c r="AE301" s="19">
        <f t="shared" si="88"/>
        <v>3182.6823599999998</v>
      </c>
      <c r="AF301" s="19">
        <f t="shared" si="89"/>
        <v>10608.941199999999</v>
      </c>
      <c r="AG301" s="19">
        <f t="shared" si="90"/>
        <v>193.50708748799997</v>
      </c>
      <c r="AH301" s="19">
        <f t="shared" si="91"/>
        <v>677.27480620799997</v>
      </c>
      <c r="AI301" s="19">
        <f>+'[1]Base SDI para IMSS'!N323</f>
        <v>941.21278979353008</v>
      </c>
      <c r="AJ301" s="19">
        <f>+'[1]Base SDI para IMSS'!O323</f>
        <v>196.95892634269438</v>
      </c>
      <c r="AK301" s="19">
        <f>+'[1]Base SDI para IMSS'!P323</f>
        <v>310.21030898974368</v>
      </c>
      <c r="AL301" s="24">
        <f>+AI301+AJ301+AK301-'[1]Base SDI para IMSS'!Q323</f>
        <v>0</v>
      </c>
    </row>
    <row r="302" spans="1:42" s="25" customFormat="1" ht="15" x14ac:dyDescent="0.25">
      <c r="A302" s="13">
        <v>298</v>
      </c>
      <c r="B302" s="14" t="s">
        <v>831</v>
      </c>
      <c r="C302" s="15" t="s">
        <v>832</v>
      </c>
      <c r="D302" s="14" t="s">
        <v>833</v>
      </c>
      <c r="E302" s="14">
        <v>1993</v>
      </c>
      <c r="F302" s="14">
        <v>2013</v>
      </c>
      <c r="G302" s="16">
        <f t="shared" si="74"/>
        <v>20</v>
      </c>
      <c r="H302" s="15" t="s">
        <v>816</v>
      </c>
      <c r="I302" s="15" t="s">
        <v>535</v>
      </c>
      <c r="J302" s="15" t="s">
        <v>15</v>
      </c>
      <c r="K302" s="17">
        <v>9</v>
      </c>
      <c r="L302" s="18">
        <v>6</v>
      </c>
      <c r="M302" s="15">
        <v>15</v>
      </c>
      <c r="N302" s="19">
        <v>4348.2</v>
      </c>
      <c r="O302" s="19">
        <f t="shared" si="75"/>
        <v>289.88</v>
      </c>
      <c r="P302" s="20">
        <v>871</v>
      </c>
      <c r="Q302" s="20">
        <v>434.82</v>
      </c>
      <c r="R302" s="21">
        <f t="shared" si="76"/>
        <v>58.06666666666667</v>
      </c>
      <c r="S302" s="21">
        <f t="shared" si="77"/>
        <v>28.988</v>
      </c>
      <c r="T302" s="20">
        <f t="shared" si="78"/>
        <v>8696.4</v>
      </c>
      <c r="U302" s="20">
        <f t="shared" si="79"/>
        <v>1742</v>
      </c>
      <c r="V302" s="20">
        <f t="shared" si="80"/>
        <v>869.64</v>
      </c>
      <c r="W302" s="19">
        <f t="shared" si="81"/>
        <v>300.77948800000001</v>
      </c>
      <c r="X302" s="19">
        <f t="shared" si="82"/>
        <v>9143.6964351999995</v>
      </c>
      <c r="Y302" s="19">
        <f t="shared" si="83"/>
        <v>1807.4992000000002</v>
      </c>
      <c r="Z302" s="19">
        <f t="shared" si="84"/>
        <v>902.33846400000004</v>
      </c>
      <c r="AA302" s="22">
        <f t="shared" si="85"/>
        <v>4</v>
      </c>
      <c r="AB302" s="19">
        <f t="shared" si="86"/>
        <v>251.38972800000002</v>
      </c>
      <c r="AC302" s="23">
        <v>5000</v>
      </c>
      <c r="AD302" s="19">
        <f t="shared" si="87"/>
        <v>1503.8974400000002</v>
      </c>
      <c r="AE302" s="19">
        <f t="shared" si="88"/>
        <v>4511.6923200000001</v>
      </c>
      <c r="AF302" s="19">
        <f t="shared" si="89"/>
        <v>15038.974400000001</v>
      </c>
      <c r="AG302" s="19">
        <f t="shared" si="90"/>
        <v>274.310893056</v>
      </c>
      <c r="AH302" s="19">
        <f t="shared" si="91"/>
        <v>960.08812569599991</v>
      </c>
      <c r="AI302" s="19">
        <f>+'[1]Base SDI para IMSS'!N324</f>
        <v>1139.3100758497828</v>
      </c>
      <c r="AJ302" s="19">
        <f>+'[1]Base SDI para IMSS'!O324</f>
        <v>261.44844333409281</v>
      </c>
      <c r="AK302" s="19">
        <f>+'[1]Base SDI para IMSS'!P324</f>
        <v>411.78129825119612</v>
      </c>
      <c r="AL302" s="24">
        <f>+AI302+AJ302+AK302-'[1]Base SDI para IMSS'!Q324</f>
        <v>0</v>
      </c>
    </row>
    <row r="303" spans="1:42" s="25" customFormat="1" ht="15" x14ac:dyDescent="0.25">
      <c r="A303" s="13">
        <v>299</v>
      </c>
      <c r="B303" s="14" t="s">
        <v>834</v>
      </c>
      <c r="C303" s="15" t="s">
        <v>835</v>
      </c>
      <c r="D303" s="14" t="s">
        <v>836</v>
      </c>
      <c r="E303" s="14">
        <v>2001</v>
      </c>
      <c r="F303" s="14">
        <v>2013</v>
      </c>
      <c r="G303" s="16">
        <f t="shared" si="74"/>
        <v>12</v>
      </c>
      <c r="H303" s="15" t="s">
        <v>816</v>
      </c>
      <c r="I303" s="15" t="s">
        <v>535</v>
      </c>
      <c r="J303" s="15" t="s">
        <v>15</v>
      </c>
      <c r="K303" s="17">
        <v>1</v>
      </c>
      <c r="L303" s="18">
        <v>8</v>
      </c>
      <c r="M303" s="15">
        <v>14</v>
      </c>
      <c r="N303" s="19">
        <v>3053.12</v>
      </c>
      <c r="O303" s="19">
        <f t="shared" si="75"/>
        <v>218.07999999999998</v>
      </c>
      <c r="P303" s="20">
        <v>726.13</v>
      </c>
      <c r="Q303" s="20">
        <v>305.31</v>
      </c>
      <c r="R303" s="21">
        <f t="shared" si="76"/>
        <v>51.866428571428571</v>
      </c>
      <c r="S303" s="21">
        <f t="shared" si="77"/>
        <v>21.807857142857141</v>
      </c>
      <c r="T303" s="20">
        <f t="shared" si="78"/>
        <v>6542.4</v>
      </c>
      <c r="U303" s="20">
        <f t="shared" si="79"/>
        <v>1555.9928571428572</v>
      </c>
      <c r="V303" s="20">
        <f t="shared" si="80"/>
        <v>654.23571428571427</v>
      </c>
      <c r="W303" s="19">
        <f t="shared" si="81"/>
        <v>226.279808</v>
      </c>
      <c r="X303" s="19">
        <f t="shared" si="82"/>
        <v>6878.9061631999994</v>
      </c>
      <c r="Y303" s="19">
        <f t="shared" si="83"/>
        <v>1614.4981885714287</v>
      </c>
      <c r="Z303" s="19">
        <f t="shared" si="84"/>
        <v>633.57931200000007</v>
      </c>
      <c r="AA303" s="22">
        <f t="shared" si="85"/>
        <v>2</v>
      </c>
      <c r="AB303" s="19">
        <f t="shared" si="86"/>
        <v>125.69486400000001</v>
      </c>
      <c r="AC303" s="23"/>
      <c r="AD303" s="19">
        <f t="shared" si="87"/>
        <v>1131.39904</v>
      </c>
      <c r="AE303" s="19">
        <f t="shared" si="88"/>
        <v>3394.1971199999998</v>
      </c>
      <c r="AF303" s="19">
        <f t="shared" si="89"/>
        <v>11313.990400000001</v>
      </c>
      <c r="AG303" s="19">
        <f t="shared" si="90"/>
        <v>206.36718489599997</v>
      </c>
      <c r="AH303" s="19">
        <f t="shared" si="91"/>
        <v>722.28514713599986</v>
      </c>
      <c r="AI303" s="19">
        <f>+'[1]Base SDI para IMSS'!N325</f>
        <v>937.39162801419172</v>
      </c>
      <c r="AJ303" s="19">
        <f>+'[1]Base SDI para IMSS'!O325</f>
        <v>195.71496746571339</v>
      </c>
      <c r="AK303" s="19">
        <f>+'[1]Base SDI para IMSS'!P325</f>
        <v>308.25107375849859</v>
      </c>
      <c r="AL303" s="24">
        <f>+AI303+AJ303+AK303-'[1]Base SDI para IMSS'!Q325</f>
        <v>0</v>
      </c>
      <c r="AO303" s="39"/>
      <c r="AP303" s="39"/>
    </row>
    <row r="304" spans="1:42" s="25" customFormat="1" ht="15" x14ac:dyDescent="0.25">
      <c r="A304" s="13">
        <v>300</v>
      </c>
      <c r="B304" s="14" t="s">
        <v>908</v>
      </c>
      <c r="C304" s="15" t="s">
        <v>909</v>
      </c>
      <c r="D304" s="14" t="s">
        <v>910</v>
      </c>
      <c r="E304" s="14">
        <v>2001</v>
      </c>
      <c r="F304" s="14">
        <v>2013</v>
      </c>
      <c r="G304" s="16">
        <f t="shared" si="74"/>
        <v>12</v>
      </c>
      <c r="H304" s="15" t="s">
        <v>870</v>
      </c>
      <c r="I304" s="15" t="s">
        <v>40</v>
      </c>
      <c r="J304" s="15" t="s">
        <v>15</v>
      </c>
      <c r="K304" s="17">
        <v>1</v>
      </c>
      <c r="L304" s="18">
        <v>8</v>
      </c>
      <c r="M304" s="15">
        <v>15</v>
      </c>
      <c r="N304" s="19">
        <v>3271.2</v>
      </c>
      <c r="O304" s="19">
        <f t="shared" si="75"/>
        <v>218.07999999999998</v>
      </c>
      <c r="P304" s="20">
        <v>778</v>
      </c>
      <c r="Q304" s="20">
        <v>654.24</v>
      </c>
      <c r="R304" s="21">
        <f t="shared" si="76"/>
        <v>51.866666666666667</v>
      </c>
      <c r="S304" s="21">
        <f t="shared" si="77"/>
        <v>43.616</v>
      </c>
      <c r="T304" s="20">
        <f t="shared" si="78"/>
        <v>6542.4</v>
      </c>
      <c r="U304" s="20">
        <f t="shared" si="79"/>
        <v>1556</v>
      </c>
      <c r="V304" s="20">
        <f t="shared" si="80"/>
        <v>1308.48</v>
      </c>
      <c r="W304" s="19">
        <f t="shared" si="81"/>
        <v>226.279808</v>
      </c>
      <c r="X304" s="19">
        <f t="shared" si="82"/>
        <v>6878.9061631999994</v>
      </c>
      <c r="Y304" s="19">
        <f t="shared" si="83"/>
        <v>1614.5056000000002</v>
      </c>
      <c r="Z304" s="19">
        <f t="shared" si="84"/>
        <v>1357.678848</v>
      </c>
      <c r="AA304" s="22">
        <f t="shared" si="85"/>
        <v>2</v>
      </c>
      <c r="AB304" s="19">
        <f t="shared" si="86"/>
        <v>125.69486400000001</v>
      </c>
      <c r="AC304" s="23"/>
      <c r="AD304" s="19">
        <f t="shared" si="87"/>
        <v>1131.39904</v>
      </c>
      <c r="AE304" s="19">
        <f t="shared" si="88"/>
        <v>3394.1971199999998</v>
      </c>
      <c r="AF304" s="19">
        <f t="shared" si="89"/>
        <v>11313.990400000001</v>
      </c>
      <c r="AG304" s="19">
        <f t="shared" si="90"/>
        <v>206.36718489599997</v>
      </c>
      <c r="AH304" s="19">
        <f t="shared" si="91"/>
        <v>722.28514713599986</v>
      </c>
      <c r="AI304" s="19">
        <f>+'[1]Base SDI para IMSS'!N326</f>
        <v>981.87750038293996</v>
      </c>
      <c r="AJ304" s="19">
        <f>+'[1]Base SDI para IMSS'!O326</f>
        <v>210.19710641428486</v>
      </c>
      <c r="AK304" s="19">
        <f>+'[1]Base SDI para IMSS'!P326</f>
        <v>331.06044260249865</v>
      </c>
      <c r="AL304" s="24">
        <f>+AI304+AJ304+AK304-'[1]Base SDI para IMSS'!Q326</f>
        <v>0</v>
      </c>
    </row>
    <row r="305" spans="1:42" s="25" customFormat="1" ht="15" x14ac:dyDescent="0.25">
      <c r="A305" s="13">
        <v>301</v>
      </c>
      <c r="B305" s="14" t="s">
        <v>911</v>
      </c>
      <c r="C305" s="15" t="s">
        <v>912</v>
      </c>
      <c r="D305" s="14" t="s">
        <v>1270</v>
      </c>
      <c r="E305" s="14">
        <v>2012</v>
      </c>
      <c r="F305" s="14">
        <v>2013</v>
      </c>
      <c r="G305" s="16">
        <f t="shared" si="74"/>
        <v>1</v>
      </c>
      <c r="H305" s="15" t="s">
        <v>870</v>
      </c>
      <c r="I305" s="15" t="s">
        <v>913</v>
      </c>
      <c r="J305" s="15" t="s">
        <v>41</v>
      </c>
      <c r="K305" s="17">
        <v>5</v>
      </c>
      <c r="L305" s="18">
        <v>6</v>
      </c>
      <c r="M305" s="15">
        <v>15</v>
      </c>
      <c r="N305" s="19">
        <v>4456.8</v>
      </c>
      <c r="O305" s="19">
        <f t="shared" si="75"/>
        <v>297.12</v>
      </c>
      <c r="P305" s="20">
        <v>887</v>
      </c>
      <c r="Q305" s="20">
        <v>0</v>
      </c>
      <c r="R305" s="21">
        <f t="shared" si="76"/>
        <v>59.133333333333333</v>
      </c>
      <c r="S305" s="21">
        <f t="shared" si="77"/>
        <v>0</v>
      </c>
      <c r="T305" s="20">
        <f t="shared" si="78"/>
        <v>8913.6</v>
      </c>
      <c r="U305" s="20">
        <f t="shared" si="79"/>
        <v>1774</v>
      </c>
      <c r="V305" s="20">
        <f t="shared" si="80"/>
        <v>0</v>
      </c>
      <c r="W305" s="19">
        <f t="shared" si="81"/>
        <v>308.29171200000002</v>
      </c>
      <c r="X305" s="19">
        <f t="shared" si="82"/>
        <v>9372.0680448000003</v>
      </c>
      <c r="Y305" s="19">
        <f t="shared" si="83"/>
        <v>1840.7024000000001</v>
      </c>
      <c r="Z305" s="19">
        <f t="shared" si="84"/>
        <v>0</v>
      </c>
      <c r="AA305" s="22">
        <f t="shared" si="85"/>
        <v>0</v>
      </c>
      <c r="AB305" s="19">
        <f t="shared" si="86"/>
        <v>0</v>
      </c>
      <c r="AC305" s="23"/>
      <c r="AD305" s="19">
        <f t="shared" si="87"/>
        <v>1541.45856</v>
      </c>
      <c r="AE305" s="19">
        <f t="shared" si="88"/>
        <v>4624.3756800000001</v>
      </c>
      <c r="AF305" s="19">
        <f t="shared" si="89"/>
        <v>15414.5856</v>
      </c>
      <c r="AG305" s="19">
        <f t="shared" si="90"/>
        <v>281.16204134399999</v>
      </c>
      <c r="AH305" s="19">
        <f t="shared" si="91"/>
        <v>984.06714470400004</v>
      </c>
      <c r="AI305" s="19">
        <f>+'[1]Base SDI para IMSS'!N327</f>
        <v>1087.1914229623401</v>
      </c>
      <c r="AJ305" s="19">
        <f>+'[1]Base SDI para IMSS'!O327</f>
        <v>244.48149331742724</v>
      </c>
      <c r="AK305" s="19">
        <f>+'[1]Base SDI para IMSS'!P327</f>
        <v>385.05835197494793</v>
      </c>
      <c r="AL305" s="24">
        <f>+AI305+AJ305+AK305-'[1]Base SDI para IMSS'!Q327</f>
        <v>0</v>
      </c>
    </row>
    <row r="306" spans="1:42" s="25" customFormat="1" ht="15" x14ac:dyDescent="0.25">
      <c r="A306" s="13">
        <v>302</v>
      </c>
      <c r="B306" s="14" t="s">
        <v>914</v>
      </c>
      <c r="C306" s="15" t="s">
        <v>915</v>
      </c>
      <c r="D306" s="14" t="s">
        <v>916</v>
      </c>
      <c r="E306" s="14">
        <v>2005</v>
      </c>
      <c r="F306" s="14">
        <v>2013</v>
      </c>
      <c r="G306" s="16">
        <f t="shared" si="74"/>
        <v>8</v>
      </c>
      <c r="H306" s="15" t="s">
        <v>870</v>
      </c>
      <c r="I306" s="15" t="s">
        <v>45</v>
      </c>
      <c r="J306" s="15" t="s">
        <v>15</v>
      </c>
      <c r="K306" s="17">
        <v>1</v>
      </c>
      <c r="L306" s="18">
        <v>8</v>
      </c>
      <c r="M306" s="15">
        <v>15</v>
      </c>
      <c r="N306" s="19">
        <v>2842.65</v>
      </c>
      <c r="O306" s="19">
        <f t="shared" si="75"/>
        <v>189.51000000000002</v>
      </c>
      <c r="P306" s="20">
        <v>732</v>
      </c>
      <c r="Q306" s="20">
        <v>568.53</v>
      </c>
      <c r="R306" s="21">
        <f t="shared" si="76"/>
        <v>48.8</v>
      </c>
      <c r="S306" s="21">
        <f t="shared" si="77"/>
        <v>37.902000000000001</v>
      </c>
      <c r="T306" s="20">
        <f t="shared" si="78"/>
        <v>5685.3</v>
      </c>
      <c r="U306" s="20">
        <f t="shared" si="79"/>
        <v>1464</v>
      </c>
      <c r="V306" s="20">
        <f t="shared" si="80"/>
        <v>1137.06</v>
      </c>
      <c r="W306" s="19">
        <f t="shared" si="81"/>
        <v>196.63557600000004</v>
      </c>
      <c r="X306" s="19">
        <f t="shared" si="82"/>
        <v>5977.7215104000006</v>
      </c>
      <c r="Y306" s="19">
        <f t="shared" si="83"/>
        <v>1519.0464000000002</v>
      </c>
      <c r="Z306" s="19">
        <f t="shared" si="84"/>
        <v>1179.8134560000001</v>
      </c>
      <c r="AA306" s="22">
        <f t="shared" si="85"/>
        <v>1</v>
      </c>
      <c r="AB306" s="19">
        <f t="shared" si="86"/>
        <v>62.847432000000005</v>
      </c>
      <c r="AC306" s="23"/>
      <c r="AD306" s="19">
        <f t="shared" si="87"/>
        <v>983.17788000000019</v>
      </c>
      <c r="AE306" s="19">
        <f t="shared" si="88"/>
        <v>2949.5336400000006</v>
      </c>
      <c r="AF306" s="19">
        <f t="shared" si="89"/>
        <v>9831.7788000000019</v>
      </c>
      <c r="AG306" s="19">
        <f t="shared" si="90"/>
        <v>179.33164531200001</v>
      </c>
      <c r="AH306" s="19">
        <f t="shared" si="91"/>
        <v>627.66075859200009</v>
      </c>
      <c r="AI306" s="19">
        <f>+'[1]Base SDI para IMSS'!N328</f>
        <v>895.23989922521821</v>
      </c>
      <c r="AJ306" s="19">
        <f>+'[1]Base SDI para IMSS'!O328</f>
        <v>181.99269653474565</v>
      </c>
      <c r="AK306" s="19">
        <f>+'[1]Base SDI para IMSS'!P328</f>
        <v>286.6384970422244</v>
      </c>
      <c r="AL306" s="24">
        <f>+AI306+AJ306+AK306-'[1]Base SDI para IMSS'!Q328</f>
        <v>0</v>
      </c>
    </row>
    <row r="307" spans="1:42" s="25" customFormat="1" ht="15" x14ac:dyDescent="0.25">
      <c r="A307" s="13">
        <v>303</v>
      </c>
      <c r="B307" s="14" t="s">
        <v>917</v>
      </c>
      <c r="C307" s="15" t="s">
        <v>918</v>
      </c>
      <c r="D307" s="14" t="s">
        <v>919</v>
      </c>
      <c r="E307" s="14">
        <v>1994</v>
      </c>
      <c r="F307" s="14">
        <v>2013</v>
      </c>
      <c r="G307" s="16">
        <f t="shared" si="74"/>
        <v>19</v>
      </c>
      <c r="H307" s="15" t="s">
        <v>870</v>
      </c>
      <c r="I307" s="15" t="s">
        <v>817</v>
      </c>
      <c r="J307" s="15" t="s">
        <v>15</v>
      </c>
      <c r="K307" s="17">
        <v>1</v>
      </c>
      <c r="L307" s="18">
        <v>8</v>
      </c>
      <c r="M307" s="15">
        <v>15</v>
      </c>
      <c r="N307" s="19">
        <v>3067.35</v>
      </c>
      <c r="O307" s="19">
        <f t="shared" si="75"/>
        <v>204.48999999999998</v>
      </c>
      <c r="P307" s="20">
        <v>746</v>
      </c>
      <c r="Q307" s="20">
        <v>613.47</v>
      </c>
      <c r="R307" s="21">
        <f t="shared" si="76"/>
        <v>49.733333333333334</v>
      </c>
      <c r="S307" s="21">
        <f t="shared" si="77"/>
        <v>40.898000000000003</v>
      </c>
      <c r="T307" s="20">
        <f t="shared" si="78"/>
        <v>6134.7</v>
      </c>
      <c r="U307" s="20">
        <f t="shared" si="79"/>
        <v>1492</v>
      </c>
      <c r="V307" s="20">
        <f t="shared" si="80"/>
        <v>1226.94</v>
      </c>
      <c r="W307" s="19">
        <f t="shared" si="81"/>
        <v>212.17882399999999</v>
      </c>
      <c r="X307" s="19">
        <f t="shared" si="82"/>
        <v>6450.2362495999996</v>
      </c>
      <c r="Y307" s="19">
        <f t="shared" si="83"/>
        <v>1548.0992000000001</v>
      </c>
      <c r="Z307" s="19">
        <f t="shared" si="84"/>
        <v>1273.0729440000002</v>
      </c>
      <c r="AA307" s="22">
        <f t="shared" si="85"/>
        <v>3</v>
      </c>
      <c r="AB307" s="19">
        <f t="shared" si="86"/>
        <v>188.54229600000002</v>
      </c>
      <c r="AC307" s="23"/>
      <c r="AD307" s="19">
        <f t="shared" si="87"/>
        <v>1060.8941199999999</v>
      </c>
      <c r="AE307" s="19">
        <f t="shared" si="88"/>
        <v>3182.6823599999998</v>
      </c>
      <c r="AF307" s="19">
        <f t="shared" si="89"/>
        <v>10608.941199999999</v>
      </c>
      <c r="AG307" s="19">
        <f t="shared" si="90"/>
        <v>193.50708748799997</v>
      </c>
      <c r="AH307" s="19">
        <f t="shared" si="91"/>
        <v>677.27480620799997</v>
      </c>
      <c r="AI307" s="19">
        <f>+'[1]Base SDI para IMSS'!N329</f>
        <v>945.07385320216611</v>
      </c>
      <c r="AJ307" s="19">
        <f>+'[1]Base SDI para IMSS'!O329</f>
        <v>198.21587498269443</v>
      </c>
      <c r="AK307" s="19">
        <f>+'[1]Base SDI para IMSS'!P329</f>
        <v>312.19000309774373</v>
      </c>
      <c r="AL307" s="24">
        <f>+AI307+AJ307+AK307-'[1]Base SDI para IMSS'!Q329</f>
        <v>0</v>
      </c>
    </row>
    <row r="308" spans="1:42" s="25" customFormat="1" ht="15" x14ac:dyDescent="0.25">
      <c r="A308" s="13">
        <v>304</v>
      </c>
      <c r="B308" s="14" t="s">
        <v>837</v>
      </c>
      <c r="C308" s="15" t="s">
        <v>838</v>
      </c>
      <c r="D308" s="14" t="s">
        <v>839</v>
      </c>
      <c r="E308" s="14">
        <v>2006</v>
      </c>
      <c r="F308" s="14">
        <v>2013</v>
      </c>
      <c r="G308" s="16">
        <f t="shared" si="74"/>
        <v>7</v>
      </c>
      <c r="H308" s="15" t="s">
        <v>816</v>
      </c>
      <c r="I308" s="15" t="s">
        <v>817</v>
      </c>
      <c r="J308" s="15" t="s">
        <v>15</v>
      </c>
      <c r="K308" s="17">
        <v>1</v>
      </c>
      <c r="L308" s="18">
        <v>8</v>
      </c>
      <c r="M308" s="15">
        <v>15</v>
      </c>
      <c r="N308" s="19">
        <v>3271.2</v>
      </c>
      <c r="O308" s="19">
        <f t="shared" si="75"/>
        <v>218.07999999999998</v>
      </c>
      <c r="P308" s="20">
        <v>778</v>
      </c>
      <c r="Q308" s="20">
        <v>654.24</v>
      </c>
      <c r="R308" s="21">
        <f t="shared" si="76"/>
        <v>51.866666666666667</v>
      </c>
      <c r="S308" s="21">
        <f t="shared" si="77"/>
        <v>43.616</v>
      </c>
      <c r="T308" s="20">
        <f t="shared" si="78"/>
        <v>6542.4</v>
      </c>
      <c r="U308" s="20">
        <f t="shared" si="79"/>
        <v>1556</v>
      </c>
      <c r="V308" s="20">
        <f t="shared" si="80"/>
        <v>1308.48</v>
      </c>
      <c r="W308" s="19">
        <f t="shared" si="81"/>
        <v>226.279808</v>
      </c>
      <c r="X308" s="19">
        <f t="shared" si="82"/>
        <v>6878.9061631999994</v>
      </c>
      <c r="Y308" s="19">
        <f t="shared" si="83"/>
        <v>1614.5056000000002</v>
      </c>
      <c r="Z308" s="19">
        <f t="shared" si="84"/>
        <v>1357.678848</v>
      </c>
      <c r="AA308" s="22">
        <f t="shared" si="85"/>
        <v>1</v>
      </c>
      <c r="AB308" s="19">
        <f t="shared" si="86"/>
        <v>62.847432000000005</v>
      </c>
      <c r="AC308" s="23"/>
      <c r="AD308" s="19">
        <f t="shared" si="87"/>
        <v>1131.39904</v>
      </c>
      <c r="AE308" s="19">
        <f t="shared" si="88"/>
        <v>3394.1971199999998</v>
      </c>
      <c r="AF308" s="19">
        <f t="shared" si="89"/>
        <v>11313.990400000001</v>
      </c>
      <c r="AG308" s="19">
        <f t="shared" si="90"/>
        <v>206.36718489599997</v>
      </c>
      <c r="AH308" s="19">
        <f t="shared" si="91"/>
        <v>722.28514713599986</v>
      </c>
      <c r="AI308" s="19">
        <f>+'[1]Base SDI para IMSS'!N330</f>
        <v>978.0164369743037</v>
      </c>
      <c r="AJ308" s="19">
        <f>+'[1]Base SDI para IMSS'!O330</f>
        <v>208.94015777428481</v>
      </c>
      <c r="AK308" s="19">
        <f>+'[1]Base SDI para IMSS'!P330</f>
        <v>329.08074849449861</v>
      </c>
      <c r="AL308" s="24">
        <f>+AI308+AJ308+AK308-'[1]Base SDI para IMSS'!Q330</f>
        <v>0</v>
      </c>
    </row>
    <row r="309" spans="1:42" s="25" customFormat="1" ht="15" x14ac:dyDescent="0.25">
      <c r="A309" s="13">
        <v>305</v>
      </c>
      <c r="B309" s="14" t="s">
        <v>920</v>
      </c>
      <c r="C309" s="15" t="s">
        <v>921</v>
      </c>
      <c r="D309" s="14" t="s">
        <v>922</v>
      </c>
      <c r="E309" s="14">
        <v>1995</v>
      </c>
      <c r="F309" s="14">
        <v>2013</v>
      </c>
      <c r="G309" s="16">
        <f t="shared" si="74"/>
        <v>18</v>
      </c>
      <c r="H309" s="15" t="s">
        <v>870</v>
      </c>
      <c r="I309" s="15" t="s">
        <v>535</v>
      </c>
      <c r="J309" s="15" t="s">
        <v>15</v>
      </c>
      <c r="K309" s="17">
        <v>1</v>
      </c>
      <c r="L309" s="18">
        <v>8</v>
      </c>
      <c r="M309" s="15">
        <v>15</v>
      </c>
      <c r="N309" s="19">
        <v>3271.2</v>
      </c>
      <c r="O309" s="19">
        <f t="shared" si="75"/>
        <v>218.07999999999998</v>
      </c>
      <c r="P309" s="20">
        <v>778</v>
      </c>
      <c r="Q309" s="20">
        <v>327.12</v>
      </c>
      <c r="R309" s="21">
        <f t="shared" si="76"/>
        <v>51.866666666666667</v>
      </c>
      <c r="S309" s="21">
        <f t="shared" si="77"/>
        <v>21.808</v>
      </c>
      <c r="T309" s="20">
        <f t="shared" si="78"/>
        <v>6542.4</v>
      </c>
      <c r="U309" s="20">
        <f t="shared" si="79"/>
        <v>1556</v>
      </c>
      <c r="V309" s="20">
        <f t="shared" si="80"/>
        <v>654.24</v>
      </c>
      <c r="W309" s="19">
        <f t="shared" si="81"/>
        <v>226.279808</v>
      </c>
      <c r="X309" s="19">
        <f t="shared" si="82"/>
        <v>6878.9061631999994</v>
      </c>
      <c r="Y309" s="19">
        <f t="shared" si="83"/>
        <v>1614.5056000000002</v>
      </c>
      <c r="Z309" s="19">
        <f t="shared" si="84"/>
        <v>678.83942400000001</v>
      </c>
      <c r="AA309" s="22">
        <f t="shared" si="85"/>
        <v>3</v>
      </c>
      <c r="AB309" s="19">
        <f t="shared" si="86"/>
        <v>188.54229600000002</v>
      </c>
      <c r="AC309" s="23"/>
      <c r="AD309" s="19">
        <f t="shared" si="87"/>
        <v>1131.39904</v>
      </c>
      <c r="AE309" s="19">
        <f t="shared" si="88"/>
        <v>3394.1971199999998</v>
      </c>
      <c r="AF309" s="19">
        <f t="shared" si="89"/>
        <v>11313.990400000001</v>
      </c>
      <c r="AG309" s="19">
        <f t="shared" si="90"/>
        <v>206.36718489599997</v>
      </c>
      <c r="AH309" s="19">
        <f t="shared" si="91"/>
        <v>722.28514713599986</v>
      </c>
      <c r="AI309" s="19">
        <f>+'[1]Base SDI para IMSS'!N331</f>
        <v>944.03372435842391</v>
      </c>
      <c r="AJ309" s="19">
        <f>+'[1]Base SDI para IMSS'!O331</f>
        <v>197.87726657428485</v>
      </c>
      <c r="AK309" s="19">
        <f>+'[1]Base SDI para IMSS'!P331</f>
        <v>311.6566948544986</v>
      </c>
      <c r="AL309" s="24">
        <f>+AI309+AJ309+AK309-'[1]Base SDI para IMSS'!Q331</f>
        <v>0</v>
      </c>
    </row>
    <row r="310" spans="1:42" s="25" customFormat="1" ht="15" x14ac:dyDescent="0.25">
      <c r="A310" s="13">
        <v>306</v>
      </c>
      <c r="B310" s="14" t="s">
        <v>840</v>
      </c>
      <c r="C310" s="15" t="s">
        <v>841</v>
      </c>
      <c r="D310" s="14" t="s">
        <v>842</v>
      </c>
      <c r="E310" s="14">
        <v>1990</v>
      </c>
      <c r="F310" s="14">
        <v>2013</v>
      </c>
      <c r="G310" s="16">
        <f t="shared" si="74"/>
        <v>23</v>
      </c>
      <c r="H310" s="15" t="s">
        <v>816</v>
      </c>
      <c r="I310" s="15" t="s">
        <v>127</v>
      </c>
      <c r="J310" s="15" t="s">
        <v>15</v>
      </c>
      <c r="K310" s="17">
        <v>1</v>
      </c>
      <c r="L310" s="18">
        <v>8</v>
      </c>
      <c r="M310" s="15">
        <v>15</v>
      </c>
      <c r="N310" s="19">
        <v>3120.9</v>
      </c>
      <c r="O310" s="19">
        <f t="shared" si="75"/>
        <v>208.06</v>
      </c>
      <c r="P310" s="20">
        <v>737</v>
      </c>
      <c r="Q310" s="20">
        <v>312.08999999999997</v>
      </c>
      <c r="R310" s="21">
        <f t="shared" si="76"/>
        <v>49.133333333333333</v>
      </c>
      <c r="S310" s="21">
        <f t="shared" si="77"/>
        <v>20.805999999999997</v>
      </c>
      <c r="T310" s="20">
        <f t="shared" si="78"/>
        <v>6241.8</v>
      </c>
      <c r="U310" s="20">
        <f t="shared" si="79"/>
        <v>1474</v>
      </c>
      <c r="V310" s="20">
        <f t="shared" si="80"/>
        <v>624.17999999999995</v>
      </c>
      <c r="W310" s="19">
        <f t="shared" si="81"/>
        <v>215.88305600000001</v>
      </c>
      <c r="X310" s="19">
        <f t="shared" si="82"/>
        <v>6562.8449024000001</v>
      </c>
      <c r="Y310" s="19">
        <f t="shared" si="83"/>
        <v>1529.4224000000002</v>
      </c>
      <c r="Z310" s="19">
        <f t="shared" si="84"/>
        <v>647.64916800000003</v>
      </c>
      <c r="AA310" s="22">
        <f t="shared" si="85"/>
        <v>4</v>
      </c>
      <c r="AB310" s="19">
        <f t="shared" si="86"/>
        <v>251.38972800000002</v>
      </c>
      <c r="AC310" s="23"/>
      <c r="AD310" s="19">
        <f t="shared" si="87"/>
        <v>1079.4152800000002</v>
      </c>
      <c r="AE310" s="19">
        <f t="shared" si="88"/>
        <v>3238.24584</v>
      </c>
      <c r="AF310" s="19">
        <f t="shared" si="89"/>
        <v>10794.1528</v>
      </c>
      <c r="AG310" s="19">
        <f t="shared" si="90"/>
        <v>196.885347072</v>
      </c>
      <c r="AH310" s="19">
        <f t="shared" si="91"/>
        <v>689.09871475199998</v>
      </c>
      <c r="AI310" s="19">
        <f>+'[1]Base SDI para IMSS'!N332</f>
        <v>917.60947679593016</v>
      </c>
      <c r="AJ310" s="19">
        <f>+'[1]Base SDI para IMSS'!O332</f>
        <v>189.27499343823362</v>
      </c>
      <c r="AK310" s="19">
        <f>+'[1]Base SDI para IMSS'!P332</f>
        <v>298.1081146652179</v>
      </c>
      <c r="AL310" s="24">
        <f>+AI310+AJ310+AK310-'[1]Base SDI para IMSS'!Q332</f>
        <v>0</v>
      </c>
    </row>
    <row r="311" spans="1:42" s="25" customFormat="1" ht="15" x14ac:dyDescent="0.25">
      <c r="A311" s="13">
        <v>307</v>
      </c>
      <c r="B311" s="14" t="s">
        <v>923</v>
      </c>
      <c r="C311" s="15" t="s">
        <v>924</v>
      </c>
      <c r="D311" s="14" t="s">
        <v>925</v>
      </c>
      <c r="E311" s="14">
        <v>1990</v>
      </c>
      <c r="F311" s="14">
        <v>2013</v>
      </c>
      <c r="G311" s="16">
        <f t="shared" si="74"/>
        <v>23</v>
      </c>
      <c r="H311" s="15" t="s">
        <v>870</v>
      </c>
      <c r="I311" s="15" t="s">
        <v>817</v>
      </c>
      <c r="J311" s="15" t="s">
        <v>15</v>
      </c>
      <c r="K311" s="17">
        <v>1</v>
      </c>
      <c r="L311" s="18">
        <v>8</v>
      </c>
      <c r="M311" s="15">
        <v>15</v>
      </c>
      <c r="N311" s="19">
        <v>3067.35</v>
      </c>
      <c r="O311" s="19">
        <f t="shared" si="75"/>
        <v>204.48999999999998</v>
      </c>
      <c r="P311" s="20">
        <v>746</v>
      </c>
      <c r="Q311" s="20">
        <v>613.47</v>
      </c>
      <c r="R311" s="21">
        <f t="shared" si="76"/>
        <v>49.733333333333334</v>
      </c>
      <c r="S311" s="21">
        <f t="shared" si="77"/>
        <v>40.898000000000003</v>
      </c>
      <c r="T311" s="20">
        <f t="shared" si="78"/>
        <v>6134.7</v>
      </c>
      <c r="U311" s="20">
        <f t="shared" si="79"/>
        <v>1492</v>
      </c>
      <c r="V311" s="20">
        <f t="shared" si="80"/>
        <v>1226.94</v>
      </c>
      <c r="W311" s="19">
        <f t="shared" si="81"/>
        <v>212.17882399999999</v>
      </c>
      <c r="X311" s="19">
        <f t="shared" si="82"/>
        <v>6450.2362495999996</v>
      </c>
      <c r="Y311" s="19">
        <f t="shared" si="83"/>
        <v>1548.0992000000001</v>
      </c>
      <c r="Z311" s="19">
        <f t="shared" si="84"/>
        <v>1273.0729440000002</v>
      </c>
      <c r="AA311" s="22">
        <f t="shared" si="85"/>
        <v>4</v>
      </c>
      <c r="AB311" s="19">
        <f t="shared" si="86"/>
        <v>251.38972800000002</v>
      </c>
      <c r="AC311" s="23"/>
      <c r="AD311" s="19">
        <f t="shared" si="87"/>
        <v>1060.8941199999999</v>
      </c>
      <c r="AE311" s="19">
        <f t="shared" si="88"/>
        <v>3182.6823599999998</v>
      </c>
      <c r="AF311" s="19">
        <f t="shared" si="89"/>
        <v>10608.941199999999</v>
      </c>
      <c r="AG311" s="19">
        <f t="shared" si="90"/>
        <v>193.50708748799997</v>
      </c>
      <c r="AH311" s="19">
        <f t="shared" si="91"/>
        <v>677.27480620799997</v>
      </c>
      <c r="AI311" s="19">
        <f>+'[1]Base SDI para IMSS'!N333</f>
        <v>948.93491661080213</v>
      </c>
      <c r="AJ311" s="19">
        <f>+'[1]Base SDI para IMSS'!O333</f>
        <v>199.47282362269439</v>
      </c>
      <c r="AK311" s="19">
        <f>+'[1]Base SDI para IMSS'!P333</f>
        <v>314.16969720574366</v>
      </c>
      <c r="AL311" s="24">
        <f>+AI311+AJ311+AK311-'[1]Base SDI para IMSS'!Q333</f>
        <v>0</v>
      </c>
    </row>
    <row r="312" spans="1:42" s="25" customFormat="1" ht="15" x14ac:dyDescent="0.25">
      <c r="A312" s="13">
        <v>308</v>
      </c>
      <c r="B312" s="14" t="s">
        <v>843</v>
      </c>
      <c r="C312" s="15" t="s">
        <v>844</v>
      </c>
      <c r="D312" s="14" t="s">
        <v>1271</v>
      </c>
      <c r="E312" s="14">
        <v>2012</v>
      </c>
      <c r="F312" s="14">
        <v>2013</v>
      </c>
      <c r="G312" s="16">
        <f t="shared" si="74"/>
        <v>1</v>
      </c>
      <c r="H312" s="15" t="s">
        <v>816</v>
      </c>
      <c r="I312" s="15" t="s">
        <v>40</v>
      </c>
      <c r="J312" s="15" t="s">
        <v>41</v>
      </c>
      <c r="K312" s="17">
        <v>1</v>
      </c>
      <c r="L312" s="18">
        <v>8</v>
      </c>
      <c r="M312" s="15">
        <v>15</v>
      </c>
      <c r="N312" s="19">
        <v>3271.2</v>
      </c>
      <c r="O312" s="19">
        <f t="shared" si="75"/>
        <v>218.07999999999998</v>
      </c>
      <c r="P312" s="20">
        <v>778</v>
      </c>
      <c r="Q312" s="20">
        <v>654.24</v>
      </c>
      <c r="R312" s="21">
        <f t="shared" si="76"/>
        <v>51.866666666666667</v>
      </c>
      <c r="S312" s="21">
        <f t="shared" si="77"/>
        <v>43.616</v>
      </c>
      <c r="T312" s="20">
        <f t="shared" si="78"/>
        <v>6542.4</v>
      </c>
      <c r="U312" s="20">
        <f t="shared" si="79"/>
        <v>1556</v>
      </c>
      <c r="V312" s="20">
        <f t="shared" si="80"/>
        <v>1308.48</v>
      </c>
      <c r="W312" s="19">
        <f t="shared" si="81"/>
        <v>226.279808</v>
      </c>
      <c r="X312" s="19">
        <f t="shared" si="82"/>
        <v>6878.9061631999994</v>
      </c>
      <c r="Y312" s="19">
        <f t="shared" si="83"/>
        <v>1614.5056000000002</v>
      </c>
      <c r="Z312" s="19">
        <f t="shared" si="84"/>
        <v>1357.678848</v>
      </c>
      <c r="AA312" s="22">
        <f t="shared" si="85"/>
        <v>0</v>
      </c>
      <c r="AB312" s="19">
        <f t="shared" si="86"/>
        <v>0</v>
      </c>
      <c r="AC312" s="23"/>
      <c r="AD312" s="19">
        <f t="shared" si="87"/>
        <v>1131.39904</v>
      </c>
      <c r="AE312" s="19">
        <f t="shared" si="88"/>
        <v>3394.1971199999998</v>
      </c>
      <c r="AF312" s="19">
        <f t="shared" si="89"/>
        <v>11313.990400000001</v>
      </c>
      <c r="AG312" s="19">
        <f t="shared" si="90"/>
        <v>206.36718489599997</v>
      </c>
      <c r="AH312" s="19">
        <f t="shared" si="91"/>
        <v>722.28514713599986</v>
      </c>
      <c r="AI312" s="19">
        <f>+'[1]Base SDI para IMSS'!N334</f>
        <v>974.1553735656679</v>
      </c>
      <c r="AJ312" s="19">
        <f>+'[1]Base SDI para IMSS'!O334</f>
        <v>207.68320913428482</v>
      </c>
      <c r="AK312" s="19">
        <f>+'[1]Base SDI para IMSS'!P334</f>
        <v>327.10105438649856</v>
      </c>
      <c r="AL312" s="24">
        <f>+AI312+AJ312+AK312-'[1]Base SDI para IMSS'!Q334</f>
        <v>0</v>
      </c>
    </row>
    <row r="313" spans="1:42" s="25" customFormat="1" ht="15" x14ac:dyDescent="0.25">
      <c r="A313" s="13">
        <v>309</v>
      </c>
      <c r="B313" s="14" t="s">
        <v>926</v>
      </c>
      <c r="C313" s="15" t="s">
        <v>927</v>
      </c>
      <c r="D313" s="14" t="s">
        <v>928</v>
      </c>
      <c r="E313" s="14">
        <v>1994</v>
      </c>
      <c r="F313" s="14">
        <v>2013</v>
      </c>
      <c r="G313" s="16">
        <f t="shared" si="74"/>
        <v>19</v>
      </c>
      <c r="H313" s="15" t="s">
        <v>870</v>
      </c>
      <c r="I313" s="15" t="s">
        <v>817</v>
      </c>
      <c r="J313" s="15" t="s">
        <v>15</v>
      </c>
      <c r="K313" s="17">
        <v>1</v>
      </c>
      <c r="L313" s="18">
        <v>8</v>
      </c>
      <c r="M313" s="15">
        <v>15</v>
      </c>
      <c r="N313" s="19">
        <v>3067.35</v>
      </c>
      <c r="O313" s="19">
        <f t="shared" si="75"/>
        <v>204.48999999999998</v>
      </c>
      <c r="P313" s="20">
        <v>746</v>
      </c>
      <c r="Q313" s="20">
        <v>613.47</v>
      </c>
      <c r="R313" s="21">
        <f t="shared" si="76"/>
        <v>49.733333333333334</v>
      </c>
      <c r="S313" s="21">
        <f t="shared" si="77"/>
        <v>40.898000000000003</v>
      </c>
      <c r="T313" s="20">
        <f t="shared" si="78"/>
        <v>6134.7</v>
      </c>
      <c r="U313" s="20">
        <f t="shared" si="79"/>
        <v>1492</v>
      </c>
      <c r="V313" s="20">
        <f t="shared" si="80"/>
        <v>1226.94</v>
      </c>
      <c r="W313" s="19">
        <f t="shared" si="81"/>
        <v>212.17882399999999</v>
      </c>
      <c r="X313" s="19">
        <f t="shared" si="82"/>
        <v>6450.2362495999996</v>
      </c>
      <c r="Y313" s="19">
        <f t="shared" si="83"/>
        <v>1548.0992000000001</v>
      </c>
      <c r="Z313" s="19">
        <f t="shared" si="84"/>
        <v>1273.0729440000002</v>
      </c>
      <c r="AA313" s="22">
        <f t="shared" si="85"/>
        <v>3</v>
      </c>
      <c r="AB313" s="19">
        <f t="shared" si="86"/>
        <v>188.54229600000002</v>
      </c>
      <c r="AC313" s="23"/>
      <c r="AD313" s="19">
        <f t="shared" si="87"/>
        <v>1060.8941199999999</v>
      </c>
      <c r="AE313" s="19">
        <f t="shared" si="88"/>
        <v>3182.6823599999998</v>
      </c>
      <c r="AF313" s="19">
        <f t="shared" si="89"/>
        <v>10608.941199999999</v>
      </c>
      <c r="AG313" s="19">
        <f t="shared" ref="AG313:AG344" si="92">+X313*0.03</f>
        <v>193.50708748799997</v>
      </c>
      <c r="AH313" s="19">
        <f t="shared" ref="AH313:AH344" si="93">+X313*0.105</f>
        <v>677.27480620799997</v>
      </c>
      <c r="AI313" s="19">
        <f>+'[1]Base SDI para IMSS'!N335</f>
        <v>945.07385320216611</v>
      </c>
      <c r="AJ313" s="19">
        <f>+'[1]Base SDI para IMSS'!O335</f>
        <v>198.21587498269443</v>
      </c>
      <c r="AK313" s="19">
        <f>+'[1]Base SDI para IMSS'!P335</f>
        <v>312.19000309774373</v>
      </c>
      <c r="AL313" s="24">
        <f>+AI313+AJ313+AK313-'[1]Base SDI para IMSS'!Q335</f>
        <v>0</v>
      </c>
    </row>
    <row r="314" spans="1:42" s="25" customFormat="1" ht="15" x14ac:dyDescent="0.25">
      <c r="A314" s="13">
        <v>310</v>
      </c>
      <c r="B314" s="14" t="s">
        <v>929</v>
      </c>
      <c r="C314" s="15" t="s">
        <v>930</v>
      </c>
      <c r="D314" s="14" t="s">
        <v>931</v>
      </c>
      <c r="E314" s="14">
        <v>1991</v>
      </c>
      <c r="F314" s="14">
        <v>2013</v>
      </c>
      <c r="G314" s="16">
        <f t="shared" si="74"/>
        <v>22</v>
      </c>
      <c r="H314" s="15" t="s">
        <v>870</v>
      </c>
      <c r="I314" s="15" t="s">
        <v>40</v>
      </c>
      <c r="J314" s="15" t="s">
        <v>15</v>
      </c>
      <c r="K314" s="17">
        <v>1</v>
      </c>
      <c r="L314" s="18">
        <v>8</v>
      </c>
      <c r="M314" s="15">
        <v>15</v>
      </c>
      <c r="N314" s="19">
        <v>3271.2</v>
      </c>
      <c r="O314" s="19">
        <f t="shared" si="75"/>
        <v>218.07999999999998</v>
      </c>
      <c r="P314" s="20">
        <v>778</v>
      </c>
      <c r="Q314" s="20">
        <v>654.24</v>
      </c>
      <c r="R314" s="21">
        <f t="shared" si="76"/>
        <v>51.866666666666667</v>
      </c>
      <c r="S314" s="21">
        <f t="shared" si="77"/>
        <v>43.616</v>
      </c>
      <c r="T314" s="20">
        <f t="shared" si="78"/>
        <v>6542.4</v>
      </c>
      <c r="U314" s="20">
        <f t="shared" si="79"/>
        <v>1556</v>
      </c>
      <c r="V314" s="20">
        <f t="shared" si="80"/>
        <v>1308.48</v>
      </c>
      <c r="W314" s="19">
        <f t="shared" si="81"/>
        <v>226.279808</v>
      </c>
      <c r="X314" s="19">
        <f t="shared" si="82"/>
        <v>6878.9061631999994</v>
      </c>
      <c r="Y314" s="19">
        <f t="shared" si="83"/>
        <v>1614.5056000000002</v>
      </c>
      <c r="Z314" s="19">
        <f t="shared" si="84"/>
        <v>1357.678848</v>
      </c>
      <c r="AA314" s="22">
        <f t="shared" si="85"/>
        <v>4</v>
      </c>
      <c r="AB314" s="19">
        <f t="shared" si="86"/>
        <v>251.38972800000002</v>
      </c>
      <c r="AC314" s="23"/>
      <c r="AD314" s="19">
        <f t="shared" si="87"/>
        <v>1131.39904</v>
      </c>
      <c r="AE314" s="19">
        <f t="shared" si="88"/>
        <v>3394.1971199999998</v>
      </c>
      <c r="AF314" s="19">
        <f t="shared" si="89"/>
        <v>11313.990400000001</v>
      </c>
      <c r="AG314" s="19">
        <f t="shared" si="92"/>
        <v>206.36718489599997</v>
      </c>
      <c r="AH314" s="19">
        <f t="shared" si="93"/>
        <v>722.28514713599986</v>
      </c>
      <c r="AI314" s="19">
        <f>+'[1]Base SDI para IMSS'!N336</f>
        <v>989.59962720021167</v>
      </c>
      <c r="AJ314" s="19">
        <f>+'[1]Base SDI para IMSS'!O336</f>
        <v>212.71100369428481</v>
      </c>
      <c r="AK314" s="19">
        <f>+'[1]Base SDI para IMSS'!P336</f>
        <v>335.01983081849858</v>
      </c>
      <c r="AL314" s="24">
        <f>+AI314+AJ314+AK314-'[1]Base SDI para IMSS'!Q336</f>
        <v>0</v>
      </c>
    </row>
    <row r="315" spans="1:42" s="25" customFormat="1" ht="15" x14ac:dyDescent="0.25">
      <c r="A315" s="13">
        <v>311</v>
      </c>
      <c r="B315" s="14" t="s">
        <v>845</v>
      </c>
      <c r="C315" s="15" t="s">
        <v>846</v>
      </c>
      <c r="D315" s="14" t="s">
        <v>847</v>
      </c>
      <c r="E315" s="14">
        <v>2001</v>
      </c>
      <c r="F315" s="14">
        <v>2013</v>
      </c>
      <c r="G315" s="16">
        <f t="shared" si="74"/>
        <v>12</v>
      </c>
      <c r="H315" s="15" t="s">
        <v>816</v>
      </c>
      <c r="I315" s="15" t="s">
        <v>40</v>
      </c>
      <c r="J315" s="15" t="s">
        <v>15</v>
      </c>
      <c r="K315" s="17">
        <v>1</v>
      </c>
      <c r="L315" s="18">
        <v>8</v>
      </c>
      <c r="M315" s="15">
        <v>15</v>
      </c>
      <c r="N315" s="19">
        <v>3271.2</v>
      </c>
      <c r="O315" s="19">
        <f t="shared" si="75"/>
        <v>218.07999999999998</v>
      </c>
      <c r="P315" s="20">
        <v>778</v>
      </c>
      <c r="Q315" s="20">
        <v>654.24</v>
      </c>
      <c r="R315" s="21">
        <f t="shared" si="76"/>
        <v>51.866666666666667</v>
      </c>
      <c r="S315" s="21">
        <f t="shared" si="77"/>
        <v>43.616</v>
      </c>
      <c r="T315" s="20">
        <f t="shared" si="78"/>
        <v>6542.4</v>
      </c>
      <c r="U315" s="20">
        <f t="shared" si="79"/>
        <v>1556</v>
      </c>
      <c r="V315" s="20">
        <f t="shared" si="80"/>
        <v>1308.48</v>
      </c>
      <c r="W315" s="19">
        <f t="shared" si="81"/>
        <v>226.279808</v>
      </c>
      <c r="X315" s="19">
        <f t="shared" si="82"/>
        <v>6878.9061631999994</v>
      </c>
      <c r="Y315" s="19">
        <f t="shared" si="83"/>
        <v>1614.5056000000002</v>
      </c>
      <c r="Z315" s="19">
        <f t="shared" si="84"/>
        <v>1357.678848</v>
      </c>
      <c r="AA315" s="22">
        <f t="shared" si="85"/>
        <v>2</v>
      </c>
      <c r="AB315" s="19">
        <f t="shared" si="86"/>
        <v>125.69486400000001</v>
      </c>
      <c r="AC315" s="23"/>
      <c r="AD315" s="19">
        <f t="shared" si="87"/>
        <v>1131.39904</v>
      </c>
      <c r="AE315" s="19">
        <f t="shared" si="88"/>
        <v>3394.1971199999998</v>
      </c>
      <c r="AF315" s="19">
        <f t="shared" si="89"/>
        <v>11313.990400000001</v>
      </c>
      <c r="AG315" s="19">
        <f t="shared" si="92"/>
        <v>206.36718489599997</v>
      </c>
      <c r="AH315" s="19">
        <f t="shared" si="93"/>
        <v>722.28514713599986</v>
      </c>
      <c r="AI315" s="19">
        <f>+'[1]Base SDI para IMSS'!N337</f>
        <v>981.87750038293996</v>
      </c>
      <c r="AJ315" s="19">
        <f>+'[1]Base SDI para IMSS'!O337</f>
        <v>210.19710641428486</v>
      </c>
      <c r="AK315" s="19">
        <f>+'[1]Base SDI para IMSS'!P337</f>
        <v>331.06044260249865</v>
      </c>
      <c r="AL315" s="24">
        <f>+AI315+AJ315+AK315-'[1]Base SDI para IMSS'!Q337</f>
        <v>0</v>
      </c>
    </row>
    <row r="316" spans="1:42" s="25" customFormat="1" ht="15" x14ac:dyDescent="0.25">
      <c r="A316" s="13">
        <v>312</v>
      </c>
      <c r="B316" s="14" t="s">
        <v>848</v>
      </c>
      <c r="C316" s="15" t="s">
        <v>849</v>
      </c>
      <c r="D316" s="14" t="s">
        <v>1272</v>
      </c>
      <c r="E316" s="14">
        <v>2012</v>
      </c>
      <c r="F316" s="14">
        <v>2013</v>
      </c>
      <c r="G316" s="16">
        <f t="shared" si="74"/>
        <v>1</v>
      </c>
      <c r="H316" s="15" t="s">
        <v>816</v>
      </c>
      <c r="I316" s="15" t="s">
        <v>850</v>
      </c>
      <c r="J316" s="15" t="s">
        <v>41</v>
      </c>
      <c r="K316" s="17">
        <v>1</v>
      </c>
      <c r="L316" s="18">
        <v>8</v>
      </c>
      <c r="M316" s="15">
        <v>15</v>
      </c>
      <c r="N316" s="19">
        <v>3271.2</v>
      </c>
      <c r="O316" s="19">
        <f t="shared" si="75"/>
        <v>218.07999999999998</v>
      </c>
      <c r="P316" s="20">
        <v>778</v>
      </c>
      <c r="Q316" s="20">
        <v>327.12</v>
      </c>
      <c r="R316" s="21">
        <f t="shared" si="76"/>
        <v>51.866666666666667</v>
      </c>
      <c r="S316" s="21">
        <f t="shared" si="77"/>
        <v>21.808</v>
      </c>
      <c r="T316" s="20">
        <f t="shared" si="78"/>
        <v>6542.4</v>
      </c>
      <c r="U316" s="20">
        <f t="shared" si="79"/>
        <v>1556</v>
      </c>
      <c r="V316" s="20">
        <f t="shared" si="80"/>
        <v>654.24</v>
      </c>
      <c r="W316" s="19">
        <f t="shared" si="81"/>
        <v>226.279808</v>
      </c>
      <c r="X316" s="19">
        <f t="shared" si="82"/>
        <v>6878.9061631999994</v>
      </c>
      <c r="Y316" s="19">
        <f t="shared" si="83"/>
        <v>1614.5056000000002</v>
      </c>
      <c r="Z316" s="19">
        <f t="shared" si="84"/>
        <v>678.83942400000001</v>
      </c>
      <c r="AA316" s="22">
        <f t="shared" si="85"/>
        <v>0</v>
      </c>
      <c r="AB316" s="19">
        <f t="shared" si="86"/>
        <v>0</v>
      </c>
      <c r="AC316" s="23"/>
      <c r="AD316" s="19">
        <f t="shared" si="87"/>
        <v>1131.39904</v>
      </c>
      <c r="AE316" s="19">
        <f t="shared" si="88"/>
        <v>3394.1971199999998</v>
      </c>
      <c r="AF316" s="19">
        <f t="shared" si="89"/>
        <v>11313.990400000001</v>
      </c>
      <c r="AG316" s="19">
        <f t="shared" si="92"/>
        <v>206.36718489599997</v>
      </c>
      <c r="AH316" s="19">
        <f t="shared" si="93"/>
        <v>722.28514713599986</v>
      </c>
      <c r="AI316" s="19">
        <f>+'[1]Base SDI para IMSS'!N338</f>
        <v>932.45053413251583</v>
      </c>
      <c r="AJ316" s="19">
        <f>+'[1]Base SDI para IMSS'!O338</f>
        <v>194.10642065428485</v>
      </c>
      <c r="AK316" s="19">
        <f>+'[1]Base SDI para IMSS'!P338</f>
        <v>305.71761253049863</v>
      </c>
      <c r="AL316" s="24">
        <f>+AI316+AJ316+AK316-'[1]Base SDI para IMSS'!Q338</f>
        <v>0</v>
      </c>
    </row>
    <row r="317" spans="1:42" s="26" customFormat="1" ht="15" x14ac:dyDescent="0.25">
      <c r="A317" s="13">
        <v>313</v>
      </c>
      <c r="B317" s="14" t="s">
        <v>851</v>
      </c>
      <c r="C317" s="15" t="s">
        <v>852</v>
      </c>
      <c r="D317" s="14" t="s">
        <v>853</v>
      </c>
      <c r="E317" s="14">
        <v>1995</v>
      </c>
      <c r="F317" s="14">
        <v>2013</v>
      </c>
      <c r="G317" s="16">
        <f t="shared" si="74"/>
        <v>18</v>
      </c>
      <c r="H317" s="15" t="s">
        <v>816</v>
      </c>
      <c r="I317" s="15" t="s">
        <v>66</v>
      </c>
      <c r="J317" s="15" t="s">
        <v>15</v>
      </c>
      <c r="K317" s="17">
        <v>13</v>
      </c>
      <c r="L317" s="18">
        <v>6</v>
      </c>
      <c r="M317" s="15">
        <v>15</v>
      </c>
      <c r="N317" s="19">
        <v>4796.3999999999996</v>
      </c>
      <c r="O317" s="19">
        <f t="shared" si="75"/>
        <v>319.76</v>
      </c>
      <c r="P317" s="20">
        <v>887</v>
      </c>
      <c r="Q317" s="20">
        <v>479.64</v>
      </c>
      <c r="R317" s="21">
        <f t="shared" si="76"/>
        <v>59.133333333333333</v>
      </c>
      <c r="S317" s="21">
        <f t="shared" si="77"/>
        <v>31.975999999999999</v>
      </c>
      <c r="T317" s="20">
        <f t="shared" si="78"/>
        <v>9592.7999999999993</v>
      </c>
      <c r="U317" s="20">
        <f t="shared" si="79"/>
        <v>1774</v>
      </c>
      <c r="V317" s="20">
        <f t="shared" si="80"/>
        <v>959.28</v>
      </c>
      <c r="W317" s="19">
        <f t="shared" si="81"/>
        <v>331.78297600000002</v>
      </c>
      <c r="X317" s="19">
        <f t="shared" si="82"/>
        <v>10086.2024704</v>
      </c>
      <c r="Y317" s="19">
        <f t="shared" si="83"/>
        <v>1840.7024000000001</v>
      </c>
      <c r="Z317" s="19">
        <f t="shared" si="84"/>
        <v>995.348928</v>
      </c>
      <c r="AA317" s="22">
        <f t="shared" si="85"/>
        <v>3</v>
      </c>
      <c r="AB317" s="19">
        <f t="shared" si="86"/>
        <v>188.54229600000002</v>
      </c>
      <c r="AC317" s="23"/>
      <c r="AD317" s="19">
        <f t="shared" si="87"/>
        <v>1658.91488</v>
      </c>
      <c r="AE317" s="19">
        <f t="shared" si="88"/>
        <v>4976.7446399999999</v>
      </c>
      <c r="AF317" s="19">
        <f t="shared" si="89"/>
        <v>16589.148800000003</v>
      </c>
      <c r="AG317" s="19">
        <f t="shared" si="92"/>
        <v>302.58607411199995</v>
      </c>
      <c r="AH317" s="19">
        <f t="shared" si="93"/>
        <v>1059.051259392</v>
      </c>
      <c r="AI317" s="19">
        <f>+'[1]Base SDI para IMSS'!N339</f>
        <v>1212.213266764626</v>
      </c>
      <c r="AJ317" s="19">
        <f>+'[1]Base SDI para IMSS'!O339</f>
        <v>285.18168906818562</v>
      </c>
      <c r="AK317" s="19">
        <f>+'[1]Base SDI para IMSS'!P339</f>
        <v>449.16116028239236</v>
      </c>
      <c r="AL317" s="24">
        <f>+AI317+AJ317+AK317-'[1]Base SDI para IMSS'!Q339</f>
        <v>0</v>
      </c>
      <c r="AM317" s="25"/>
      <c r="AN317" s="25"/>
      <c r="AO317" s="25"/>
      <c r="AP317" s="25"/>
    </row>
    <row r="318" spans="1:42" s="25" customFormat="1" ht="15" x14ac:dyDescent="0.25">
      <c r="A318" s="13">
        <v>314</v>
      </c>
      <c r="B318" s="14" t="s">
        <v>854</v>
      </c>
      <c r="C318" s="15" t="s">
        <v>855</v>
      </c>
      <c r="D318" s="14" t="s">
        <v>224</v>
      </c>
      <c r="E318" s="14">
        <v>1990</v>
      </c>
      <c r="F318" s="14">
        <v>2013</v>
      </c>
      <c r="G318" s="16">
        <f t="shared" si="74"/>
        <v>23</v>
      </c>
      <c r="H318" s="15" t="s">
        <v>816</v>
      </c>
      <c r="I318" s="15" t="s">
        <v>233</v>
      </c>
      <c r="J318" s="15" t="s">
        <v>90</v>
      </c>
      <c r="K318" s="17">
        <v>14</v>
      </c>
      <c r="L318" s="18">
        <v>8</v>
      </c>
      <c r="M318" s="15">
        <v>15</v>
      </c>
      <c r="N318" s="19">
        <v>7115.85</v>
      </c>
      <c r="O318" s="19">
        <f t="shared" si="75"/>
        <v>474.39000000000004</v>
      </c>
      <c r="P318" s="20">
        <v>1142.5</v>
      </c>
      <c r="Q318" s="20">
        <v>0</v>
      </c>
      <c r="R318" s="21">
        <f t="shared" si="76"/>
        <v>76.166666666666671</v>
      </c>
      <c r="S318" s="21">
        <f t="shared" si="77"/>
        <v>0</v>
      </c>
      <c r="T318" s="20">
        <f t="shared" si="78"/>
        <v>14231.7</v>
      </c>
      <c r="U318" s="20">
        <f t="shared" si="79"/>
        <v>2285</v>
      </c>
      <c r="V318" s="20">
        <f t="shared" si="80"/>
        <v>0</v>
      </c>
      <c r="W318" s="19">
        <f t="shared" si="81"/>
        <v>492.2270640000001</v>
      </c>
      <c r="X318" s="19">
        <f t="shared" si="82"/>
        <v>14963.702745600001</v>
      </c>
      <c r="Y318" s="19">
        <f t="shared" si="83"/>
        <v>2370.9160000000002</v>
      </c>
      <c r="Z318" s="19">
        <f t="shared" si="84"/>
        <v>0</v>
      </c>
      <c r="AA318" s="22">
        <f t="shared" si="85"/>
        <v>4</v>
      </c>
      <c r="AB318" s="19">
        <f t="shared" si="86"/>
        <v>251.38972800000002</v>
      </c>
      <c r="AC318" s="23"/>
      <c r="AD318" s="19">
        <f t="shared" si="87"/>
        <v>2461.1353200000003</v>
      </c>
      <c r="AE318" s="19">
        <f t="shared" si="88"/>
        <v>7383.4059600000019</v>
      </c>
      <c r="AF318" s="19">
        <f t="shared" si="89"/>
        <v>24611.353200000005</v>
      </c>
      <c r="AG318" s="19">
        <f t="shared" si="92"/>
        <v>448.91108236800005</v>
      </c>
      <c r="AH318" s="19">
        <f t="shared" si="93"/>
        <v>1571.1887882880001</v>
      </c>
      <c r="AI318" s="19">
        <f>+'[1]Base SDI para IMSS'!N340</f>
        <v>1544.6288867386402</v>
      </c>
      <c r="AJ318" s="19">
        <f>+'[1]Base SDI para IMSS'!O340</f>
        <v>393.3978246816385</v>
      </c>
      <c r="AK318" s="19">
        <f>+'[1]Base SDI para IMSS'!P340</f>
        <v>619.60157387358061</v>
      </c>
      <c r="AL318" s="24">
        <f>+AI318+AJ318+AK318-'[1]Base SDI para IMSS'!Q340</f>
        <v>0</v>
      </c>
    </row>
    <row r="319" spans="1:42" s="25" customFormat="1" ht="15" x14ac:dyDescent="0.25">
      <c r="A319" s="13">
        <v>315</v>
      </c>
      <c r="B319" s="14" t="s">
        <v>856</v>
      </c>
      <c r="C319" s="15" t="s">
        <v>857</v>
      </c>
      <c r="D319" s="14" t="s">
        <v>858</v>
      </c>
      <c r="E319" s="14">
        <v>1993</v>
      </c>
      <c r="F319" s="14">
        <v>2013</v>
      </c>
      <c r="G319" s="16">
        <f t="shared" si="74"/>
        <v>20</v>
      </c>
      <c r="H319" s="15" t="s">
        <v>816</v>
      </c>
      <c r="I319" s="15" t="s">
        <v>100</v>
      </c>
      <c r="J319" s="15" t="s">
        <v>15</v>
      </c>
      <c r="K319" s="17">
        <v>1</v>
      </c>
      <c r="L319" s="18">
        <v>8</v>
      </c>
      <c r="M319" s="15">
        <v>15</v>
      </c>
      <c r="N319" s="19">
        <v>2842.8</v>
      </c>
      <c r="O319" s="19">
        <f t="shared" si="75"/>
        <v>189.52</v>
      </c>
      <c r="P319" s="20">
        <v>732</v>
      </c>
      <c r="Q319" s="20">
        <v>284.27999999999997</v>
      </c>
      <c r="R319" s="21">
        <f t="shared" si="76"/>
        <v>48.8</v>
      </c>
      <c r="S319" s="21">
        <f t="shared" si="77"/>
        <v>18.951999999999998</v>
      </c>
      <c r="T319" s="20">
        <f t="shared" si="78"/>
        <v>5685.6</v>
      </c>
      <c r="U319" s="20">
        <f t="shared" si="79"/>
        <v>1464</v>
      </c>
      <c r="V319" s="20">
        <f t="shared" si="80"/>
        <v>568.55999999999995</v>
      </c>
      <c r="W319" s="19">
        <f t="shared" si="81"/>
        <v>196.64595200000002</v>
      </c>
      <c r="X319" s="19">
        <f t="shared" si="82"/>
        <v>5978.0369408000006</v>
      </c>
      <c r="Y319" s="19">
        <f t="shared" si="83"/>
        <v>1519.0464000000002</v>
      </c>
      <c r="Z319" s="19">
        <f t="shared" si="84"/>
        <v>589.93785600000001</v>
      </c>
      <c r="AA319" s="22">
        <f t="shared" si="85"/>
        <v>4</v>
      </c>
      <c r="AB319" s="19">
        <f t="shared" si="86"/>
        <v>251.38972800000002</v>
      </c>
      <c r="AC319" s="23">
        <v>5000</v>
      </c>
      <c r="AD319" s="19">
        <f t="shared" si="87"/>
        <v>983.22976000000017</v>
      </c>
      <c r="AE319" s="19">
        <f t="shared" si="88"/>
        <v>2949.6892800000005</v>
      </c>
      <c r="AF319" s="19">
        <f t="shared" si="89"/>
        <v>9832.2976000000017</v>
      </c>
      <c r="AG319" s="19">
        <f t="shared" si="92"/>
        <v>179.34110822400001</v>
      </c>
      <c r="AH319" s="19">
        <f t="shared" si="93"/>
        <v>627.69387878400005</v>
      </c>
      <c r="AI319" s="19">
        <f>+'[1]Base SDI para IMSS'!N341</f>
        <v>870.60688282878823</v>
      </c>
      <c r="AJ319" s="19">
        <f>+'[1]Base SDI para IMSS'!O341</f>
        <v>173.97354916997122</v>
      </c>
      <c r="AK319" s="19">
        <f>+'[1]Base SDI para IMSS'!P341</f>
        <v>274.00833994270471</v>
      </c>
      <c r="AL319" s="24">
        <f>+AI319+AJ319+AK319-'[1]Base SDI para IMSS'!Q341</f>
        <v>0</v>
      </c>
    </row>
    <row r="320" spans="1:42" s="25" customFormat="1" ht="15" x14ac:dyDescent="0.25">
      <c r="A320" s="13">
        <v>316</v>
      </c>
      <c r="B320" s="14" t="s">
        <v>932</v>
      </c>
      <c r="C320" s="15" t="s">
        <v>933</v>
      </c>
      <c r="D320" s="14" t="s">
        <v>934</v>
      </c>
      <c r="E320" s="14">
        <v>1985</v>
      </c>
      <c r="F320" s="14">
        <v>2013</v>
      </c>
      <c r="G320" s="16">
        <f t="shared" si="74"/>
        <v>28</v>
      </c>
      <c r="H320" s="15" t="s">
        <v>870</v>
      </c>
      <c r="I320" s="15" t="s">
        <v>40</v>
      </c>
      <c r="J320" s="15" t="s">
        <v>15</v>
      </c>
      <c r="K320" s="17">
        <v>1</v>
      </c>
      <c r="L320" s="18">
        <v>8</v>
      </c>
      <c r="M320" s="15">
        <v>15</v>
      </c>
      <c r="N320" s="19">
        <v>3271.2</v>
      </c>
      <c r="O320" s="19">
        <f t="shared" si="75"/>
        <v>218.07999999999998</v>
      </c>
      <c r="P320" s="20">
        <v>778</v>
      </c>
      <c r="Q320" s="20">
        <v>327.12</v>
      </c>
      <c r="R320" s="21">
        <f t="shared" si="76"/>
        <v>51.866666666666667</v>
      </c>
      <c r="S320" s="21">
        <f t="shared" si="77"/>
        <v>21.808</v>
      </c>
      <c r="T320" s="20">
        <f t="shared" si="78"/>
        <v>6542.4</v>
      </c>
      <c r="U320" s="20">
        <f t="shared" si="79"/>
        <v>1556</v>
      </c>
      <c r="V320" s="20">
        <f t="shared" si="80"/>
        <v>654.24</v>
      </c>
      <c r="W320" s="19">
        <f t="shared" si="81"/>
        <v>226.279808</v>
      </c>
      <c r="X320" s="19">
        <f t="shared" si="82"/>
        <v>6878.9061631999994</v>
      </c>
      <c r="Y320" s="19">
        <f t="shared" si="83"/>
        <v>1614.5056000000002</v>
      </c>
      <c r="Z320" s="19">
        <f t="shared" si="84"/>
        <v>678.83942400000001</v>
      </c>
      <c r="AA320" s="22">
        <f t="shared" si="85"/>
        <v>5</v>
      </c>
      <c r="AB320" s="19">
        <f t="shared" si="86"/>
        <v>314.23716000000002</v>
      </c>
      <c r="AC320" s="23"/>
      <c r="AD320" s="19">
        <f t="shared" si="87"/>
        <v>1131.39904</v>
      </c>
      <c r="AE320" s="19">
        <f t="shared" si="88"/>
        <v>3394.1971199999998</v>
      </c>
      <c r="AF320" s="19">
        <f t="shared" si="89"/>
        <v>11313.990400000001</v>
      </c>
      <c r="AG320" s="19">
        <f t="shared" si="92"/>
        <v>206.36718489599997</v>
      </c>
      <c r="AH320" s="19">
        <f t="shared" si="93"/>
        <v>722.28514713599986</v>
      </c>
      <c r="AI320" s="19">
        <f>+'[1]Base SDI para IMSS'!N342</f>
        <v>951.75585117569574</v>
      </c>
      <c r="AJ320" s="19">
        <f>+'[1]Base SDI para IMSS'!O342</f>
        <v>200.39116385428483</v>
      </c>
      <c r="AK320" s="19">
        <f>+'[1]Base SDI para IMSS'!P342</f>
        <v>315.61608307049863</v>
      </c>
      <c r="AL320" s="24">
        <f>+AI320+AJ320+AK320-'[1]Base SDI para IMSS'!Q342</f>
        <v>0</v>
      </c>
    </row>
    <row r="321" spans="1:39" s="25" customFormat="1" ht="15" x14ac:dyDescent="0.25">
      <c r="A321" s="13">
        <v>317</v>
      </c>
      <c r="B321" s="14" t="s">
        <v>859</v>
      </c>
      <c r="C321" s="15" t="s">
        <v>860</v>
      </c>
      <c r="D321" s="14" t="s">
        <v>861</v>
      </c>
      <c r="E321" s="14">
        <v>1985</v>
      </c>
      <c r="F321" s="14">
        <v>2013</v>
      </c>
      <c r="G321" s="16">
        <f t="shared" si="74"/>
        <v>28</v>
      </c>
      <c r="H321" s="15" t="s">
        <v>816</v>
      </c>
      <c r="I321" s="15" t="s">
        <v>535</v>
      </c>
      <c r="J321" s="15" t="s">
        <v>15</v>
      </c>
      <c r="K321" s="17">
        <v>1</v>
      </c>
      <c r="L321" s="18">
        <v>8</v>
      </c>
      <c r="M321" s="15">
        <v>15</v>
      </c>
      <c r="N321" s="19">
        <v>3271.2</v>
      </c>
      <c r="O321" s="19">
        <f t="shared" si="75"/>
        <v>218.07999999999998</v>
      </c>
      <c r="P321" s="20">
        <v>778</v>
      </c>
      <c r="Q321" s="20">
        <v>327.12</v>
      </c>
      <c r="R321" s="21">
        <f t="shared" si="76"/>
        <v>51.866666666666667</v>
      </c>
      <c r="S321" s="21">
        <f t="shared" si="77"/>
        <v>21.808</v>
      </c>
      <c r="T321" s="20">
        <f t="shared" si="78"/>
        <v>6542.4</v>
      </c>
      <c r="U321" s="20">
        <f t="shared" si="79"/>
        <v>1556</v>
      </c>
      <c r="V321" s="20">
        <f t="shared" si="80"/>
        <v>654.24</v>
      </c>
      <c r="W321" s="19">
        <f t="shared" si="81"/>
        <v>226.279808</v>
      </c>
      <c r="X321" s="19">
        <f t="shared" si="82"/>
        <v>6878.9061631999994</v>
      </c>
      <c r="Y321" s="19">
        <f t="shared" si="83"/>
        <v>1614.5056000000002</v>
      </c>
      <c r="Z321" s="19">
        <f t="shared" si="84"/>
        <v>678.83942400000001</v>
      </c>
      <c r="AA321" s="22">
        <f t="shared" si="85"/>
        <v>5</v>
      </c>
      <c r="AB321" s="19">
        <f t="shared" si="86"/>
        <v>314.23716000000002</v>
      </c>
      <c r="AC321" s="23"/>
      <c r="AD321" s="19">
        <f t="shared" si="87"/>
        <v>1131.39904</v>
      </c>
      <c r="AE321" s="19">
        <f t="shared" si="88"/>
        <v>3394.1971199999998</v>
      </c>
      <c r="AF321" s="19">
        <f t="shared" si="89"/>
        <v>11313.990400000001</v>
      </c>
      <c r="AG321" s="19">
        <f t="shared" si="92"/>
        <v>206.36718489599997</v>
      </c>
      <c r="AH321" s="19">
        <f t="shared" si="93"/>
        <v>722.28514713599986</v>
      </c>
      <c r="AI321" s="19">
        <f>+'[1]Base SDI para IMSS'!N343</f>
        <v>951.75585117569574</v>
      </c>
      <c r="AJ321" s="19">
        <f>+'[1]Base SDI para IMSS'!O343</f>
        <v>200.39116385428483</v>
      </c>
      <c r="AK321" s="19">
        <f>+'[1]Base SDI para IMSS'!P343</f>
        <v>315.61608307049863</v>
      </c>
      <c r="AL321" s="24">
        <f>+AI321+AJ321+AK321-'[1]Base SDI para IMSS'!Q343</f>
        <v>0</v>
      </c>
    </row>
    <row r="322" spans="1:39" s="25" customFormat="1" ht="15" x14ac:dyDescent="0.25">
      <c r="A322" s="13">
        <v>318</v>
      </c>
      <c r="B322" s="14" t="s">
        <v>862</v>
      </c>
      <c r="C322" s="15" t="s">
        <v>863</v>
      </c>
      <c r="D322" s="14" t="s">
        <v>864</v>
      </c>
      <c r="E322" s="14">
        <v>2006</v>
      </c>
      <c r="F322" s="14">
        <v>2013</v>
      </c>
      <c r="G322" s="16">
        <f t="shared" si="74"/>
        <v>7</v>
      </c>
      <c r="H322" s="15" t="s">
        <v>816</v>
      </c>
      <c r="I322" s="15" t="s">
        <v>817</v>
      </c>
      <c r="J322" s="15" t="s">
        <v>15</v>
      </c>
      <c r="K322" s="17">
        <v>1</v>
      </c>
      <c r="L322" s="18">
        <v>8</v>
      </c>
      <c r="M322" s="15">
        <v>15</v>
      </c>
      <c r="N322" s="19">
        <v>3271.2</v>
      </c>
      <c r="O322" s="19">
        <f t="shared" si="75"/>
        <v>218.07999999999998</v>
      </c>
      <c r="P322" s="20">
        <v>778</v>
      </c>
      <c r="Q322" s="20">
        <v>654.24</v>
      </c>
      <c r="R322" s="21">
        <f t="shared" si="76"/>
        <v>51.866666666666667</v>
      </c>
      <c r="S322" s="21">
        <f t="shared" si="77"/>
        <v>43.616</v>
      </c>
      <c r="T322" s="20">
        <f t="shared" si="78"/>
        <v>6542.4</v>
      </c>
      <c r="U322" s="20">
        <f t="shared" si="79"/>
        <v>1556</v>
      </c>
      <c r="V322" s="20">
        <f t="shared" si="80"/>
        <v>1308.48</v>
      </c>
      <c r="W322" s="19">
        <f t="shared" si="81"/>
        <v>226.279808</v>
      </c>
      <c r="X322" s="19">
        <f t="shared" si="82"/>
        <v>6878.9061631999994</v>
      </c>
      <c r="Y322" s="19">
        <f t="shared" si="83"/>
        <v>1614.5056000000002</v>
      </c>
      <c r="Z322" s="19">
        <f t="shared" si="84"/>
        <v>1357.678848</v>
      </c>
      <c r="AA322" s="22">
        <f t="shared" si="85"/>
        <v>1</v>
      </c>
      <c r="AB322" s="19">
        <f t="shared" si="86"/>
        <v>62.847432000000005</v>
      </c>
      <c r="AC322" s="23"/>
      <c r="AD322" s="19">
        <f t="shared" si="87"/>
        <v>1131.39904</v>
      </c>
      <c r="AE322" s="19">
        <f t="shared" si="88"/>
        <v>3394.1971199999998</v>
      </c>
      <c r="AF322" s="19">
        <f t="shared" si="89"/>
        <v>11313.990400000001</v>
      </c>
      <c r="AG322" s="19">
        <f t="shared" si="92"/>
        <v>206.36718489599997</v>
      </c>
      <c r="AH322" s="19">
        <f t="shared" si="93"/>
        <v>722.28514713599986</v>
      </c>
      <c r="AI322" s="19">
        <f>+'[1]Base SDI para IMSS'!N344</f>
        <v>978.0164369743037</v>
      </c>
      <c r="AJ322" s="19">
        <f>+'[1]Base SDI para IMSS'!O344</f>
        <v>208.94015777428481</v>
      </c>
      <c r="AK322" s="19">
        <f>+'[1]Base SDI para IMSS'!P344</f>
        <v>329.08074849449861</v>
      </c>
      <c r="AL322" s="24">
        <f>+AI322+AJ322+AK322-'[1]Base SDI para IMSS'!Q344</f>
        <v>0</v>
      </c>
    </row>
    <row r="323" spans="1:39" s="25" customFormat="1" ht="15" x14ac:dyDescent="0.25">
      <c r="A323" s="13">
        <v>319</v>
      </c>
      <c r="B323" s="14" t="s">
        <v>865</v>
      </c>
      <c r="C323" s="15" t="s">
        <v>866</v>
      </c>
      <c r="D323" s="14" t="s">
        <v>867</v>
      </c>
      <c r="E323" s="14">
        <v>2003</v>
      </c>
      <c r="F323" s="14">
        <v>2013</v>
      </c>
      <c r="G323" s="16">
        <f t="shared" si="74"/>
        <v>10</v>
      </c>
      <c r="H323" s="15" t="s">
        <v>816</v>
      </c>
      <c r="I323" s="15" t="s">
        <v>23</v>
      </c>
      <c r="J323" s="15" t="s">
        <v>15</v>
      </c>
      <c r="K323" s="17">
        <v>1</v>
      </c>
      <c r="L323" s="18">
        <v>8</v>
      </c>
      <c r="M323" s="15">
        <v>15</v>
      </c>
      <c r="N323" s="19">
        <v>2842.8</v>
      </c>
      <c r="O323" s="19">
        <f t="shared" si="75"/>
        <v>189.52</v>
      </c>
      <c r="P323" s="20">
        <v>732</v>
      </c>
      <c r="Q323" s="20">
        <v>568.55999999999995</v>
      </c>
      <c r="R323" s="21">
        <f t="shared" si="76"/>
        <v>48.8</v>
      </c>
      <c r="S323" s="21">
        <f t="shared" si="77"/>
        <v>37.903999999999996</v>
      </c>
      <c r="T323" s="20">
        <f t="shared" si="78"/>
        <v>5685.6</v>
      </c>
      <c r="U323" s="20">
        <f t="shared" si="79"/>
        <v>1464</v>
      </c>
      <c r="V323" s="20">
        <f t="shared" si="80"/>
        <v>1137.1199999999999</v>
      </c>
      <c r="W323" s="19">
        <f t="shared" si="81"/>
        <v>196.64595200000002</v>
      </c>
      <c r="X323" s="19">
        <f t="shared" si="82"/>
        <v>5978.0369408000006</v>
      </c>
      <c r="Y323" s="19">
        <f t="shared" si="83"/>
        <v>1519.0464000000002</v>
      </c>
      <c r="Z323" s="19">
        <f t="shared" si="84"/>
        <v>1179.875712</v>
      </c>
      <c r="AA323" s="22">
        <f t="shared" si="85"/>
        <v>2</v>
      </c>
      <c r="AB323" s="19">
        <f t="shared" si="86"/>
        <v>125.69486400000001</v>
      </c>
      <c r="AC323" s="23"/>
      <c r="AD323" s="19">
        <f t="shared" si="87"/>
        <v>983.22976000000017</v>
      </c>
      <c r="AE323" s="19">
        <f t="shared" si="88"/>
        <v>2949.6892800000005</v>
      </c>
      <c r="AF323" s="19">
        <f t="shared" si="89"/>
        <v>9832.2976000000017</v>
      </c>
      <c r="AG323" s="19">
        <f t="shared" si="92"/>
        <v>179.34110822400001</v>
      </c>
      <c r="AH323" s="19">
        <f t="shared" si="93"/>
        <v>627.69387878400005</v>
      </c>
      <c r="AI323" s="19">
        <f>+'[1]Base SDI para IMSS'!N345</f>
        <v>899.12788316380431</v>
      </c>
      <c r="AJ323" s="19">
        <f>+'[1]Base SDI para IMSS'!O345</f>
        <v>183.25840900997125</v>
      </c>
      <c r="AK323" s="19">
        <f>+'[1]Base SDI para IMSS'!P345</f>
        <v>288.63199419070469</v>
      </c>
      <c r="AL323" s="24">
        <f>+AI323+AJ323+AK323-'[1]Base SDI para IMSS'!Q345</f>
        <v>0</v>
      </c>
      <c r="AM323" s="28" t="s">
        <v>1143</v>
      </c>
    </row>
    <row r="324" spans="1:39" s="25" customFormat="1" ht="15" x14ac:dyDescent="0.25">
      <c r="A324" s="13">
        <v>320</v>
      </c>
      <c r="B324" s="14" t="s">
        <v>935</v>
      </c>
      <c r="C324" s="15" t="s">
        <v>936</v>
      </c>
      <c r="D324" s="14" t="s">
        <v>937</v>
      </c>
      <c r="E324" s="14">
        <v>2001</v>
      </c>
      <c r="F324" s="14">
        <v>2013</v>
      </c>
      <c r="G324" s="16">
        <f t="shared" si="74"/>
        <v>12</v>
      </c>
      <c r="H324" s="15" t="s">
        <v>938</v>
      </c>
      <c r="I324" s="15" t="s">
        <v>69</v>
      </c>
      <c r="J324" s="15" t="s">
        <v>15</v>
      </c>
      <c r="K324" s="17">
        <v>1</v>
      </c>
      <c r="L324" s="18">
        <v>8</v>
      </c>
      <c r="M324" s="15">
        <v>15</v>
      </c>
      <c r="N324" s="19">
        <v>3475.8</v>
      </c>
      <c r="O324" s="19">
        <f t="shared" si="75"/>
        <v>231.72</v>
      </c>
      <c r="P324" s="20">
        <v>792</v>
      </c>
      <c r="Q324" s="20">
        <v>695.16</v>
      </c>
      <c r="R324" s="21">
        <f t="shared" si="76"/>
        <v>52.8</v>
      </c>
      <c r="S324" s="21">
        <f t="shared" si="77"/>
        <v>46.344000000000001</v>
      </c>
      <c r="T324" s="20">
        <f t="shared" si="78"/>
        <v>6951.6</v>
      </c>
      <c r="U324" s="20">
        <f t="shared" si="79"/>
        <v>1584</v>
      </c>
      <c r="V324" s="20">
        <f t="shared" si="80"/>
        <v>1390.32</v>
      </c>
      <c r="W324" s="19">
        <f t="shared" si="81"/>
        <v>240.43267200000003</v>
      </c>
      <c r="X324" s="19">
        <f t="shared" si="82"/>
        <v>7309.1532288000008</v>
      </c>
      <c r="Y324" s="19">
        <f t="shared" si="83"/>
        <v>1643.5584000000001</v>
      </c>
      <c r="Z324" s="19">
        <f t="shared" si="84"/>
        <v>1442.5960320000002</v>
      </c>
      <c r="AA324" s="22">
        <f t="shared" si="85"/>
        <v>2</v>
      </c>
      <c r="AB324" s="19">
        <f t="shared" si="86"/>
        <v>125.69486400000001</v>
      </c>
      <c r="AC324" s="23"/>
      <c r="AD324" s="19">
        <f t="shared" si="87"/>
        <v>1202.16336</v>
      </c>
      <c r="AE324" s="19">
        <f t="shared" si="88"/>
        <v>3606.4900800000005</v>
      </c>
      <c r="AF324" s="19">
        <f t="shared" si="89"/>
        <v>12021.633600000001</v>
      </c>
      <c r="AG324" s="19">
        <f t="shared" si="92"/>
        <v>219.27459686400002</v>
      </c>
      <c r="AH324" s="19">
        <f t="shared" si="93"/>
        <v>767.4610890240001</v>
      </c>
      <c r="AI324" s="19">
        <f>+'[1]Base SDI para IMSS'!N351</f>
        <v>1020.3819765293</v>
      </c>
      <c r="AJ324" s="19">
        <f>+'[1]Base SDI para IMSS'!O351</f>
        <v>222.73203366200323</v>
      </c>
      <c r="AK324" s="19">
        <f>+'[1]Base SDI para IMSS'!P351</f>
        <v>350.80295301765511</v>
      </c>
      <c r="AL324" s="24">
        <f>+AI324+AJ324+AK324-'[1]Base SDI para IMSS'!Q351</f>
        <v>0</v>
      </c>
    </row>
    <row r="325" spans="1:39" s="25" customFormat="1" ht="15" x14ac:dyDescent="0.25">
      <c r="A325" s="13">
        <v>321</v>
      </c>
      <c r="B325" s="14" t="s">
        <v>939</v>
      </c>
      <c r="C325" s="15" t="s">
        <v>940</v>
      </c>
      <c r="D325" s="14" t="s">
        <v>941</v>
      </c>
      <c r="E325" s="14">
        <v>1992</v>
      </c>
      <c r="F325" s="14">
        <v>2013</v>
      </c>
      <c r="G325" s="16">
        <f t="shared" ref="G325:G388" si="94">SUM(F325-E325)</f>
        <v>21</v>
      </c>
      <c r="H325" s="15" t="s">
        <v>938</v>
      </c>
      <c r="I325" s="15" t="s">
        <v>14</v>
      </c>
      <c r="J325" s="15" t="s">
        <v>15</v>
      </c>
      <c r="K325" s="17">
        <v>1</v>
      </c>
      <c r="L325" s="18">
        <v>8</v>
      </c>
      <c r="M325" s="15">
        <v>15</v>
      </c>
      <c r="N325" s="19">
        <v>2842.8</v>
      </c>
      <c r="O325" s="19">
        <f t="shared" ref="O325:O388" si="95">SUM(N325/M325)</f>
        <v>189.52</v>
      </c>
      <c r="P325" s="20">
        <v>732</v>
      </c>
      <c r="Q325" s="20">
        <v>568.55999999999995</v>
      </c>
      <c r="R325" s="21">
        <f t="shared" ref="R325:R388" si="96">SUM(P325/M325)</f>
        <v>48.8</v>
      </c>
      <c r="S325" s="21">
        <f t="shared" ref="S325:S388" si="97">SUM(Q325/M325)</f>
        <v>37.903999999999996</v>
      </c>
      <c r="T325" s="20">
        <f t="shared" ref="T325:T388" si="98">SUM(O325*30)</f>
        <v>5685.6</v>
      </c>
      <c r="U325" s="20">
        <f t="shared" ref="U325:U388" si="99">SUM(R325*30)</f>
        <v>1464</v>
      </c>
      <c r="V325" s="20">
        <f t="shared" ref="V325:V388" si="100">SUM(S325*30)</f>
        <v>1137.1199999999999</v>
      </c>
      <c r="W325" s="19">
        <f t="shared" ref="W325:W388" si="101">+O325*$AM$3</f>
        <v>196.64595200000002</v>
      </c>
      <c r="X325" s="19">
        <f t="shared" ref="X325:X388" si="102">+W325*30.4</f>
        <v>5978.0369408000006</v>
      </c>
      <c r="Y325" s="19">
        <f t="shared" ref="Y325:Y388" si="103">+U325*$AM$3</f>
        <v>1519.0464000000002</v>
      </c>
      <c r="Z325" s="19">
        <f t="shared" ref="Z325:Z388" si="104">+(Q325*$AM$3)*2</f>
        <v>1179.875712</v>
      </c>
      <c r="AA325" s="22">
        <f t="shared" ref="AA325:AA388" si="105">+TRUNC(G325/5)</f>
        <v>4</v>
      </c>
      <c r="AB325" s="19">
        <f t="shared" ref="AB325:AB388" si="106">+AA325*$AN$3</f>
        <v>251.38972800000002</v>
      </c>
      <c r="AC325" s="23"/>
      <c r="AD325" s="19">
        <f t="shared" ref="AD325:AD388" si="107">+W325*5</f>
        <v>983.22976000000017</v>
      </c>
      <c r="AE325" s="19">
        <f t="shared" ref="AE325:AE388" si="108">+W325*15</f>
        <v>2949.6892800000005</v>
      </c>
      <c r="AF325" s="19">
        <f t="shared" ref="AF325:AF388" si="109">+W325*50</f>
        <v>9832.2976000000017</v>
      </c>
      <c r="AG325" s="19">
        <f t="shared" si="92"/>
        <v>179.34110822400001</v>
      </c>
      <c r="AH325" s="19">
        <f t="shared" si="93"/>
        <v>627.69387878400005</v>
      </c>
      <c r="AI325" s="19">
        <f>+'[1]Base SDI para IMSS'!N352</f>
        <v>906.85000998107648</v>
      </c>
      <c r="AJ325" s="19">
        <f>+'[1]Base SDI para IMSS'!O352</f>
        <v>185.77230628997125</v>
      </c>
      <c r="AK325" s="19">
        <f>+'[1]Base SDI para IMSS'!P352</f>
        <v>292.59138240670472</v>
      </c>
      <c r="AL325" s="24">
        <f>+AI325+AJ325+AK325-'[1]Base SDI para IMSS'!Q352</f>
        <v>0</v>
      </c>
    </row>
    <row r="326" spans="1:39" s="25" customFormat="1" ht="15" x14ac:dyDescent="0.25">
      <c r="A326" s="13">
        <v>322</v>
      </c>
      <c r="B326" s="14" t="s">
        <v>942</v>
      </c>
      <c r="C326" s="15" t="s">
        <v>943</v>
      </c>
      <c r="D326" s="14" t="s">
        <v>944</v>
      </c>
      <c r="E326" s="14">
        <v>1989</v>
      </c>
      <c r="F326" s="14">
        <v>2013</v>
      </c>
      <c r="G326" s="16">
        <f t="shared" si="94"/>
        <v>24</v>
      </c>
      <c r="H326" s="15" t="s">
        <v>938</v>
      </c>
      <c r="I326" s="15" t="s">
        <v>66</v>
      </c>
      <c r="J326" s="15" t="s">
        <v>15</v>
      </c>
      <c r="K326" s="17">
        <v>13</v>
      </c>
      <c r="L326" s="18">
        <v>6</v>
      </c>
      <c r="M326" s="15">
        <v>15</v>
      </c>
      <c r="N326" s="19">
        <v>4796.3999999999996</v>
      </c>
      <c r="O326" s="19">
        <f t="shared" si="95"/>
        <v>319.76</v>
      </c>
      <c r="P326" s="20">
        <v>887</v>
      </c>
      <c r="Q326" s="20">
        <v>959.28</v>
      </c>
      <c r="R326" s="21">
        <f t="shared" si="96"/>
        <v>59.133333333333333</v>
      </c>
      <c r="S326" s="21">
        <f t="shared" si="97"/>
        <v>63.951999999999998</v>
      </c>
      <c r="T326" s="20">
        <f t="shared" si="98"/>
        <v>9592.7999999999993</v>
      </c>
      <c r="U326" s="20">
        <f t="shared" si="99"/>
        <v>1774</v>
      </c>
      <c r="V326" s="20">
        <f t="shared" si="100"/>
        <v>1918.56</v>
      </c>
      <c r="W326" s="19">
        <f t="shared" si="101"/>
        <v>331.78297600000002</v>
      </c>
      <c r="X326" s="19">
        <f t="shared" si="102"/>
        <v>10086.2024704</v>
      </c>
      <c r="Y326" s="19">
        <f t="shared" si="103"/>
        <v>1840.7024000000001</v>
      </c>
      <c r="Z326" s="19">
        <f t="shared" si="104"/>
        <v>1990.697856</v>
      </c>
      <c r="AA326" s="22">
        <f t="shared" si="105"/>
        <v>4</v>
      </c>
      <c r="AB326" s="19">
        <f t="shared" si="106"/>
        <v>251.38972800000002</v>
      </c>
      <c r="AC326" s="23"/>
      <c r="AD326" s="19">
        <f t="shared" si="107"/>
        <v>1658.91488</v>
      </c>
      <c r="AE326" s="19">
        <f t="shared" si="108"/>
        <v>4976.7446399999999</v>
      </c>
      <c r="AF326" s="19">
        <f t="shared" si="109"/>
        <v>16589.148800000003</v>
      </c>
      <c r="AG326" s="19">
        <f t="shared" si="92"/>
        <v>302.58607411199995</v>
      </c>
      <c r="AH326" s="19">
        <f t="shared" si="93"/>
        <v>1059.051259392</v>
      </c>
      <c r="AI326" s="19">
        <f>+'[1]Base SDI para IMSS'!N353</f>
        <v>1277.2240892394059</v>
      </c>
      <c r="AJ326" s="19">
        <f>+'[1]Base SDI para IMSS'!O353</f>
        <v>306.34561626818561</v>
      </c>
      <c r="AK326" s="19">
        <f>+'[1]Base SDI para IMSS'!P353</f>
        <v>482.49434562239236</v>
      </c>
      <c r="AL326" s="24">
        <f>+AI326+AJ326+AK326-'[1]Base SDI para IMSS'!Q353</f>
        <v>0</v>
      </c>
    </row>
    <row r="327" spans="1:39" s="25" customFormat="1" ht="15" x14ac:dyDescent="0.25">
      <c r="A327" s="13">
        <v>323</v>
      </c>
      <c r="B327" s="14" t="s">
        <v>1273</v>
      </c>
      <c r="C327" s="15" t="s">
        <v>1274</v>
      </c>
      <c r="D327" s="14" t="s">
        <v>1275</v>
      </c>
      <c r="E327" s="14">
        <v>2012</v>
      </c>
      <c r="F327" s="14">
        <v>2013</v>
      </c>
      <c r="G327" s="16">
        <f t="shared" si="94"/>
        <v>1</v>
      </c>
      <c r="H327" s="15" t="s">
        <v>938</v>
      </c>
      <c r="I327" s="15" t="s">
        <v>69</v>
      </c>
      <c r="J327" s="15" t="s">
        <v>41</v>
      </c>
      <c r="K327" s="17">
        <v>1</v>
      </c>
      <c r="L327" s="18">
        <v>8</v>
      </c>
      <c r="M327" s="15">
        <v>12</v>
      </c>
      <c r="N327" s="19">
        <v>2780.64</v>
      </c>
      <c r="O327" s="19">
        <f t="shared" si="95"/>
        <v>231.72</v>
      </c>
      <c r="P327" s="20">
        <v>633.6</v>
      </c>
      <c r="Q327" s="20">
        <v>556.13</v>
      </c>
      <c r="R327" s="21">
        <f t="shared" si="96"/>
        <v>52.800000000000004</v>
      </c>
      <c r="S327" s="21">
        <f t="shared" si="97"/>
        <v>46.344166666666666</v>
      </c>
      <c r="T327" s="20">
        <f t="shared" si="98"/>
        <v>6951.6</v>
      </c>
      <c r="U327" s="20">
        <f t="shared" si="99"/>
        <v>1584.0000000000002</v>
      </c>
      <c r="V327" s="20">
        <f t="shared" si="100"/>
        <v>1390.325</v>
      </c>
      <c r="W327" s="19">
        <f t="shared" si="101"/>
        <v>240.43267200000003</v>
      </c>
      <c r="X327" s="19">
        <f t="shared" si="102"/>
        <v>7309.1532288000008</v>
      </c>
      <c r="Y327" s="19">
        <f t="shared" si="103"/>
        <v>1643.5584000000003</v>
      </c>
      <c r="Z327" s="19">
        <f t="shared" si="104"/>
        <v>1154.080976</v>
      </c>
      <c r="AA327" s="22">
        <f t="shared" si="105"/>
        <v>0</v>
      </c>
      <c r="AB327" s="19">
        <f t="shared" si="106"/>
        <v>0</v>
      </c>
      <c r="AC327" s="23"/>
      <c r="AD327" s="19">
        <f t="shared" si="107"/>
        <v>1202.16336</v>
      </c>
      <c r="AE327" s="19">
        <f t="shared" si="108"/>
        <v>3606.4900800000005</v>
      </c>
      <c r="AF327" s="19">
        <f t="shared" si="109"/>
        <v>12021.633600000001</v>
      </c>
      <c r="AG327" s="19">
        <f t="shared" si="92"/>
        <v>219.27459686400002</v>
      </c>
      <c r="AH327" s="19">
        <f t="shared" si="93"/>
        <v>767.4610890240001</v>
      </c>
      <c r="AI327" s="19">
        <f>+'[1]Base SDI para IMSS'!N354</f>
        <v>994.9347829891401</v>
      </c>
      <c r="AJ327" s="19">
        <f>+'[1]Base SDI para IMSS'!O354</f>
        <v>214.44783526200322</v>
      </c>
      <c r="AK327" s="19">
        <f>+'[1]Base SDI para IMSS'!P354</f>
        <v>337.75534053765512</v>
      </c>
      <c r="AL327" s="24">
        <f>+AI327+AJ327+AK327-'[1]Base SDI para IMSS'!Q354</f>
        <v>0</v>
      </c>
    </row>
    <row r="328" spans="1:39" s="25" customFormat="1" ht="15" x14ac:dyDescent="0.25">
      <c r="A328" s="13">
        <v>324</v>
      </c>
      <c r="B328" s="14" t="s">
        <v>945</v>
      </c>
      <c r="C328" s="15" t="s">
        <v>946</v>
      </c>
      <c r="D328" s="14" t="s">
        <v>947</v>
      </c>
      <c r="E328" s="14">
        <v>2007</v>
      </c>
      <c r="F328" s="14">
        <v>2013</v>
      </c>
      <c r="G328" s="16">
        <f t="shared" si="94"/>
        <v>6</v>
      </c>
      <c r="H328" s="15" t="s">
        <v>938</v>
      </c>
      <c r="I328" s="15" t="s">
        <v>66</v>
      </c>
      <c r="J328" s="15" t="s">
        <v>41</v>
      </c>
      <c r="K328" s="17">
        <v>6</v>
      </c>
      <c r="L328" s="18">
        <v>6</v>
      </c>
      <c r="M328" s="15">
        <v>15</v>
      </c>
      <c r="N328" s="19">
        <v>4796.3999999999996</v>
      </c>
      <c r="O328" s="19">
        <f t="shared" si="95"/>
        <v>319.76</v>
      </c>
      <c r="P328" s="20">
        <v>887</v>
      </c>
      <c r="Q328" s="20">
        <v>959.28</v>
      </c>
      <c r="R328" s="21">
        <f t="shared" si="96"/>
        <v>59.133333333333333</v>
      </c>
      <c r="S328" s="21">
        <f t="shared" si="97"/>
        <v>63.951999999999998</v>
      </c>
      <c r="T328" s="20">
        <f t="shared" si="98"/>
        <v>9592.7999999999993</v>
      </c>
      <c r="U328" s="20">
        <f t="shared" si="99"/>
        <v>1774</v>
      </c>
      <c r="V328" s="20">
        <f t="shared" si="100"/>
        <v>1918.56</v>
      </c>
      <c r="W328" s="19">
        <f t="shared" si="101"/>
        <v>331.78297600000002</v>
      </c>
      <c r="X328" s="19">
        <f t="shared" si="102"/>
        <v>10086.2024704</v>
      </c>
      <c r="Y328" s="19">
        <f t="shared" si="103"/>
        <v>1840.7024000000001</v>
      </c>
      <c r="Z328" s="19">
        <f t="shared" si="104"/>
        <v>1990.697856</v>
      </c>
      <c r="AA328" s="22">
        <f t="shared" si="105"/>
        <v>1</v>
      </c>
      <c r="AB328" s="19">
        <f t="shared" si="106"/>
        <v>62.847432000000005</v>
      </c>
      <c r="AC328" s="23"/>
      <c r="AD328" s="19">
        <f t="shared" si="107"/>
        <v>1658.91488</v>
      </c>
      <c r="AE328" s="19">
        <f t="shared" si="108"/>
        <v>4976.7446399999999</v>
      </c>
      <c r="AF328" s="19">
        <f t="shared" si="109"/>
        <v>16589.148800000003</v>
      </c>
      <c r="AG328" s="19">
        <f t="shared" si="92"/>
        <v>302.58607411199995</v>
      </c>
      <c r="AH328" s="19">
        <f t="shared" si="93"/>
        <v>1059.051259392</v>
      </c>
      <c r="AI328" s="19">
        <f>+'[1]Base SDI para IMSS'!N355</f>
        <v>1265.6408990134978</v>
      </c>
      <c r="AJ328" s="19">
        <f>+'[1]Base SDI para IMSS'!O355</f>
        <v>302.57477034818561</v>
      </c>
      <c r="AK328" s="19">
        <f>+'[1]Base SDI para IMSS'!P355</f>
        <v>476.55526329839239</v>
      </c>
      <c r="AL328" s="24">
        <f>+AI328+AJ328+AK328-'[1]Base SDI para IMSS'!Q355</f>
        <v>0</v>
      </c>
    </row>
    <row r="329" spans="1:39" s="25" customFormat="1" ht="15" x14ac:dyDescent="0.25">
      <c r="A329" s="13">
        <v>325</v>
      </c>
      <c r="B329" s="14" t="s">
        <v>1276</v>
      </c>
      <c r="C329" s="15" t="s">
        <v>1277</v>
      </c>
      <c r="D329" s="14" t="s">
        <v>1278</v>
      </c>
      <c r="E329" s="14">
        <v>2012</v>
      </c>
      <c r="F329" s="14">
        <v>2013</v>
      </c>
      <c r="G329" s="16">
        <f t="shared" si="94"/>
        <v>1</v>
      </c>
      <c r="H329" s="15" t="s">
        <v>938</v>
      </c>
      <c r="I329" s="15" t="s">
        <v>23</v>
      </c>
      <c r="J329" s="15" t="s">
        <v>41</v>
      </c>
      <c r="K329" s="17">
        <v>1</v>
      </c>
      <c r="L329" s="18">
        <v>8</v>
      </c>
      <c r="M329" s="15">
        <v>15</v>
      </c>
      <c r="N329" s="19">
        <v>2842.8</v>
      </c>
      <c r="O329" s="19">
        <f t="shared" si="95"/>
        <v>189.52</v>
      </c>
      <c r="P329" s="20">
        <v>732</v>
      </c>
      <c r="Q329" s="20">
        <v>568.55999999999995</v>
      </c>
      <c r="R329" s="21">
        <f t="shared" si="96"/>
        <v>48.8</v>
      </c>
      <c r="S329" s="21">
        <f t="shared" si="97"/>
        <v>37.903999999999996</v>
      </c>
      <c r="T329" s="20">
        <f t="shared" si="98"/>
        <v>5685.6</v>
      </c>
      <c r="U329" s="20">
        <f t="shared" si="99"/>
        <v>1464</v>
      </c>
      <c r="V329" s="20">
        <f t="shared" si="100"/>
        <v>1137.1199999999999</v>
      </c>
      <c r="W329" s="19">
        <f t="shared" si="101"/>
        <v>196.64595200000002</v>
      </c>
      <c r="X329" s="19">
        <f t="shared" si="102"/>
        <v>5978.0369408000006</v>
      </c>
      <c r="Y329" s="19">
        <f t="shared" si="103"/>
        <v>1519.0464000000002</v>
      </c>
      <c r="Z329" s="19">
        <f t="shared" si="104"/>
        <v>1179.875712</v>
      </c>
      <c r="AA329" s="22">
        <f t="shared" si="105"/>
        <v>0</v>
      </c>
      <c r="AB329" s="19">
        <f t="shared" si="106"/>
        <v>0</v>
      </c>
      <c r="AC329" s="23"/>
      <c r="AD329" s="19">
        <f t="shared" si="107"/>
        <v>983.22976000000017</v>
      </c>
      <c r="AE329" s="19">
        <f t="shared" si="108"/>
        <v>2949.6892800000005</v>
      </c>
      <c r="AF329" s="19">
        <f t="shared" si="109"/>
        <v>9832.2976000000017</v>
      </c>
      <c r="AG329" s="19">
        <f t="shared" si="92"/>
        <v>179.34110822400001</v>
      </c>
      <c r="AH329" s="19">
        <f t="shared" si="93"/>
        <v>627.69387878400005</v>
      </c>
      <c r="AI329" s="19">
        <f>+'[1]Base SDI para IMSS'!N356</f>
        <v>891.40575634653237</v>
      </c>
      <c r="AJ329" s="19">
        <f>+'[1]Base SDI para IMSS'!O356</f>
        <v>180.74451172997124</v>
      </c>
      <c r="AK329" s="19">
        <f>+'[1]Base SDI para IMSS'!P356</f>
        <v>284.67260597470471</v>
      </c>
      <c r="AL329" s="24">
        <f>+AI329+AJ329+AK329-'[1]Base SDI para IMSS'!Q356</f>
        <v>0</v>
      </c>
    </row>
    <row r="330" spans="1:39" s="25" customFormat="1" ht="15" x14ac:dyDescent="0.25">
      <c r="A330" s="13">
        <v>326</v>
      </c>
      <c r="B330" s="14" t="s">
        <v>948</v>
      </c>
      <c r="C330" s="15" t="s">
        <v>949</v>
      </c>
      <c r="D330" s="14" t="s">
        <v>950</v>
      </c>
      <c r="E330" s="14">
        <v>1991</v>
      </c>
      <c r="F330" s="14">
        <v>2013</v>
      </c>
      <c r="G330" s="16">
        <f t="shared" si="94"/>
        <v>22</v>
      </c>
      <c r="H330" s="15" t="s">
        <v>938</v>
      </c>
      <c r="I330" s="15" t="s">
        <v>66</v>
      </c>
      <c r="J330" s="15" t="s">
        <v>15</v>
      </c>
      <c r="K330" s="17">
        <v>13</v>
      </c>
      <c r="L330" s="18">
        <v>6</v>
      </c>
      <c r="M330" s="15">
        <v>15</v>
      </c>
      <c r="N330" s="19">
        <v>4796.3999999999996</v>
      </c>
      <c r="O330" s="19">
        <f t="shared" si="95"/>
        <v>319.76</v>
      </c>
      <c r="P330" s="20">
        <v>887</v>
      </c>
      <c r="Q330" s="20">
        <v>959.28</v>
      </c>
      <c r="R330" s="21">
        <f t="shared" si="96"/>
        <v>59.133333333333333</v>
      </c>
      <c r="S330" s="21">
        <f t="shared" si="97"/>
        <v>63.951999999999998</v>
      </c>
      <c r="T330" s="20">
        <f t="shared" si="98"/>
        <v>9592.7999999999993</v>
      </c>
      <c r="U330" s="20">
        <f t="shared" si="99"/>
        <v>1774</v>
      </c>
      <c r="V330" s="20">
        <f t="shared" si="100"/>
        <v>1918.56</v>
      </c>
      <c r="W330" s="19">
        <f t="shared" si="101"/>
        <v>331.78297600000002</v>
      </c>
      <c r="X330" s="19">
        <f t="shared" si="102"/>
        <v>10086.2024704</v>
      </c>
      <c r="Y330" s="19">
        <f t="shared" si="103"/>
        <v>1840.7024000000001</v>
      </c>
      <c r="Z330" s="19">
        <f t="shared" si="104"/>
        <v>1990.697856</v>
      </c>
      <c r="AA330" s="22">
        <f t="shared" si="105"/>
        <v>4</v>
      </c>
      <c r="AB330" s="19">
        <f t="shared" si="106"/>
        <v>251.38972800000002</v>
      </c>
      <c r="AC330" s="23"/>
      <c r="AD330" s="19">
        <f t="shared" si="107"/>
        <v>1658.91488</v>
      </c>
      <c r="AE330" s="19">
        <f t="shared" si="108"/>
        <v>4976.7446399999999</v>
      </c>
      <c r="AF330" s="19">
        <f t="shared" si="109"/>
        <v>16589.148800000003</v>
      </c>
      <c r="AG330" s="19">
        <f t="shared" si="92"/>
        <v>302.58607411199995</v>
      </c>
      <c r="AH330" s="19">
        <f t="shared" si="93"/>
        <v>1059.051259392</v>
      </c>
      <c r="AI330" s="19">
        <f>+'[1]Base SDI para IMSS'!N357</f>
        <v>1277.2240892394059</v>
      </c>
      <c r="AJ330" s="19">
        <f>+'[1]Base SDI para IMSS'!O357</f>
        <v>306.34561626818561</v>
      </c>
      <c r="AK330" s="19">
        <f>+'[1]Base SDI para IMSS'!P357</f>
        <v>482.49434562239236</v>
      </c>
      <c r="AL330" s="24">
        <f>+AI330+AJ330+AK330-'[1]Base SDI para IMSS'!Q357</f>
        <v>0</v>
      </c>
    </row>
    <row r="331" spans="1:39" s="25" customFormat="1" ht="15" x14ac:dyDescent="0.25">
      <c r="A331" s="13">
        <v>327</v>
      </c>
      <c r="B331" s="14" t="s">
        <v>951</v>
      </c>
      <c r="C331" s="15" t="s">
        <v>952</v>
      </c>
      <c r="D331" s="14" t="s">
        <v>953</v>
      </c>
      <c r="E331" s="14">
        <v>1990</v>
      </c>
      <c r="F331" s="14">
        <v>2013</v>
      </c>
      <c r="G331" s="16">
        <f t="shared" si="94"/>
        <v>23</v>
      </c>
      <c r="H331" s="15" t="s">
        <v>938</v>
      </c>
      <c r="I331" s="15" t="s">
        <v>27</v>
      </c>
      <c r="J331" s="15" t="s">
        <v>15</v>
      </c>
      <c r="K331" s="17">
        <v>1</v>
      </c>
      <c r="L331" s="18">
        <v>8</v>
      </c>
      <c r="M331" s="15">
        <v>15</v>
      </c>
      <c r="N331" s="19">
        <v>3475.8</v>
      </c>
      <c r="O331" s="19">
        <f t="shared" si="95"/>
        <v>231.72</v>
      </c>
      <c r="P331" s="20">
        <v>792</v>
      </c>
      <c r="Q331" s="20">
        <v>695.16</v>
      </c>
      <c r="R331" s="21">
        <f t="shared" si="96"/>
        <v>52.8</v>
      </c>
      <c r="S331" s="21">
        <f t="shared" si="97"/>
        <v>46.344000000000001</v>
      </c>
      <c r="T331" s="20">
        <f t="shared" si="98"/>
        <v>6951.6</v>
      </c>
      <c r="U331" s="20">
        <f t="shared" si="99"/>
        <v>1584</v>
      </c>
      <c r="V331" s="20">
        <f t="shared" si="100"/>
        <v>1390.32</v>
      </c>
      <c r="W331" s="19">
        <f t="shared" si="101"/>
        <v>240.43267200000003</v>
      </c>
      <c r="X331" s="19">
        <f t="shared" si="102"/>
        <v>7309.1532288000008</v>
      </c>
      <c r="Y331" s="19">
        <f t="shared" si="103"/>
        <v>1643.5584000000001</v>
      </c>
      <c r="Z331" s="19">
        <f t="shared" si="104"/>
        <v>1442.5960320000002</v>
      </c>
      <c r="AA331" s="22">
        <f t="shared" si="105"/>
        <v>4</v>
      </c>
      <c r="AB331" s="19">
        <f t="shared" si="106"/>
        <v>251.38972800000002</v>
      </c>
      <c r="AC331" s="23"/>
      <c r="AD331" s="19">
        <f t="shared" si="107"/>
        <v>1202.16336</v>
      </c>
      <c r="AE331" s="19">
        <f t="shared" si="108"/>
        <v>3606.4900800000005</v>
      </c>
      <c r="AF331" s="19">
        <f t="shared" si="109"/>
        <v>12021.633600000001</v>
      </c>
      <c r="AG331" s="19">
        <f t="shared" si="92"/>
        <v>219.27459686400002</v>
      </c>
      <c r="AH331" s="19">
        <f t="shared" si="93"/>
        <v>767.4610890240001</v>
      </c>
      <c r="AI331" s="19">
        <f>+'[1]Base SDI para IMSS'!N358</f>
        <v>1028.1041033465717</v>
      </c>
      <c r="AJ331" s="19">
        <f>+'[1]Base SDI para IMSS'!O358</f>
        <v>225.24593094200324</v>
      </c>
      <c r="AK331" s="19">
        <f>+'[1]Base SDI para IMSS'!P358</f>
        <v>354.76234123365509</v>
      </c>
      <c r="AL331" s="24">
        <f>+AI331+AJ331+AK331-'[1]Base SDI para IMSS'!Q358</f>
        <v>0</v>
      </c>
    </row>
    <row r="332" spans="1:39" s="25" customFormat="1" ht="15" x14ac:dyDescent="0.25">
      <c r="A332" s="13">
        <v>328</v>
      </c>
      <c r="B332" s="14" t="s">
        <v>954</v>
      </c>
      <c r="C332" s="15" t="s">
        <v>955</v>
      </c>
      <c r="D332" s="14" t="s">
        <v>599</v>
      </c>
      <c r="E332" s="14">
        <v>1992</v>
      </c>
      <c r="F332" s="14">
        <v>2013</v>
      </c>
      <c r="G332" s="16">
        <f t="shared" si="94"/>
        <v>21</v>
      </c>
      <c r="H332" s="15" t="s">
        <v>938</v>
      </c>
      <c r="I332" s="15" t="s">
        <v>14</v>
      </c>
      <c r="J332" s="15" t="s">
        <v>15</v>
      </c>
      <c r="K332" s="17">
        <v>1</v>
      </c>
      <c r="L332" s="18">
        <v>8</v>
      </c>
      <c r="M332" s="15">
        <v>15</v>
      </c>
      <c r="N332" s="19">
        <v>2842.8</v>
      </c>
      <c r="O332" s="19">
        <f t="shared" si="95"/>
        <v>189.52</v>
      </c>
      <c r="P332" s="20">
        <v>732</v>
      </c>
      <c r="Q332" s="20">
        <v>568.55999999999995</v>
      </c>
      <c r="R332" s="21">
        <f t="shared" si="96"/>
        <v>48.8</v>
      </c>
      <c r="S332" s="21">
        <f t="shared" si="97"/>
        <v>37.903999999999996</v>
      </c>
      <c r="T332" s="20">
        <f t="shared" si="98"/>
        <v>5685.6</v>
      </c>
      <c r="U332" s="20">
        <f t="shared" si="99"/>
        <v>1464</v>
      </c>
      <c r="V332" s="20">
        <f t="shared" si="100"/>
        <v>1137.1199999999999</v>
      </c>
      <c r="W332" s="19">
        <f t="shared" si="101"/>
        <v>196.64595200000002</v>
      </c>
      <c r="X332" s="19">
        <f t="shared" si="102"/>
        <v>5978.0369408000006</v>
      </c>
      <c r="Y332" s="19">
        <f t="shared" si="103"/>
        <v>1519.0464000000002</v>
      </c>
      <c r="Z332" s="19">
        <f t="shared" si="104"/>
        <v>1179.875712</v>
      </c>
      <c r="AA332" s="22">
        <f t="shared" si="105"/>
        <v>4</v>
      </c>
      <c r="AB332" s="19">
        <f t="shared" si="106"/>
        <v>251.38972800000002</v>
      </c>
      <c r="AC332" s="23"/>
      <c r="AD332" s="19">
        <f t="shared" si="107"/>
        <v>983.22976000000017</v>
      </c>
      <c r="AE332" s="19">
        <f t="shared" si="108"/>
        <v>2949.6892800000005</v>
      </c>
      <c r="AF332" s="19">
        <f t="shared" si="109"/>
        <v>9832.2976000000017</v>
      </c>
      <c r="AG332" s="19">
        <f t="shared" si="92"/>
        <v>179.34110822400001</v>
      </c>
      <c r="AH332" s="19">
        <f t="shared" si="93"/>
        <v>627.69387878400005</v>
      </c>
      <c r="AI332" s="19">
        <f>+'[1]Base SDI para IMSS'!N359</f>
        <v>906.85000998107648</v>
      </c>
      <c r="AJ332" s="19">
        <f>+'[1]Base SDI para IMSS'!O359</f>
        <v>185.77230628997125</v>
      </c>
      <c r="AK332" s="19">
        <f>+'[1]Base SDI para IMSS'!P359</f>
        <v>292.59138240670472</v>
      </c>
      <c r="AL332" s="24">
        <f>+AI332+AJ332+AK332-'[1]Base SDI para IMSS'!Q359</f>
        <v>0</v>
      </c>
    </row>
    <row r="333" spans="1:39" s="25" customFormat="1" ht="15" x14ac:dyDescent="0.25">
      <c r="A333" s="13">
        <v>329</v>
      </c>
      <c r="B333" s="14" t="s">
        <v>956</v>
      </c>
      <c r="C333" s="15" t="s">
        <v>957</v>
      </c>
      <c r="D333" s="14" t="s">
        <v>1279</v>
      </c>
      <c r="E333" s="14">
        <v>2012</v>
      </c>
      <c r="F333" s="14">
        <v>2013</v>
      </c>
      <c r="G333" s="16">
        <f t="shared" si="94"/>
        <v>1</v>
      </c>
      <c r="H333" s="15" t="s">
        <v>938</v>
      </c>
      <c r="I333" s="15" t="s">
        <v>14</v>
      </c>
      <c r="J333" s="15" t="s">
        <v>41</v>
      </c>
      <c r="K333" s="17">
        <v>1</v>
      </c>
      <c r="L333" s="18">
        <v>8</v>
      </c>
      <c r="M333" s="15">
        <v>3</v>
      </c>
      <c r="N333" s="15">
        <v>568.55999999999995</v>
      </c>
      <c r="O333" s="19">
        <f t="shared" si="95"/>
        <v>189.51999999999998</v>
      </c>
      <c r="P333" s="20">
        <v>146.4</v>
      </c>
      <c r="Q333" s="20">
        <v>56.86</v>
      </c>
      <c r="R333" s="21">
        <f t="shared" si="96"/>
        <v>48.800000000000004</v>
      </c>
      <c r="S333" s="21">
        <f t="shared" si="97"/>
        <v>18.953333333333333</v>
      </c>
      <c r="T333" s="20">
        <f t="shared" si="98"/>
        <v>5685.5999999999995</v>
      </c>
      <c r="U333" s="20">
        <f t="shared" si="99"/>
        <v>1464.0000000000002</v>
      </c>
      <c r="V333" s="20">
        <f t="shared" si="100"/>
        <v>568.6</v>
      </c>
      <c r="W333" s="19">
        <f t="shared" si="101"/>
        <v>196.64595199999999</v>
      </c>
      <c r="X333" s="19">
        <f t="shared" si="102"/>
        <v>5978.0369407999997</v>
      </c>
      <c r="Y333" s="19">
        <f t="shared" si="103"/>
        <v>1519.0464000000004</v>
      </c>
      <c r="Z333" s="19">
        <f t="shared" si="104"/>
        <v>117.99587200000001</v>
      </c>
      <c r="AA333" s="22">
        <f t="shared" si="105"/>
        <v>0</v>
      </c>
      <c r="AB333" s="19">
        <f t="shared" si="106"/>
        <v>0</v>
      </c>
      <c r="AC333" s="23"/>
      <c r="AD333" s="19">
        <f t="shared" si="107"/>
        <v>983.22975999999994</v>
      </c>
      <c r="AE333" s="19">
        <f t="shared" si="108"/>
        <v>2949.6892800000001</v>
      </c>
      <c r="AF333" s="19">
        <f t="shared" si="109"/>
        <v>9832.2975999999999</v>
      </c>
      <c r="AG333" s="19">
        <f t="shared" si="92"/>
        <v>179.34110822399998</v>
      </c>
      <c r="AH333" s="19">
        <f t="shared" si="93"/>
        <v>627.69387878399993</v>
      </c>
      <c r="AI333" s="19">
        <f>+'[1]Base SDI para IMSS'!N360</f>
        <v>826.16863743621218</v>
      </c>
      <c r="AJ333" s="19">
        <f>+'[1]Base SDI para IMSS'!O360</f>
        <v>159.50691492997117</v>
      </c>
      <c r="AK333" s="19">
        <f>+'[1]Base SDI para IMSS'!P360</f>
        <v>251.22339101470462</v>
      </c>
      <c r="AL333" s="24">
        <f>+AI333+AJ333+AK333-'[1]Base SDI para IMSS'!Q360</f>
        <v>0</v>
      </c>
    </row>
    <row r="334" spans="1:39" s="25" customFormat="1" ht="15" x14ac:dyDescent="0.25">
      <c r="A334" s="13">
        <v>330</v>
      </c>
      <c r="B334" s="14" t="s">
        <v>958</v>
      </c>
      <c r="C334" s="15" t="s">
        <v>959</v>
      </c>
      <c r="D334" s="14" t="s">
        <v>960</v>
      </c>
      <c r="E334" s="14">
        <v>2002</v>
      </c>
      <c r="F334" s="14">
        <v>2013</v>
      </c>
      <c r="G334" s="16">
        <f t="shared" si="94"/>
        <v>11</v>
      </c>
      <c r="H334" s="15" t="s">
        <v>938</v>
      </c>
      <c r="I334" s="15" t="s">
        <v>14</v>
      </c>
      <c r="J334" s="15" t="s">
        <v>15</v>
      </c>
      <c r="K334" s="17">
        <v>1</v>
      </c>
      <c r="L334" s="18">
        <v>8</v>
      </c>
      <c r="M334" s="15">
        <v>15</v>
      </c>
      <c r="N334" s="19">
        <v>2842.8</v>
      </c>
      <c r="O334" s="19">
        <f t="shared" si="95"/>
        <v>189.52</v>
      </c>
      <c r="P334" s="20">
        <v>732</v>
      </c>
      <c r="Q334" s="20">
        <v>568.55999999999995</v>
      </c>
      <c r="R334" s="21">
        <f t="shared" si="96"/>
        <v>48.8</v>
      </c>
      <c r="S334" s="21">
        <f t="shared" si="97"/>
        <v>37.903999999999996</v>
      </c>
      <c r="T334" s="20">
        <f t="shared" si="98"/>
        <v>5685.6</v>
      </c>
      <c r="U334" s="20">
        <f t="shared" si="99"/>
        <v>1464</v>
      </c>
      <c r="V334" s="20">
        <f t="shared" si="100"/>
        <v>1137.1199999999999</v>
      </c>
      <c r="W334" s="19">
        <f t="shared" si="101"/>
        <v>196.64595200000002</v>
      </c>
      <c r="X334" s="19">
        <f t="shared" si="102"/>
        <v>5978.0369408000006</v>
      </c>
      <c r="Y334" s="19">
        <f t="shared" si="103"/>
        <v>1519.0464000000002</v>
      </c>
      <c r="Z334" s="19">
        <f t="shared" si="104"/>
        <v>1179.875712</v>
      </c>
      <c r="AA334" s="22">
        <f t="shared" si="105"/>
        <v>2</v>
      </c>
      <c r="AB334" s="19">
        <f t="shared" si="106"/>
        <v>125.69486400000001</v>
      </c>
      <c r="AC334" s="23"/>
      <c r="AD334" s="19">
        <f t="shared" si="107"/>
        <v>983.22976000000017</v>
      </c>
      <c r="AE334" s="19">
        <f t="shared" si="108"/>
        <v>2949.6892800000005</v>
      </c>
      <c r="AF334" s="19">
        <f t="shared" si="109"/>
        <v>9832.2976000000017</v>
      </c>
      <c r="AG334" s="19">
        <f t="shared" si="92"/>
        <v>179.34110822400001</v>
      </c>
      <c r="AH334" s="19">
        <f t="shared" si="93"/>
        <v>627.69387878400005</v>
      </c>
      <c r="AI334" s="19">
        <f>+'[1]Base SDI para IMSS'!N361</f>
        <v>899.12788316380431</v>
      </c>
      <c r="AJ334" s="19">
        <f>+'[1]Base SDI para IMSS'!O361</f>
        <v>183.25840900997125</v>
      </c>
      <c r="AK334" s="19">
        <f>+'[1]Base SDI para IMSS'!P361</f>
        <v>288.63199419070469</v>
      </c>
      <c r="AL334" s="24">
        <f>+AI334+AJ334+AK334-'[1]Base SDI para IMSS'!Q361</f>
        <v>0</v>
      </c>
    </row>
    <row r="335" spans="1:39" s="25" customFormat="1" ht="15" x14ac:dyDescent="0.25">
      <c r="A335" s="13">
        <v>331</v>
      </c>
      <c r="B335" s="14" t="s">
        <v>961</v>
      </c>
      <c r="C335" s="15" t="s">
        <v>962</v>
      </c>
      <c r="D335" s="14" t="s">
        <v>963</v>
      </c>
      <c r="E335" s="14">
        <v>1986</v>
      </c>
      <c r="F335" s="14">
        <v>2013</v>
      </c>
      <c r="G335" s="16">
        <f t="shared" si="94"/>
        <v>27</v>
      </c>
      <c r="H335" s="15" t="s">
        <v>938</v>
      </c>
      <c r="I335" s="15" t="s">
        <v>78</v>
      </c>
      <c r="J335" s="15" t="s">
        <v>15</v>
      </c>
      <c r="K335" s="17">
        <v>6</v>
      </c>
      <c r="L335" s="18">
        <v>6</v>
      </c>
      <c r="M335" s="15">
        <v>15</v>
      </c>
      <c r="N335" s="19">
        <v>3519.9</v>
      </c>
      <c r="O335" s="19">
        <f t="shared" si="95"/>
        <v>234.66</v>
      </c>
      <c r="P335" s="20">
        <v>758</v>
      </c>
      <c r="Q335" s="20">
        <v>703.98</v>
      </c>
      <c r="R335" s="21">
        <f t="shared" si="96"/>
        <v>50.533333333333331</v>
      </c>
      <c r="S335" s="21">
        <f t="shared" si="97"/>
        <v>46.932000000000002</v>
      </c>
      <c r="T335" s="20">
        <f t="shared" si="98"/>
        <v>7039.8</v>
      </c>
      <c r="U335" s="20">
        <f t="shared" si="99"/>
        <v>1516</v>
      </c>
      <c r="V335" s="20">
        <f t="shared" si="100"/>
        <v>1407.96</v>
      </c>
      <c r="W335" s="19">
        <f t="shared" si="101"/>
        <v>243.48321600000003</v>
      </c>
      <c r="X335" s="19">
        <f t="shared" si="102"/>
        <v>7401.8897664000006</v>
      </c>
      <c r="Y335" s="19">
        <f t="shared" si="103"/>
        <v>1573.0016000000001</v>
      </c>
      <c r="Z335" s="19">
        <f t="shared" si="104"/>
        <v>1460.899296</v>
      </c>
      <c r="AA335" s="22">
        <f t="shared" si="105"/>
        <v>5</v>
      </c>
      <c r="AB335" s="19">
        <f t="shared" si="106"/>
        <v>314.23716000000002</v>
      </c>
      <c r="AC335" s="23"/>
      <c r="AD335" s="19">
        <f t="shared" si="107"/>
        <v>1217.4160800000002</v>
      </c>
      <c r="AE335" s="19">
        <f t="shared" si="108"/>
        <v>3652.2482400000004</v>
      </c>
      <c r="AF335" s="19">
        <f t="shared" si="109"/>
        <v>12174.160800000001</v>
      </c>
      <c r="AG335" s="19">
        <f t="shared" si="92"/>
        <v>222.056692992</v>
      </c>
      <c r="AH335" s="19">
        <f t="shared" si="93"/>
        <v>777.19842547200005</v>
      </c>
      <c r="AI335" s="19">
        <f>+'[1]Base SDI para IMSS'!N362</f>
        <v>1035.5451102741426</v>
      </c>
      <c r="AJ335" s="19">
        <f>+'[1]Base SDI para IMSS'!O362</f>
        <v>227.66831113832967</v>
      </c>
      <c r="AK335" s="19">
        <f>+'[1]Base SDI para IMSS'!P362</f>
        <v>358.57759004286919</v>
      </c>
      <c r="AL335" s="24">
        <f>+AI335+AJ335+AK335-'[1]Base SDI para IMSS'!Q362</f>
        <v>0</v>
      </c>
    </row>
    <row r="336" spans="1:39" s="25" customFormat="1" ht="15" x14ac:dyDescent="0.25">
      <c r="A336" s="13">
        <v>332</v>
      </c>
      <c r="B336" s="14" t="s">
        <v>967</v>
      </c>
      <c r="C336" s="15" t="s">
        <v>968</v>
      </c>
      <c r="D336" s="14" t="s">
        <v>969</v>
      </c>
      <c r="E336" s="14">
        <v>2000</v>
      </c>
      <c r="F336" s="14">
        <v>2013</v>
      </c>
      <c r="G336" s="16">
        <f t="shared" si="94"/>
        <v>13</v>
      </c>
      <c r="H336" s="15" t="s">
        <v>938</v>
      </c>
      <c r="I336" s="15" t="s">
        <v>14</v>
      </c>
      <c r="J336" s="15" t="s">
        <v>15</v>
      </c>
      <c r="K336" s="17">
        <v>1</v>
      </c>
      <c r="L336" s="18">
        <v>8</v>
      </c>
      <c r="M336" s="15">
        <v>15</v>
      </c>
      <c r="N336" s="19">
        <v>2842.8</v>
      </c>
      <c r="O336" s="19">
        <f t="shared" si="95"/>
        <v>189.52</v>
      </c>
      <c r="P336" s="20">
        <v>732</v>
      </c>
      <c r="Q336" s="20">
        <v>568.55999999999995</v>
      </c>
      <c r="R336" s="21">
        <f t="shared" si="96"/>
        <v>48.8</v>
      </c>
      <c r="S336" s="21">
        <f t="shared" si="97"/>
        <v>37.903999999999996</v>
      </c>
      <c r="T336" s="20">
        <f t="shared" si="98"/>
        <v>5685.6</v>
      </c>
      <c r="U336" s="20">
        <f t="shared" si="99"/>
        <v>1464</v>
      </c>
      <c r="V336" s="20">
        <f t="shared" si="100"/>
        <v>1137.1199999999999</v>
      </c>
      <c r="W336" s="19">
        <f t="shared" si="101"/>
        <v>196.64595200000002</v>
      </c>
      <c r="X336" s="19">
        <f t="shared" si="102"/>
        <v>5978.0369408000006</v>
      </c>
      <c r="Y336" s="19">
        <f t="shared" si="103"/>
        <v>1519.0464000000002</v>
      </c>
      <c r="Z336" s="19">
        <f t="shared" si="104"/>
        <v>1179.875712</v>
      </c>
      <c r="AA336" s="22">
        <f t="shared" si="105"/>
        <v>2</v>
      </c>
      <c r="AB336" s="19">
        <f t="shared" si="106"/>
        <v>125.69486400000001</v>
      </c>
      <c r="AC336" s="23"/>
      <c r="AD336" s="19">
        <f t="shared" si="107"/>
        <v>983.22976000000017</v>
      </c>
      <c r="AE336" s="19">
        <f t="shared" si="108"/>
        <v>2949.6892800000005</v>
      </c>
      <c r="AF336" s="19">
        <f t="shared" si="109"/>
        <v>9832.2976000000017</v>
      </c>
      <c r="AG336" s="19">
        <f t="shared" si="92"/>
        <v>179.34110822400001</v>
      </c>
      <c r="AH336" s="19">
        <f t="shared" si="93"/>
        <v>627.69387878400005</v>
      </c>
      <c r="AI336" s="19">
        <f>+'[1]Base SDI para IMSS'!N363</f>
        <v>899.12788316380431</v>
      </c>
      <c r="AJ336" s="19">
        <f>+'[1]Base SDI para IMSS'!O363</f>
        <v>183.25840900997125</v>
      </c>
      <c r="AK336" s="19">
        <f>+'[1]Base SDI para IMSS'!P363</f>
        <v>288.63199419070469</v>
      </c>
      <c r="AL336" s="24">
        <f>+AI336+AJ336+AK336-'[1]Base SDI para IMSS'!Q363</f>
        <v>0</v>
      </c>
    </row>
    <row r="337" spans="1:38" s="25" customFormat="1" ht="15" x14ac:dyDescent="0.25">
      <c r="A337" s="13">
        <v>333</v>
      </c>
      <c r="B337" s="14" t="s">
        <v>970</v>
      </c>
      <c r="C337" s="15" t="s">
        <v>971</v>
      </c>
      <c r="D337" s="14" t="s">
        <v>972</v>
      </c>
      <c r="E337" s="14">
        <v>1985</v>
      </c>
      <c r="F337" s="14">
        <v>2013</v>
      </c>
      <c r="G337" s="16">
        <f t="shared" si="94"/>
        <v>28</v>
      </c>
      <c r="H337" s="15" t="s">
        <v>938</v>
      </c>
      <c r="I337" s="15" t="s">
        <v>973</v>
      </c>
      <c r="J337" s="15" t="s">
        <v>15</v>
      </c>
      <c r="K337" s="17">
        <v>1</v>
      </c>
      <c r="L337" s="18">
        <v>8</v>
      </c>
      <c r="M337" s="15">
        <v>15</v>
      </c>
      <c r="N337" s="19">
        <v>2978.85</v>
      </c>
      <c r="O337" s="19">
        <f t="shared" si="95"/>
        <v>198.59</v>
      </c>
      <c r="P337" s="20">
        <v>732</v>
      </c>
      <c r="Q337" s="20">
        <v>595.77</v>
      </c>
      <c r="R337" s="21">
        <f t="shared" si="96"/>
        <v>48.8</v>
      </c>
      <c r="S337" s="21">
        <f t="shared" si="97"/>
        <v>39.717999999999996</v>
      </c>
      <c r="T337" s="20">
        <f t="shared" si="98"/>
        <v>5957.7</v>
      </c>
      <c r="U337" s="20">
        <f t="shared" si="99"/>
        <v>1464</v>
      </c>
      <c r="V337" s="20">
        <f t="shared" si="100"/>
        <v>1191.54</v>
      </c>
      <c r="W337" s="19">
        <f t="shared" si="101"/>
        <v>206.05698400000003</v>
      </c>
      <c r="X337" s="19">
        <f t="shared" si="102"/>
        <v>6264.132313600001</v>
      </c>
      <c r="Y337" s="19">
        <f t="shared" si="103"/>
        <v>1519.0464000000002</v>
      </c>
      <c r="Z337" s="19">
        <f t="shared" si="104"/>
        <v>1236.3419040000001</v>
      </c>
      <c r="AA337" s="22">
        <f t="shared" si="105"/>
        <v>5</v>
      </c>
      <c r="AB337" s="19">
        <f t="shared" si="106"/>
        <v>314.23716000000002</v>
      </c>
      <c r="AC337" s="23"/>
      <c r="AD337" s="19">
        <f t="shared" si="107"/>
        <v>1030.2849200000001</v>
      </c>
      <c r="AE337" s="19">
        <f t="shared" si="108"/>
        <v>3090.8547600000006</v>
      </c>
      <c r="AF337" s="19">
        <f t="shared" si="109"/>
        <v>10302.849200000001</v>
      </c>
      <c r="AG337" s="19">
        <f t="shared" si="92"/>
        <v>187.92396940800003</v>
      </c>
      <c r="AH337" s="19">
        <f t="shared" si="93"/>
        <v>657.73389292800005</v>
      </c>
      <c r="AI337" s="19">
        <f>+'[1]Base SDI para IMSS'!N364</f>
        <v>935.12799405446879</v>
      </c>
      <c r="AJ337" s="19">
        <f>+'[1]Base SDI para IMSS'!O364</f>
        <v>194.97805347959044</v>
      </c>
      <c r="AK337" s="19">
        <f>+'[1]Base SDI para IMSS'!P364</f>
        <v>307.0904342303549</v>
      </c>
      <c r="AL337" s="24">
        <f>+AI337+AJ337+AK337-'[1]Base SDI para IMSS'!Q364</f>
        <v>0</v>
      </c>
    </row>
    <row r="338" spans="1:38" s="25" customFormat="1" ht="15" x14ac:dyDescent="0.25">
      <c r="A338" s="13">
        <v>334</v>
      </c>
      <c r="B338" s="14" t="s">
        <v>974</v>
      </c>
      <c r="C338" s="15" t="s">
        <v>975</v>
      </c>
      <c r="D338" s="14" t="s">
        <v>976</v>
      </c>
      <c r="E338" s="14">
        <v>2001</v>
      </c>
      <c r="F338" s="14">
        <v>2013</v>
      </c>
      <c r="G338" s="16">
        <f t="shared" si="94"/>
        <v>12</v>
      </c>
      <c r="H338" s="15" t="s">
        <v>938</v>
      </c>
      <c r="I338" s="15" t="s">
        <v>40</v>
      </c>
      <c r="J338" s="15" t="s">
        <v>15</v>
      </c>
      <c r="K338" s="17">
        <v>1</v>
      </c>
      <c r="L338" s="18">
        <v>8</v>
      </c>
      <c r="M338" s="15">
        <v>15</v>
      </c>
      <c r="N338" s="19">
        <v>3271.2</v>
      </c>
      <c r="O338" s="19">
        <f t="shared" si="95"/>
        <v>218.07999999999998</v>
      </c>
      <c r="P338" s="20">
        <v>778</v>
      </c>
      <c r="Q338" s="20">
        <v>654.24</v>
      </c>
      <c r="R338" s="21">
        <f t="shared" si="96"/>
        <v>51.866666666666667</v>
      </c>
      <c r="S338" s="21">
        <f t="shared" si="97"/>
        <v>43.616</v>
      </c>
      <c r="T338" s="20">
        <f t="shared" si="98"/>
        <v>6542.4</v>
      </c>
      <c r="U338" s="20">
        <f t="shared" si="99"/>
        <v>1556</v>
      </c>
      <c r="V338" s="20">
        <f t="shared" si="100"/>
        <v>1308.48</v>
      </c>
      <c r="W338" s="19">
        <f t="shared" si="101"/>
        <v>226.279808</v>
      </c>
      <c r="X338" s="19">
        <f t="shared" si="102"/>
        <v>6878.9061631999994</v>
      </c>
      <c r="Y338" s="19">
        <f t="shared" si="103"/>
        <v>1614.5056000000002</v>
      </c>
      <c r="Z338" s="19">
        <f t="shared" si="104"/>
        <v>1357.678848</v>
      </c>
      <c r="AA338" s="22">
        <f t="shared" si="105"/>
        <v>2</v>
      </c>
      <c r="AB338" s="19">
        <f t="shared" si="106"/>
        <v>125.69486400000001</v>
      </c>
      <c r="AC338" s="23"/>
      <c r="AD338" s="19">
        <f t="shared" si="107"/>
        <v>1131.39904</v>
      </c>
      <c r="AE338" s="19">
        <f t="shared" si="108"/>
        <v>3394.1971199999998</v>
      </c>
      <c r="AF338" s="19">
        <f t="shared" si="109"/>
        <v>11313.990400000001</v>
      </c>
      <c r="AG338" s="19">
        <f t="shared" si="92"/>
        <v>206.36718489599997</v>
      </c>
      <c r="AH338" s="19">
        <f t="shared" si="93"/>
        <v>722.28514713599986</v>
      </c>
      <c r="AI338" s="19">
        <f>+'[1]Base SDI para IMSS'!N365</f>
        <v>981.87750038293996</v>
      </c>
      <c r="AJ338" s="19">
        <f>+'[1]Base SDI para IMSS'!O365</f>
        <v>210.19710641428486</v>
      </c>
      <c r="AK338" s="19">
        <f>+'[1]Base SDI para IMSS'!P365</f>
        <v>331.06044260249865</v>
      </c>
      <c r="AL338" s="24">
        <f>+AI338+AJ338+AK338-'[1]Base SDI para IMSS'!Q365</f>
        <v>0</v>
      </c>
    </row>
    <row r="339" spans="1:38" s="25" customFormat="1" ht="15" x14ac:dyDescent="0.25">
      <c r="A339" s="13">
        <v>335</v>
      </c>
      <c r="B339" s="14" t="s">
        <v>977</v>
      </c>
      <c r="C339" s="15" t="s">
        <v>978</v>
      </c>
      <c r="D339" s="14" t="s">
        <v>979</v>
      </c>
      <c r="E339" s="14">
        <v>1992</v>
      </c>
      <c r="F339" s="14">
        <v>2013</v>
      </c>
      <c r="G339" s="16">
        <f t="shared" si="94"/>
        <v>21</v>
      </c>
      <c r="H339" s="15" t="s">
        <v>938</v>
      </c>
      <c r="I339" s="15" t="s">
        <v>23</v>
      </c>
      <c r="J339" s="15" t="s">
        <v>15</v>
      </c>
      <c r="K339" s="17">
        <v>1</v>
      </c>
      <c r="L339" s="18">
        <v>8</v>
      </c>
      <c r="M339" s="15">
        <v>15</v>
      </c>
      <c r="N339" s="19">
        <v>2842.8</v>
      </c>
      <c r="O339" s="19">
        <f t="shared" si="95"/>
        <v>189.52</v>
      </c>
      <c r="P339" s="20">
        <v>732</v>
      </c>
      <c r="Q339" s="20">
        <v>568.55999999999995</v>
      </c>
      <c r="R339" s="21">
        <f t="shared" si="96"/>
        <v>48.8</v>
      </c>
      <c r="S339" s="21">
        <f t="shared" si="97"/>
        <v>37.903999999999996</v>
      </c>
      <c r="T339" s="20">
        <f t="shared" si="98"/>
        <v>5685.6</v>
      </c>
      <c r="U339" s="20">
        <f t="shared" si="99"/>
        <v>1464</v>
      </c>
      <c r="V339" s="20">
        <f t="shared" si="100"/>
        <v>1137.1199999999999</v>
      </c>
      <c r="W339" s="19">
        <f t="shared" si="101"/>
        <v>196.64595200000002</v>
      </c>
      <c r="X339" s="19">
        <f t="shared" si="102"/>
        <v>5978.0369408000006</v>
      </c>
      <c r="Y339" s="19">
        <f t="shared" si="103"/>
        <v>1519.0464000000002</v>
      </c>
      <c r="Z339" s="19">
        <f t="shared" si="104"/>
        <v>1179.875712</v>
      </c>
      <c r="AA339" s="22">
        <f t="shared" si="105"/>
        <v>4</v>
      </c>
      <c r="AB339" s="19">
        <f t="shared" si="106"/>
        <v>251.38972800000002</v>
      </c>
      <c r="AC339" s="23"/>
      <c r="AD339" s="19">
        <f t="shared" si="107"/>
        <v>983.22976000000017</v>
      </c>
      <c r="AE339" s="19">
        <f t="shared" si="108"/>
        <v>2949.6892800000005</v>
      </c>
      <c r="AF339" s="19">
        <f t="shared" si="109"/>
        <v>9832.2976000000017</v>
      </c>
      <c r="AG339" s="19">
        <f t="shared" si="92"/>
        <v>179.34110822400001</v>
      </c>
      <c r="AH339" s="19">
        <f t="shared" si="93"/>
        <v>627.69387878400005</v>
      </c>
      <c r="AI339" s="19">
        <f>+'[1]Base SDI para IMSS'!N366</f>
        <v>906.85000998107648</v>
      </c>
      <c r="AJ339" s="19">
        <f>+'[1]Base SDI para IMSS'!O366</f>
        <v>185.77230628997125</v>
      </c>
      <c r="AK339" s="19">
        <f>+'[1]Base SDI para IMSS'!P366</f>
        <v>292.59138240670472</v>
      </c>
      <c r="AL339" s="24">
        <f>+AI339+AJ339+AK339-'[1]Base SDI para IMSS'!Q366</f>
        <v>0</v>
      </c>
    </row>
    <row r="340" spans="1:38" s="25" customFormat="1" ht="15" x14ac:dyDescent="0.25">
      <c r="A340" s="13">
        <v>336</v>
      </c>
      <c r="B340" s="14" t="s">
        <v>980</v>
      </c>
      <c r="C340" s="15" t="s">
        <v>981</v>
      </c>
      <c r="D340" s="14" t="s">
        <v>982</v>
      </c>
      <c r="E340" s="14">
        <v>1985</v>
      </c>
      <c r="F340" s="14">
        <v>2013</v>
      </c>
      <c r="G340" s="16">
        <f t="shared" si="94"/>
        <v>28</v>
      </c>
      <c r="H340" s="15" t="s">
        <v>938</v>
      </c>
      <c r="I340" s="15" t="s">
        <v>127</v>
      </c>
      <c r="J340" s="15" t="s">
        <v>15</v>
      </c>
      <c r="K340" s="17">
        <v>7</v>
      </c>
      <c r="L340" s="18">
        <v>6</v>
      </c>
      <c r="M340" s="15">
        <v>15</v>
      </c>
      <c r="N340" s="19">
        <v>3804.15</v>
      </c>
      <c r="O340" s="19">
        <f t="shared" si="95"/>
        <v>253.61</v>
      </c>
      <c r="P340" s="20">
        <v>770</v>
      </c>
      <c r="Q340" s="20">
        <v>380.42</v>
      </c>
      <c r="R340" s="21">
        <f t="shared" si="96"/>
        <v>51.333333333333336</v>
      </c>
      <c r="S340" s="21">
        <f t="shared" si="97"/>
        <v>25.361333333333334</v>
      </c>
      <c r="T340" s="20">
        <f t="shared" si="98"/>
        <v>7608.3</v>
      </c>
      <c r="U340" s="20">
        <f t="shared" si="99"/>
        <v>1540</v>
      </c>
      <c r="V340" s="20">
        <f t="shared" si="100"/>
        <v>760.84</v>
      </c>
      <c r="W340" s="19">
        <f t="shared" si="101"/>
        <v>263.14573600000006</v>
      </c>
      <c r="X340" s="19">
        <f t="shared" si="102"/>
        <v>7999.6303744000015</v>
      </c>
      <c r="Y340" s="19">
        <f t="shared" si="103"/>
        <v>1597.9040000000002</v>
      </c>
      <c r="Z340" s="19">
        <f t="shared" si="104"/>
        <v>789.44758400000012</v>
      </c>
      <c r="AA340" s="22">
        <f t="shared" si="105"/>
        <v>5</v>
      </c>
      <c r="AB340" s="19">
        <f t="shared" si="106"/>
        <v>314.23716000000002</v>
      </c>
      <c r="AC340" s="23"/>
      <c r="AD340" s="19">
        <f t="shared" si="107"/>
        <v>1315.7286800000002</v>
      </c>
      <c r="AE340" s="19">
        <f t="shared" si="108"/>
        <v>3947.186040000001</v>
      </c>
      <c r="AF340" s="19">
        <f t="shared" si="109"/>
        <v>13157.286800000003</v>
      </c>
      <c r="AG340" s="19">
        <f t="shared" si="92"/>
        <v>239.98891123200005</v>
      </c>
      <c r="AH340" s="19">
        <f t="shared" si="93"/>
        <v>839.9611893120001</v>
      </c>
      <c r="AI340" s="19">
        <f>+'[1]Base SDI para IMSS'!N367</f>
        <v>1039.5905737874791</v>
      </c>
      <c r="AJ340" s="19">
        <f>+'[1]Base SDI para IMSS'!O367</f>
        <v>228.98529025084167</v>
      </c>
      <c r="AK340" s="19">
        <f>+'[1]Base SDI para IMSS'!P367</f>
        <v>360.65183214507562</v>
      </c>
      <c r="AL340" s="24">
        <f>+AI340+AJ340+AK340-'[1]Base SDI para IMSS'!Q367</f>
        <v>0</v>
      </c>
    </row>
    <row r="341" spans="1:38" s="25" customFormat="1" ht="15" x14ac:dyDescent="0.25">
      <c r="A341" s="13">
        <v>337</v>
      </c>
      <c r="B341" s="14" t="s">
        <v>983</v>
      </c>
      <c r="C341" s="15" t="s">
        <v>984</v>
      </c>
      <c r="D341" s="14" t="s">
        <v>985</v>
      </c>
      <c r="E341" s="14">
        <v>1992</v>
      </c>
      <c r="F341" s="14">
        <v>2013</v>
      </c>
      <c r="G341" s="16">
        <f t="shared" si="94"/>
        <v>21</v>
      </c>
      <c r="H341" s="15" t="s">
        <v>938</v>
      </c>
      <c r="I341" s="15" t="s">
        <v>1280</v>
      </c>
      <c r="J341" s="15" t="s">
        <v>15</v>
      </c>
      <c r="K341" s="17">
        <v>1</v>
      </c>
      <c r="L341" s="18">
        <v>8</v>
      </c>
      <c r="M341" s="15">
        <v>15</v>
      </c>
      <c r="N341" s="19">
        <v>2842.8</v>
      </c>
      <c r="O341" s="19">
        <f t="shared" si="95"/>
        <v>189.52</v>
      </c>
      <c r="P341" s="20">
        <v>732</v>
      </c>
      <c r="Q341" s="20">
        <v>568.55999999999995</v>
      </c>
      <c r="R341" s="21">
        <f t="shared" si="96"/>
        <v>48.8</v>
      </c>
      <c r="S341" s="21">
        <f t="shared" si="97"/>
        <v>37.903999999999996</v>
      </c>
      <c r="T341" s="20">
        <f t="shared" si="98"/>
        <v>5685.6</v>
      </c>
      <c r="U341" s="20">
        <f t="shared" si="99"/>
        <v>1464</v>
      </c>
      <c r="V341" s="20">
        <f t="shared" si="100"/>
        <v>1137.1199999999999</v>
      </c>
      <c r="W341" s="19">
        <f t="shared" si="101"/>
        <v>196.64595200000002</v>
      </c>
      <c r="X341" s="19">
        <f t="shared" si="102"/>
        <v>5978.0369408000006</v>
      </c>
      <c r="Y341" s="19">
        <f t="shared" si="103"/>
        <v>1519.0464000000002</v>
      </c>
      <c r="Z341" s="19">
        <f t="shared" si="104"/>
        <v>1179.875712</v>
      </c>
      <c r="AA341" s="22">
        <f t="shared" si="105"/>
        <v>4</v>
      </c>
      <c r="AB341" s="19">
        <f t="shared" si="106"/>
        <v>251.38972800000002</v>
      </c>
      <c r="AC341" s="23"/>
      <c r="AD341" s="19">
        <f t="shared" si="107"/>
        <v>983.22976000000017</v>
      </c>
      <c r="AE341" s="19">
        <f t="shared" si="108"/>
        <v>2949.6892800000005</v>
      </c>
      <c r="AF341" s="19">
        <f t="shared" si="109"/>
        <v>9832.2976000000017</v>
      </c>
      <c r="AG341" s="19">
        <f t="shared" si="92"/>
        <v>179.34110822400001</v>
      </c>
      <c r="AH341" s="19">
        <f t="shared" si="93"/>
        <v>627.69387878400005</v>
      </c>
      <c r="AI341" s="19">
        <f>+'[1]Base SDI para IMSS'!N368</f>
        <v>906.85000998107648</v>
      </c>
      <c r="AJ341" s="19">
        <f>+'[1]Base SDI para IMSS'!O368</f>
        <v>185.77230628997125</v>
      </c>
      <c r="AK341" s="19">
        <f>+'[1]Base SDI para IMSS'!P368</f>
        <v>292.59138240670472</v>
      </c>
      <c r="AL341" s="24">
        <f>+AI341+AJ341+AK341-'[1]Base SDI para IMSS'!Q368</f>
        <v>0</v>
      </c>
    </row>
    <row r="342" spans="1:38" s="25" customFormat="1" ht="15" x14ac:dyDescent="0.25">
      <c r="A342" s="13">
        <v>338</v>
      </c>
      <c r="B342" s="14" t="s">
        <v>986</v>
      </c>
      <c r="C342" s="15" t="s">
        <v>987</v>
      </c>
      <c r="D342" s="14" t="s">
        <v>988</v>
      </c>
      <c r="E342" s="14">
        <v>1990</v>
      </c>
      <c r="F342" s="14">
        <v>2013</v>
      </c>
      <c r="G342" s="16">
        <f t="shared" si="94"/>
        <v>23</v>
      </c>
      <c r="H342" s="15" t="s">
        <v>938</v>
      </c>
      <c r="I342" s="15" t="s">
        <v>989</v>
      </c>
      <c r="J342" s="15" t="s">
        <v>15</v>
      </c>
      <c r="K342" s="17">
        <v>5</v>
      </c>
      <c r="L342" s="18">
        <v>6</v>
      </c>
      <c r="M342" s="15">
        <v>15</v>
      </c>
      <c r="N342" s="19">
        <v>3325.8</v>
      </c>
      <c r="O342" s="19">
        <f t="shared" si="95"/>
        <v>221.72</v>
      </c>
      <c r="P342" s="20">
        <v>758</v>
      </c>
      <c r="Q342" s="20">
        <v>332.58</v>
      </c>
      <c r="R342" s="21">
        <f t="shared" si="96"/>
        <v>50.533333333333331</v>
      </c>
      <c r="S342" s="21">
        <f t="shared" si="97"/>
        <v>22.172000000000001</v>
      </c>
      <c r="T342" s="20">
        <f t="shared" si="98"/>
        <v>6651.6</v>
      </c>
      <c r="U342" s="20">
        <f t="shared" si="99"/>
        <v>1516</v>
      </c>
      <c r="V342" s="20">
        <f t="shared" si="100"/>
        <v>665.16</v>
      </c>
      <c r="W342" s="19">
        <f t="shared" si="101"/>
        <v>230.05667200000002</v>
      </c>
      <c r="X342" s="19">
        <f t="shared" si="102"/>
        <v>6993.7228288000006</v>
      </c>
      <c r="Y342" s="19">
        <f t="shared" si="103"/>
        <v>1573.0016000000001</v>
      </c>
      <c r="Z342" s="19">
        <f t="shared" si="104"/>
        <v>690.17001600000003</v>
      </c>
      <c r="AA342" s="22">
        <f t="shared" si="105"/>
        <v>4</v>
      </c>
      <c r="AB342" s="19">
        <f t="shared" si="106"/>
        <v>251.38972800000002</v>
      </c>
      <c r="AC342" s="23"/>
      <c r="AD342" s="19">
        <f t="shared" si="107"/>
        <v>1150.2833600000001</v>
      </c>
      <c r="AE342" s="19">
        <f t="shared" si="108"/>
        <v>3450.8500800000002</v>
      </c>
      <c r="AF342" s="19">
        <f t="shared" si="109"/>
        <v>11502.833600000002</v>
      </c>
      <c r="AG342" s="19">
        <f t="shared" si="92"/>
        <v>209.811684864</v>
      </c>
      <c r="AH342" s="19">
        <f t="shared" si="93"/>
        <v>734.34089702400001</v>
      </c>
      <c r="AI342" s="19">
        <f>+'[1]Base SDI para IMSS'!N369</f>
        <v>954.44794109208647</v>
      </c>
      <c r="AJ342" s="19">
        <f>+'[1]Base SDI para IMSS'!O369</f>
        <v>201.26755939640319</v>
      </c>
      <c r="AK342" s="19">
        <f>+'[1]Base SDI para IMSS'!P369</f>
        <v>316.99640604933501</v>
      </c>
      <c r="AL342" s="24">
        <f>+AI342+AJ342+AK342-'[1]Base SDI para IMSS'!Q369</f>
        <v>0</v>
      </c>
    </row>
    <row r="343" spans="1:38" s="25" customFormat="1" ht="15" x14ac:dyDescent="0.25">
      <c r="A343" s="13">
        <v>339</v>
      </c>
      <c r="B343" s="14" t="s">
        <v>1281</v>
      </c>
      <c r="C343" s="15" t="s">
        <v>990</v>
      </c>
      <c r="D343" s="14" t="s">
        <v>988</v>
      </c>
      <c r="E343" s="14">
        <v>1990</v>
      </c>
      <c r="F343" s="14">
        <v>2013</v>
      </c>
      <c r="G343" s="16">
        <f t="shared" si="94"/>
        <v>23</v>
      </c>
      <c r="H343" s="15" t="s">
        <v>938</v>
      </c>
      <c r="I343" s="15" t="s">
        <v>23</v>
      </c>
      <c r="J343" s="15" t="s">
        <v>15</v>
      </c>
      <c r="K343" s="17">
        <v>1</v>
      </c>
      <c r="L343" s="18">
        <v>8</v>
      </c>
      <c r="M343" s="15">
        <v>15</v>
      </c>
      <c r="N343" s="19">
        <v>2842.8</v>
      </c>
      <c r="O343" s="19">
        <f t="shared" si="95"/>
        <v>189.52</v>
      </c>
      <c r="P343" s="20">
        <v>732</v>
      </c>
      <c r="Q343" s="20">
        <v>568.55999999999995</v>
      </c>
      <c r="R343" s="21">
        <f t="shared" si="96"/>
        <v>48.8</v>
      </c>
      <c r="S343" s="21">
        <f t="shared" si="97"/>
        <v>37.903999999999996</v>
      </c>
      <c r="T343" s="20">
        <f t="shared" si="98"/>
        <v>5685.6</v>
      </c>
      <c r="U343" s="20">
        <f t="shared" si="99"/>
        <v>1464</v>
      </c>
      <c r="V343" s="20">
        <f t="shared" si="100"/>
        <v>1137.1199999999999</v>
      </c>
      <c r="W343" s="19">
        <f t="shared" si="101"/>
        <v>196.64595200000002</v>
      </c>
      <c r="X343" s="19">
        <f t="shared" si="102"/>
        <v>5978.0369408000006</v>
      </c>
      <c r="Y343" s="19">
        <f t="shared" si="103"/>
        <v>1519.0464000000002</v>
      </c>
      <c r="Z343" s="19">
        <f t="shared" si="104"/>
        <v>1179.875712</v>
      </c>
      <c r="AA343" s="22">
        <f t="shared" si="105"/>
        <v>4</v>
      </c>
      <c r="AB343" s="19">
        <f t="shared" si="106"/>
        <v>251.38972800000002</v>
      </c>
      <c r="AC343" s="23"/>
      <c r="AD343" s="19">
        <f t="shared" si="107"/>
        <v>983.22976000000017</v>
      </c>
      <c r="AE343" s="19">
        <f t="shared" si="108"/>
        <v>2949.6892800000005</v>
      </c>
      <c r="AF343" s="19">
        <f t="shared" si="109"/>
        <v>9832.2976000000017</v>
      </c>
      <c r="AG343" s="19">
        <f t="shared" si="92"/>
        <v>179.34110822400001</v>
      </c>
      <c r="AH343" s="19">
        <f t="shared" si="93"/>
        <v>627.69387878400005</v>
      </c>
      <c r="AI343" s="19">
        <f>+'[1]Base SDI para IMSS'!N370</f>
        <v>906.85000998107648</v>
      </c>
      <c r="AJ343" s="19">
        <f>+'[1]Base SDI para IMSS'!O370</f>
        <v>185.77230628997125</v>
      </c>
      <c r="AK343" s="19">
        <f>+'[1]Base SDI para IMSS'!P370</f>
        <v>292.59138240670472</v>
      </c>
      <c r="AL343" s="24">
        <f>+AI343+AJ343+AK343-'[1]Base SDI para IMSS'!Q370</f>
        <v>0</v>
      </c>
    </row>
    <row r="344" spans="1:38" s="25" customFormat="1" ht="15" x14ac:dyDescent="0.25">
      <c r="A344" s="13">
        <v>340</v>
      </c>
      <c r="B344" s="14" t="s">
        <v>991</v>
      </c>
      <c r="C344" s="15" t="s">
        <v>992</v>
      </c>
      <c r="D344" s="14" t="s">
        <v>993</v>
      </c>
      <c r="E344" s="14">
        <v>1984</v>
      </c>
      <c r="F344" s="14">
        <v>2013</v>
      </c>
      <c r="G344" s="16">
        <f t="shared" si="94"/>
        <v>29</v>
      </c>
      <c r="H344" s="15" t="s">
        <v>938</v>
      </c>
      <c r="I344" s="15" t="s">
        <v>66</v>
      </c>
      <c r="J344" s="15" t="s">
        <v>15</v>
      </c>
      <c r="K344" s="17">
        <v>13</v>
      </c>
      <c r="L344" s="18">
        <v>6</v>
      </c>
      <c r="M344" s="15">
        <v>15</v>
      </c>
      <c r="N344" s="19">
        <v>4796.3999999999996</v>
      </c>
      <c r="O344" s="19">
        <f t="shared" si="95"/>
        <v>319.76</v>
      </c>
      <c r="P344" s="20">
        <v>887</v>
      </c>
      <c r="Q344" s="20">
        <v>959.28</v>
      </c>
      <c r="R344" s="21">
        <f t="shared" si="96"/>
        <v>59.133333333333333</v>
      </c>
      <c r="S344" s="21">
        <f t="shared" si="97"/>
        <v>63.951999999999998</v>
      </c>
      <c r="T344" s="20">
        <f t="shared" si="98"/>
        <v>9592.7999999999993</v>
      </c>
      <c r="U344" s="20">
        <f t="shared" si="99"/>
        <v>1774</v>
      </c>
      <c r="V344" s="20">
        <f t="shared" si="100"/>
        <v>1918.56</v>
      </c>
      <c r="W344" s="19">
        <f t="shared" si="101"/>
        <v>331.78297600000002</v>
      </c>
      <c r="X344" s="19">
        <f t="shared" si="102"/>
        <v>10086.2024704</v>
      </c>
      <c r="Y344" s="19">
        <f t="shared" si="103"/>
        <v>1840.7024000000001</v>
      </c>
      <c r="Z344" s="19">
        <f t="shared" si="104"/>
        <v>1990.697856</v>
      </c>
      <c r="AA344" s="22">
        <f t="shared" si="105"/>
        <v>5</v>
      </c>
      <c r="AB344" s="19">
        <f t="shared" si="106"/>
        <v>314.23716000000002</v>
      </c>
      <c r="AC344" s="23"/>
      <c r="AD344" s="19">
        <f t="shared" si="107"/>
        <v>1658.91488</v>
      </c>
      <c r="AE344" s="19">
        <f t="shared" si="108"/>
        <v>4976.7446399999999</v>
      </c>
      <c r="AF344" s="19">
        <f t="shared" si="109"/>
        <v>16589.148800000003</v>
      </c>
      <c r="AG344" s="19">
        <f t="shared" si="92"/>
        <v>302.58607411199995</v>
      </c>
      <c r="AH344" s="19">
        <f t="shared" si="93"/>
        <v>1059.051259392</v>
      </c>
      <c r="AI344" s="19">
        <f>+'[1]Base SDI para IMSS'!N371</f>
        <v>1281.0851526480419</v>
      </c>
      <c r="AJ344" s="19">
        <f>+'[1]Base SDI para IMSS'!O371</f>
        <v>307.60256490818563</v>
      </c>
      <c r="AK344" s="19">
        <f>+'[1]Base SDI para IMSS'!P371</f>
        <v>484.47403973039229</v>
      </c>
      <c r="AL344" s="24">
        <f>+AI344+AJ344+AK344-'[1]Base SDI para IMSS'!Q371</f>
        <v>0</v>
      </c>
    </row>
    <row r="345" spans="1:38" s="25" customFormat="1" ht="15" x14ac:dyDescent="0.25">
      <c r="A345" s="13">
        <v>341</v>
      </c>
      <c r="B345" s="14" t="s">
        <v>994</v>
      </c>
      <c r="C345" s="15" t="s">
        <v>995</v>
      </c>
      <c r="D345" s="14" t="s">
        <v>996</v>
      </c>
      <c r="E345" s="14">
        <v>1992</v>
      </c>
      <c r="F345" s="14">
        <v>2013</v>
      </c>
      <c r="G345" s="16">
        <f t="shared" si="94"/>
        <v>21</v>
      </c>
      <c r="H345" s="15" t="s">
        <v>938</v>
      </c>
      <c r="I345" s="15" t="s">
        <v>37</v>
      </c>
      <c r="J345" s="15" t="s">
        <v>15</v>
      </c>
      <c r="K345" s="17">
        <v>1</v>
      </c>
      <c r="L345" s="18">
        <v>8</v>
      </c>
      <c r="M345" s="15">
        <v>15</v>
      </c>
      <c r="N345" s="19">
        <v>3271.2</v>
      </c>
      <c r="O345" s="19">
        <f t="shared" si="95"/>
        <v>218.07999999999998</v>
      </c>
      <c r="P345" s="20">
        <v>778</v>
      </c>
      <c r="Q345" s="20">
        <v>654.24</v>
      </c>
      <c r="R345" s="21">
        <f t="shared" si="96"/>
        <v>51.866666666666667</v>
      </c>
      <c r="S345" s="21">
        <f t="shared" si="97"/>
        <v>43.616</v>
      </c>
      <c r="T345" s="20">
        <f t="shared" si="98"/>
        <v>6542.4</v>
      </c>
      <c r="U345" s="20">
        <f t="shared" si="99"/>
        <v>1556</v>
      </c>
      <c r="V345" s="20">
        <f t="shared" si="100"/>
        <v>1308.48</v>
      </c>
      <c r="W345" s="19">
        <f t="shared" si="101"/>
        <v>226.279808</v>
      </c>
      <c r="X345" s="19">
        <f t="shared" si="102"/>
        <v>6878.9061631999994</v>
      </c>
      <c r="Y345" s="19">
        <f t="shared" si="103"/>
        <v>1614.5056000000002</v>
      </c>
      <c r="Z345" s="19">
        <f t="shared" si="104"/>
        <v>1357.678848</v>
      </c>
      <c r="AA345" s="22">
        <f t="shared" si="105"/>
        <v>4</v>
      </c>
      <c r="AB345" s="19">
        <f t="shared" si="106"/>
        <v>251.38972800000002</v>
      </c>
      <c r="AC345" s="23"/>
      <c r="AD345" s="19">
        <f t="shared" si="107"/>
        <v>1131.39904</v>
      </c>
      <c r="AE345" s="19">
        <f t="shared" si="108"/>
        <v>3394.1971199999998</v>
      </c>
      <c r="AF345" s="19">
        <f t="shared" si="109"/>
        <v>11313.990400000001</v>
      </c>
      <c r="AG345" s="19">
        <f t="shared" ref="AG345:AG376" si="110">+X345*0.03</f>
        <v>206.36718489599997</v>
      </c>
      <c r="AH345" s="19">
        <f t="shared" ref="AH345:AH376" si="111">+X345*0.105</f>
        <v>722.28514713599986</v>
      </c>
      <c r="AI345" s="19">
        <f>+'[1]Base SDI para IMSS'!N372</f>
        <v>989.59962720021167</v>
      </c>
      <c r="AJ345" s="19">
        <f>+'[1]Base SDI para IMSS'!O372</f>
        <v>212.71100369428481</v>
      </c>
      <c r="AK345" s="19">
        <f>+'[1]Base SDI para IMSS'!P372</f>
        <v>335.01983081849858</v>
      </c>
      <c r="AL345" s="24">
        <f>+AI345+AJ345+AK345-'[1]Base SDI para IMSS'!Q372</f>
        <v>0</v>
      </c>
    </row>
    <row r="346" spans="1:38" s="25" customFormat="1" ht="15" x14ac:dyDescent="0.25">
      <c r="A346" s="13">
        <v>342</v>
      </c>
      <c r="B346" s="14" t="s">
        <v>997</v>
      </c>
      <c r="C346" s="15" t="s">
        <v>998</v>
      </c>
      <c r="D346" s="14" t="s">
        <v>999</v>
      </c>
      <c r="E346" s="14">
        <v>1995</v>
      </c>
      <c r="F346" s="14">
        <v>2013</v>
      </c>
      <c r="G346" s="16">
        <f t="shared" si="94"/>
        <v>18</v>
      </c>
      <c r="H346" s="15" t="s">
        <v>938</v>
      </c>
      <c r="I346" s="15" t="s">
        <v>23</v>
      </c>
      <c r="J346" s="15" t="s">
        <v>15</v>
      </c>
      <c r="K346" s="17">
        <v>1</v>
      </c>
      <c r="L346" s="18">
        <v>8</v>
      </c>
      <c r="M346" s="15">
        <v>15</v>
      </c>
      <c r="N346" s="19">
        <v>2842.8</v>
      </c>
      <c r="O346" s="19">
        <f t="shared" si="95"/>
        <v>189.52</v>
      </c>
      <c r="P346" s="20">
        <v>732</v>
      </c>
      <c r="Q346" s="20">
        <v>568.55999999999995</v>
      </c>
      <c r="R346" s="21">
        <f t="shared" si="96"/>
        <v>48.8</v>
      </c>
      <c r="S346" s="21">
        <f t="shared" si="97"/>
        <v>37.903999999999996</v>
      </c>
      <c r="T346" s="20">
        <f t="shared" si="98"/>
        <v>5685.6</v>
      </c>
      <c r="U346" s="20">
        <f t="shared" si="99"/>
        <v>1464</v>
      </c>
      <c r="V346" s="20">
        <f t="shared" si="100"/>
        <v>1137.1199999999999</v>
      </c>
      <c r="W346" s="19">
        <f t="shared" si="101"/>
        <v>196.64595200000002</v>
      </c>
      <c r="X346" s="19">
        <f t="shared" si="102"/>
        <v>5978.0369408000006</v>
      </c>
      <c r="Y346" s="19">
        <f t="shared" si="103"/>
        <v>1519.0464000000002</v>
      </c>
      <c r="Z346" s="19">
        <f t="shared" si="104"/>
        <v>1179.875712</v>
      </c>
      <c r="AA346" s="22">
        <f t="shared" si="105"/>
        <v>3</v>
      </c>
      <c r="AB346" s="19">
        <f t="shared" si="106"/>
        <v>188.54229600000002</v>
      </c>
      <c r="AC346" s="23"/>
      <c r="AD346" s="19">
        <f t="shared" si="107"/>
        <v>983.22976000000017</v>
      </c>
      <c r="AE346" s="19">
        <f t="shared" si="108"/>
        <v>2949.6892800000005</v>
      </c>
      <c r="AF346" s="19">
        <f t="shared" si="109"/>
        <v>9832.2976000000017</v>
      </c>
      <c r="AG346" s="19">
        <f t="shared" si="110"/>
        <v>179.34110822400001</v>
      </c>
      <c r="AH346" s="19">
        <f t="shared" si="111"/>
        <v>627.69387878400005</v>
      </c>
      <c r="AI346" s="19">
        <f>+'[1]Base SDI para IMSS'!N373</f>
        <v>902.98894657244034</v>
      </c>
      <c r="AJ346" s="19">
        <f>+'[1]Base SDI para IMSS'!O373</f>
        <v>184.51535764997124</v>
      </c>
      <c r="AK346" s="19">
        <f>+'[1]Base SDI para IMSS'!P373</f>
        <v>290.61168829870468</v>
      </c>
      <c r="AL346" s="24">
        <f>+AI346+AJ346+AK346-'[1]Base SDI para IMSS'!Q373</f>
        <v>0</v>
      </c>
    </row>
    <row r="347" spans="1:38" s="25" customFormat="1" ht="15" x14ac:dyDescent="0.25">
      <c r="A347" s="13">
        <v>343</v>
      </c>
      <c r="B347" s="14" t="s">
        <v>1000</v>
      </c>
      <c r="C347" s="15" t="s">
        <v>1001</v>
      </c>
      <c r="D347" s="14" t="s">
        <v>1282</v>
      </c>
      <c r="E347" s="14">
        <v>1997</v>
      </c>
      <c r="F347" s="14">
        <v>2013</v>
      </c>
      <c r="G347" s="16">
        <f t="shared" si="94"/>
        <v>16</v>
      </c>
      <c r="H347" s="15" t="s">
        <v>938</v>
      </c>
      <c r="I347" s="15" t="s">
        <v>69</v>
      </c>
      <c r="J347" s="15" t="s">
        <v>15</v>
      </c>
      <c r="K347" s="17">
        <v>1</v>
      </c>
      <c r="L347" s="18">
        <v>8</v>
      </c>
      <c r="M347" s="15">
        <v>15</v>
      </c>
      <c r="N347" s="19">
        <v>3475.8</v>
      </c>
      <c r="O347" s="19">
        <f t="shared" si="95"/>
        <v>231.72</v>
      </c>
      <c r="P347" s="20">
        <v>792</v>
      </c>
      <c r="Q347" s="20">
        <v>695.16</v>
      </c>
      <c r="R347" s="21">
        <f t="shared" si="96"/>
        <v>52.8</v>
      </c>
      <c r="S347" s="21">
        <f t="shared" si="97"/>
        <v>46.344000000000001</v>
      </c>
      <c r="T347" s="20">
        <f t="shared" si="98"/>
        <v>6951.6</v>
      </c>
      <c r="U347" s="20">
        <f t="shared" si="99"/>
        <v>1584</v>
      </c>
      <c r="V347" s="20">
        <f t="shared" si="100"/>
        <v>1390.32</v>
      </c>
      <c r="W347" s="19">
        <f t="shared" si="101"/>
        <v>240.43267200000003</v>
      </c>
      <c r="X347" s="19">
        <f t="shared" si="102"/>
        <v>7309.1532288000008</v>
      </c>
      <c r="Y347" s="19">
        <f t="shared" si="103"/>
        <v>1643.5584000000001</v>
      </c>
      <c r="Z347" s="19">
        <f t="shared" si="104"/>
        <v>1442.5960320000002</v>
      </c>
      <c r="AA347" s="22">
        <f t="shared" si="105"/>
        <v>3</v>
      </c>
      <c r="AB347" s="19">
        <f t="shared" si="106"/>
        <v>188.54229600000002</v>
      </c>
      <c r="AC347" s="23"/>
      <c r="AD347" s="19">
        <f t="shared" si="107"/>
        <v>1202.16336</v>
      </c>
      <c r="AE347" s="19">
        <f t="shared" si="108"/>
        <v>3606.4900800000005</v>
      </c>
      <c r="AF347" s="19">
        <f t="shared" si="109"/>
        <v>12021.633600000001</v>
      </c>
      <c r="AG347" s="19">
        <f t="shared" si="110"/>
        <v>219.27459686400002</v>
      </c>
      <c r="AH347" s="19">
        <f t="shared" si="111"/>
        <v>767.4610890240001</v>
      </c>
      <c r="AI347" s="19">
        <f>+'[1]Base SDI para IMSS'!N374</f>
        <v>1024.2430399379361</v>
      </c>
      <c r="AJ347" s="19">
        <f>+'[1]Base SDI para IMSS'!O374</f>
        <v>223.98898230200325</v>
      </c>
      <c r="AK347" s="19">
        <f>+'[1]Base SDI para IMSS'!P374</f>
        <v>352.7826471256551</v>
      </c>
      <c r="AL347" s="24">
        <f>+AI347+AJ347+AK347-'[1]Base SDI para IMSS'!Q374</f>
        <v>0</v>
      </c>
    </row>
    <row r="348" spans="1:38" s="25" customFormat="1" ht="15" x14ac:dyDescent="0.25">
      <c r="A348" s="13">
        <v>344</v>
      </c>
      <c r="B348" s="14" t="s">
        <v>1283</v>
      </c>
      <c r="C348" s="15" t="s">
        <v>1002</v>
      </c>
      <c r="D348" s="14" t="s">
        <v>1003</v>
      </c>
      <c r="E348" s="14">
        <v>1990</v>
      </c>
      <c r="F348" s="14">
        <v>2013</v>
      </c>
      <c r="G348" s="16">
        <f t="shared" si="94"/>
        <v>23</v>
      </c>
      <c r="H348" s="15" t="s">
        <v>938</v>
      </c>
      <c r="I348" s="15" t="s">
        <v>14</v>
      </c>
      <c r="J348" s="15" t="s">
        <v>15</v>
      </c>
      <c r="K348" s="17">
        <v>1</v>
      </c>
      <c r="L348" s="18">
        <v>8</v>
      </c>
      <c r="M348" s="15">
        <v>15</v>
      </c>
      <c r="N348" s="19">
        <v>2842.8</v>
      </c>
      <c r="O348" s="19">
        <f t="shared" si="95"/>
        <v>189.52</v>
      </c>
      <c r="P348" s="20">
        <v>732</v>
      </c>
      <c r="Q348" s="20">
        <v>568.55999999999995</v>
      </c>
      <c r="R348" s="21">
        <f t="shared" si="96"/>
        <v>48.8</v>
      </c>
      <c r="S348" s="21">
        <f t="shared" si="97"/>
        <v>37.903999999999996</v>
      </c>
      <c r="T348" s="20">
        <f t="shared" si="98"/>
        <v>5685.6</v>
      </c>
      <c r="U348" s="20">
        <f t="shared" si="99"/>
        <v>1464</v>
      </c>
      <c r="V348" s="20">
        <f t="shared" si="100"/>
        <v>1137.1199999999999</v>
      </c>
      <c r="W348" s="19">
        <f t="shared" si="101"/>
        <v>196.64595200000002</v>
      </c>
      <c r="X348" s="19">
        <f t="shared" si="102"/>
        <v>5978.0369408000006</v>
      </c>
      <c r="Y348" s="19">
        <f t="shared" si="103"/>
        <v>1519.0464000000002</v>
      </c>
      <c r="Z348" s="19">
        <f t="shared" si="104"/>
        <v>1179.875712</v>
      </c>
      <c r="AA348" s="22">
        <f t="shared" si="105"/>
        <v>4</v>
      </c>
      <c r="AB348" s="19">
        <f t="shared" si="106"/>
        <v>251.38972800000002</v>
      </c>
      <c r="AC348" s="23"/>
      <c r="AD348" s="19">
        <f t="shared" si="107"/>
        <v>983.22976000000017</v>
      </c>
      <c r="AE348" s="19">
        <f t="shared" si="108"/>
        <v>2949.6892800000005</v>
      </c>
      <c r="AF348" s="19">
        <f t="shared" si="109"/>
        <v>9832.2976000000017</v>
      </c>
      <c r="AG348" s="19">
        <f t="shared" si="110"/>
        <v>179.34110822400001</v>
      </c>
      <c r="AH348" s="19">
        <f t="shared" si="111"/>
        <v>627.69387878400005</v>
      </c>
      <c r="AI348" s="19">
        <f>+'[1]Base SDI para IMSS'!N375</f>
        <v>906.85000998107648</v>
      </c>
      <c r="AJ348" s="19">
        <f>+'[1]Base SDI para IMSS'!O375</f>
        <v>185.77230628997125</v>
      </c>
      <c r="AK348" s="19">
        <f>+'[1]Base SDI para IMSS'!P375</f>
        <v>292.59138240670472</v>
      </c>
      <c r="AL348" s="24">
        <f>+AI348+AJ348+AK348-'[1]Base SDI para IMSS'!Q375</f>
        <v>0</v>
      </c>
    </row>
    <row r="349" spans="1:38" s="25" customFormat="1" ht="15" x14ac:dyDescent="0.25">
      <c r="A349" s="13">
        <v>345</v>
      </c>
      <c r="B349" s="14" t="s">
        <v>1004</v>
      </c>
      <c r="C349" s="15" t="s">
        <v>1005</v>
      </c>
      <c r="D349" s="14" t="s">
        <v>1284</v>
      </c>
      <c r="E349" s="14">
        <v>2012</v>
      </c>
      <c r="F349" s="14">
        <v>2013</v>
      </c>
      <c r="G349" s="16">
        <f t="shared" si="94"/>
        <v>1</v>
      </c>
      <c r="H349" s="15" t="s">
        <v>938</v>
      </c>
      <c r="I349" s="15" t="s">
        <v>14</v>
      </c>
      <c r="J349" s="15" t="s">
        <v>41</v>
      </c>
      <c r="K349" s="17">
        <v>1</v>
      </c>
      <c r="L349" s="18">
        <v>8</v>
      </c>
      <c r="M349" s="15">
        <v>15</v>
      </c>
      <c r="N349" s="19">
        <v>2842.8</v>
      </c>
      <c r="O349" s="19">
        <f t="shared" si="95"/>
        <v>189.52</v>
      </c>
      <c r="P349" s="20">
        <v>732</v>
      </c>
      <c r="Q349" s="20">
        <v>568.55999999999995</v>
      </c>
      <c r="R349" s="21">
        <f t="shared" si="96"/>
        <v>48.8</v>
      </c>
      <c r="S349" s="21">
        <f t="shared" si="97"/>
        <v>37.903999999999996</v>
      </c>
      <c r="T349" s="20">
        <f t="shared" si="98"/>
        <v>5685.6</v>
      </c>
      <c r="U349" s="20">
        <f t="shared" si="99"/>
        <v>1464</v>
      </c>
      <c r="V349" s="20">
        <f t="shared" si="100"/>
        <v>1137.1199999999999</v>
      </c>
      <c r="W349" s="19">
        <f t="shared" si="101"/>
        <v>196.64595200000002</v>
      </c>
      <c r="X349" s="19">
        <f t="shared" si="102"/>
        <v>5978.0369408000006</v>
      </c>
      <c r="Y349" s="19">
        <f t="shared" si="103"/>
        <v>1519.0464000000002</v>
      </c>
      <c r="Z349" s="19">
        <f t="shared" si="104"/>
        <v>1179.875712</v>
      </c>
      <c r="AA349" s="22">
        <f t="shared" si="105"/>
        <v>0</v>
      </c>
      <c r="AB349" s="19">
        <f t="shared" si="106"/>
        <v>0</v>
      </c>
      <c r="AC349" s="23"/>
      <c r="AD349" s="19">
        <f t="shared" si="107"/>
        <v>983.22976000000017</v>
      </c>
      <c r="AE349" s="19">
        <f t="shared" si="108"/>
        <v>2949.6892800000005</v>
      </c>
      <c r="AF349" s="19">
        <f t="shared" si="109"/>
        <v>9832.2976000000017</v>
      </c>
      <c r="AG349" s="19">
        <f t="shared" si="110"/>
        <v>179.34110822400001</v>
      </c>
      <c r="AH349" s="19">
        <f t="shared" si="111"/>
        <v>627.69387878400005</v>
      </c>
      <c r="AI349" s="19">
        <f>+'[1]Base SDI para IMSS'!N376</f>
        <v>891.40575634653237</v>
      </c>
      <c r="AJ349" s="19">
        <f>+'[1]Base SDI para IMSS'!O376</f>
        <v>180.74451172997124</v>
      </c>
      <c r="AK349" s="19">
        <f>+'[1]Base SDI para IMSS'!P376</f>
        <v>284.67260597470471</v>
      </c>
      <c r="AL349" s="24">
        <f>+AI349+AJ349+AK349-'[1]Base SDI para IMSS'!Q376</f>
        <v>0</v>
      </c>
    </row>
    <row r="350" spans="1:38" s="25" customFormat="1" ht="15" x14ac:dyDescent="0.25">
      <c r="A350" s="13">
        <v>346</v>
      </c>
      <c r="B350" s="14" t="s">
        <v>1006</v>
      </c>
      <c r="C350" s="15" t="s">
        <v>1007</v>
      </c>
      <c r="D350" s="14" t="s">
        <v>85</v>
      </c>
      <c r="E350" s="14">
        <v>1990</v>
      </c>
      <c r="F350" s="14">
        <v>2013</v>
      </c>
      <c r="G350" s="16">
        <f t="shared" si="94"/>
        <v>23</v>
      </c>
      <c r="H350" s="15" t="s">
        <v>938</v>
      </c>
      <c r="I350" s="15" t="s">
        <v>14</v>
      </c>
      <c r="J350" s="15" t="s">
        <v>15</v>
      </c>
      <c r="K350" s="17">
        <v>1</v>
      </c>
      <c r="L350" s="18">
        <v>8</v>
      </c>
      <c r="M350" s="15">
        <v>15</v>
      </c>
      <c r="N350" s="19">
        <v>2842.8</v>
      </c>
      <c r="O350" s="19">
        <f t="shared" si="95"/>
        <v>189.52</v>
      </c>
      <c r="P350" s="20">
        <v>732</v>
      </c>
      <c r="Q350" s="20">
        <v>568.55999999999995</v>
      </c>
      <c r="R350" s="21">
        <f t="shared" si="96"/>
        <v>48.8</v>
      </c>
      <c r="S350" s="21">
        <f t="shared" si="97"/>
        <v>37.903999999999996</v>
      </c>
      <c r="T350" s="20">
        <f t="shared" si="98"/>
        <v>5685.6</v>
      </c>
      <c r="U350" s="20">
        <f t="shared" si="99"/>
        <v>1464</v>
      </c>
      <c r="V350" s="20">
        <f t="shared" si="100"/>
        <v>1137.1199999999999</v>
      </c>
      <c r="W350" s="19">
        <f t="shared" si="101"/>
        <v>196.64595200000002</v>
      </c>
      <c r="X350" s="19">
        <f t="shared" si="102"/>
        <v>5978.0369408000006</v>
      </c>
      <c r="Y350" s="19">
        <f t="shared" si="103"/>
        <v>1519.0464000000002</v>
      </c>
      <c r="Z350" s="19">
        <f t="shared" si="104"/>
        <v>1179.875712</v>
      </c>
      <c r="AA350" s="22">
        <f t="shared" si="105"/>
        <v>4</v>
      </c>
      <c r="AB350" s="19">
        <f t="shared" si="106"/>
        <v>251.38972800000002</v>
      </c>
      <c r="AC350" s="23"/>
      <c r="AD350" s="19">
        <f t="shared" si="107"/>
        <v>983.22976000000017</v>
      </c>
      <c r="AE350" s="19">
        <f t="shared" si="108"/>
        <v>2949.6892800000005</v>
      </c>
      <c r="AF350" s="19">
        <f t="shared" si="109"/>
        <v>9832.2976000000017</v>
      </c>
      <c r="AG350" s="19">
        <f t="shared" si="110"/>
        <v>179.34110822400001</v>
      </c>
      <c r="AH350" s="19">
        <f t="shared" si="111"/>
        <v>627.69387878400005</v>
      </c>
      <c r="AI350" s="19">
        <f>+'[1]Base SDI para IMSS'!N377</f>
        <v>906.85000998107648</v>
      </c>
      <c r="AJ350" s="19">
        <f>+'[1]Base SDI para IMSS'!O377</f>
        <v>185.77230628997125</v>
      </c>
      <c r="AK350" s="19">
        <f>+'[1]Base SDI para IMSS'!P377</f>
        <v>292.59138240670472</v>
      </c>
      <c r="AL350" s="24">
        <f>+AI350+AJ350+AK350-'[1]Base SDI para IMSS'!Q377</f>
        <v>0</v>
      </c>
    </row>
    <row r="351" spans="1:38" s="25" customFormat="1" ht="15" x14ac:dyDescent="0.25">
      <c r="A351" s="13">
        <v>347</v>
      </c>
      <c r="B351" s="14" t="s">
        <v>49</v>
      </c>
      <c r="C351" s="15" t="s">
        <v>50</v>
      </c>
      <c r="D351" s="14" t="s">
        <v>51</v>
      </c>
      <c r="E351" s="14">
        <v>1990</v>
      </c>
      <c r="F351" s="14">
        <v>2013</v>
      </c>
      <c r="G351" s="16">
        <f t="shared" si="94"/>
        <v>23</v>
      </c>
      <c r="H351" s="15" t="s">
        <v>938</v>
      </c>
      <c r="I351" s="15" t="s">
        <v>52</v>
      </c>
      <c r="J351" s="15" t="s">
        <v>15</v>
      </c>
      <c r="K351" s="17">
        <v>10</v>
      </c>
      <c r="L351" s="18">
        <v>6</v>
      </c>
      <c r="M351" s="15">
        <v>15</v>
      </c>
      <c r="N351" s="19">
        <v>4408.95</v>
      </c>
      <c r="O351" s="19">
        <f t="shared" si="95"/>
        <v>293.93</v>
      </c>
      <c r="P351" s="20">
        <v>871</v>
      </c>
      <c r="Q351" s="20">
        <v>881.79</v>
      </c>
      <c r="R351" s="21">
        <f t="shared" si="96"/>
        <v>58.06666666666667</v>
      </c>
      <c r="S351" s="21">
        <f t="shared" si="97"/>
        <v>58.785999999999994</v>
      </c>
      <c r="T351" s="20">
        <f t="shared" si="98"/>
        <v>8817.9</v>
      </c>
      <c r="U351" s="20">
        <f t="shared" si="99"/>
        <v>1742</v>
      </c>
      <c r="V351" s="20">
        <f t="shared" si="100"/>
        <v>1763.58</v>
      </c>
      <c r="W351" s="19">
        <f t="shared" si="101"/>
        <v>304.98176800000005</v>
      </c>
      <c r="X351" s="19">
        <f t="shared" si="102"/>
        <v>9271.4457472000013</v>
      </c>
      <c r="Y351" s="19">
        <f t="shared" si="103"/>
        <v>1807.4992000000002</v>
      </c>
      <c r="Z351" s="19">
        <f t="shared" si="104"/>
        <v>1829.8906080000002</v>
      </c>
      <c r="AA351" s="22">
        <f t="shared" si="105"/>
        <v>4</v>
      </c>
      <c r="AB351" s="19">
        <f t="shared" si="106"/>
        <v>251.38972800000002</v>
      </c>
      <c r="AC351" s="23"/>
      <c r="AD351" s="19">
        <f t="shared" si="107"/>
        <v>1524.9088400000003</v>
      </c>
      <c r="AE351" s="19">
        <f t="shared" si="108"/>
        <v>4574.7265200000011</v>
      </c>
      <c r="AF351" s="19">
        <f t="shared" si="109"/>
        <v>15249.088400000002</v>
      </c>
      <c r="AG351" s="19">
        <f t="shared" si="110"/>
        <v>278.14337241600003</v>
      </c>
      <c r="AH351" s="19">
        <f t="shared" si="111"/>
        <v>973.50180345600006</v>
      </c>
      <c r="AI351" s="19">
        <f>+'[1]Base SDI para IMSS'!N378</f>
        <v>1205.6485051846528</v>
      </c>
      <c r="AJ351" s="19">
        <f>+'[1]Base SDI para IMSS'!O378</f>
        <v>283.04456588046088</v>
      </c>
      <c r="AK351" s="19">
        <f>+'[1]Base SDI para IMSS'!P378</f>
        <v>445.79519126172585</v>
      </c>
      <c r="AL351" s="24">
        <f>+AI351+AJ351+AK351-'[1]Base SDI para IMSS'!Q378</f>
        <v>0</v>
      </c>
    </row>
    <row r="352" spans="1:38" s="25" customFormat="1" ht="15" x14ac:dyDescent="0.25">
      <c r="A352" s="13">
        <v>348</v>
      </c>
      <c r="B352" s="14" t="s">
        <v>1008</v>
      </c>
      <c r="C352" s="15" t="s">
        <v>1009</v>
      </c>
      <c r="D352" s="14" t="s">
        <v>1010</v>
      </c>
      <c r="E352" s="14">
        <v>1981</v>
      </c>
      <c r="F352" s="14">
        <v>2013</v>
      </c>
      <c r="G352" s="16">
        <f t="shared" si="94"/>
        <v>32</v>
      </c>
      <c r="H352" s="15" t="s">
        <v>938</v>
      </c>
      <c r="I352" s="15" t="s">
        <v>27</v>
      </c>
      <c r="J352" s="15" t="s">
        <v>15</v>
      </c>
      <c r="K352" s="17">
        <v>1</v>
      </c>
      <c r="L352" s="18">
        <v>8</v>
      </c>
      <c r="M352" s="15">
        <v>15</v>
      </c>
      <c r="N352" s="19">
        <v>3475.8</v>
      </c>
      <c r="O352" s="19">
        <f t="shared" si="95"/>
        <v>231.72</v>
      </c>
      <c r="P352" s="20">
        <v>792</v>
      </c>
      <c r="Q352" s="20">
        <v>695.16</v>
      </c>
      <c r="R352" s="21">
        <f t="shared" si="96"/>
        <v>52.8</v>
      </c>
      <c r="S352" s="21">
        <f t="shared" si="97"/>
        <v>46.344000000000001</v>
      </c>
      <c r="T352" s="20">
        <f t="shared" si="98"/>
        <v>6951.6</v>
      </c>
      <c r="U352" s="20">
        <f t="shared" si="99"/>
        <v>1584</v>
      </c>
      <c r="V352" s="20">
        <f t="shared" si="100"/>
        <v>1390.32</v>
      </c>
      <c r="W352" s="19">
        <f t="shared" si="101"/>
        <v>240.43267200000003</v>
      </c>
      <c r="X352" s="19">
        <f t="shared" si="102"/>
        <v>7309.1532288000008</v>
      </c>
      <c r="Y352" s="19">
        <f t="shared" si="103"/>
        <v>1643.5584000000001</v>
      </c>
      <c r="Z352" s="19">
        <f t="shared" si="104"/>
        <v>1442.5960320000002</v>
      </c>
      <c r="AA352" s="22">
        <f t="shared" si="105"/>
        <v>6</v>
      </c>
      <c r="AB352" s="19">
        <f t="shared" si="106"/>
        <v>377.08459200000004</v>
      </c>
      <c r="AC352" s="23"/>
      <c r="AD352" s="19">
        <f t="shared" si="107"/>
        <v>1202.16336</v>
      </c>
      <c r="AE352" s="19">
        <f t="shared" si="108"/>
        <v>3606.4900800000005</v>
      </c>
      <c r="AF352" s="19">
        <f t="shared" si="109"/>
        <v>12021.633600000001</v>
      </c>
      <c r="AG352" s="19">
        <f t="shared" si="110"/>
        <v>219.27459686400002</v>
      </c>
      <c r="AH352" s="19">
        <f t="shared" si="111"/>
        <v>767.4610890240001</v>
      </c>
      <c r="AI352" s="19">
        <f>+'[1]Base SDI para IMSS'!N379</f>
        <v>1035.826230163844</v>
      </c>
      <c r="AJ352" s="19">
        <f>+'[1]Base SDI para IMSS'!O379</f>
        <v>227.75982822200325</v>
      </c>
      <c r="AK352" s="19">
        <f>+'[1]Base SDI para IMSS'!P379</f>
        <v>358.72172944965513</v>
      </c>
      <c r="AL352" s="24">
        <f>+AI352+AJ352+AK352-'[1]Base SDI para IMSS'!Q379</f>
        <v>0</v>
      </c>
    </row>
    <row r="353" spans="1:42" s="25" customFormat="1" ht="15" x14ac:dyDescent="0.25">
      <c r="A353" s="13">
        <v>349</v>
      </c>
      <c r="B353" s="14" t="s">
        <v>1011</v>
      </c>
      <c r="C353" s="15" t="s">
        <v>1012</v>
      </c>
      <c r="D353" s="14" t="s">
        <v>1013</v>
      </c>
      <c r="E353" s="14">
        <v>2007</v>
      </c>
      <c r="F353" s="14">
        <v>2013</v>
      </c>
      <c r="G353" s="16">
        <f t="shared" si="94"/>
        <v>6</v>
      </c>
      <c r="H353" s="15" t="s">
        <v>938</v>
      </c>
      <c r="I353" s="15" t="s">
        <v>14</v>
      </c>
      <c r="J353" s="15" t="s">
        <v>15</v>
      </c>
      <c r="K353" s="17">
        <v>1</v>
      </c>
      <c r="L353" s="18">
        <v>8</v>
      </c>
      <c r="M353" s="15">
        <v>15</v>
      </c>
      <c r="N353" s="19">
        <v>2842.8</v>
      </c>
      <c r="O353" s="19">
        <f t="shared" si="95"/>
        <v>189.52</v>
      </c>
      <c r="P353" s="20">
        <v>732</v>
      </c>
      <c r="Q353" s="20">
        <v>568.55999999999995</v>
      </c>
      <c r="R353" s="21">
        <f t="shared" si="96"/>
        <v>48.8</v>
      </c>
      <c r="S353" s="21">
        <f t="shared" si="97"/>
        <v>37.903999999999996</v>
      </c>
      <c r="T353" s="20">
        <f t="shared" si="98"/>
        <v>5685.6</v>
      </c>
      <c r="U353" s="20">
        <f t="shared" si="99"/>
        <v>1464</v>
      </c>
      <c r="V353" s="20">
        <f t="shared" si="100"/>
        <v>1137.1199999999999</v>
      </c>
      <c r="W353" s="19">
        <f t="shared" si="101"/>
        <v>196.64595200000002</v>
      </c>
      <c r="X353" s="19">
        <f t="shared" si="102"/>
        <v>5978.0369408000006</v>
      </c>
      <c r="Y353" s="19">
        <f t="shared" si="103"/>
        <v>1519.0464000000002</v>
      </c>
      <c r="Z353" s="19">
        <f t="shared" si="104"/>
        <v>1179.875712</v>
      </c>
      <c r="AA353" s="22">
        <f t="shared" si="105"/>
        <v>1</v>
      </c>
      <c r="AB353" s="19">
        <f t="shared" si="106"/>
        <v>62.847432000000005</v>
      </c>
      <c r="AC353" s="23"/>
      <c r="AD353" s="19">
        <f t="shared" si="107"/>
        <v>983.22976000000017</v>
      </c>
      <c r="AE353" s="19">
        <f t="shared" si="108"/>
        <v>2949.6892800000005</v>
      </c>
      <c r="AF353" s="19">
        <f t="shared" si="109"/>
        <v>9832.2976000000017</v>
      </c>
      <c r="AG353" s="19">
        <f t="shared" si="110"/>
        <v>179.34110822400001</v>
      </c>
      <c r="AH353" s="19">
        <f t="shared" si="111"/>
        <v>627.69387878400005</v>
      </c>
      <c r="AI353" s="19">
        <f>+'[1]Base SDI para IMSS'!N380</f>
        <v>895.26681975516851</v>
      </c>
      <c r="AJ353" s="19">
        <f>+'[1]Base SDI para IMSS'!O380</f>
        <v>182.00146036997123</v>
      </c>
      <c r="AK353" s="19">
        <f>+'[1]Base SDI para IMSS'!P380</f>
        <v>286.6523000827047</v>
      </c>
      <c r="AL353" s="24">
        <f>+AI353+AJ353+AK353-'[1]Base SDI para IMSS'!Q380</f>
        <v>0</v>
      </c>
    </row>
    <row r="354" spans="1:42" s="25" customFormat="1" ht="15" x14ac:dyDescent="0.25">
      <c r="A354" s="13">
        <v>350</v>
      </c>
      <c r="B354" s="14" t="s">
        <v>1014</v>
      </c>
      <c r="C354" s="15" t="s">
        <v>1015</v>
      </c>
      <c r="D354" s="14" t="s">
        <v>1285</v>
      </c>
      <c r="E354" s="14">
        <v>2012</v>
      </c>
      <c r="F354" s="14">
        <v>2013</v>
      </c>
      <c r="G354" s="16">
        <f t="shared" si="94"/>
        <v>1</v>
      </c>
      <c r="H354" s="15" t="s">
        <v>938</v>
      </c>
      <c r="I354" s="15" t="s">
        <v>66</v>
      </c>
      <c r="J354" s="15" t="s">
        <v>41</v>
      </c>
      <c r="K354" s="17">
        <v>6</v>
      </c>
      <c r="L354" s="18">
        <v>6</v>
      </c>
      <c r="M354" s="15">
        <v>12</v>
      </c>
      <c r="N354" s="19">
        <v>3837.12</v>
      </c>
      <c r="O354" s="19">
        <f t="shared" si="95"/>
        <v>319.76</v>
      </c>
      <c r="P354" s="20">
        <v>709.6</v>
      </c>
      <c r="Q354" s="20">
        <v>767.42</v>
      </c>
      <c r="R354" s="21">
        <f t="shared" si="96"/>
        <v>59.133333333333333</v>
      </c>
      <c r="S354" s="21">
        <f t="shared" si="97"/>
        <v>63.951666666666661</v>
      </c>
      <c r="T354" s="20">
        <f t="shared" si="98"/>
        <v>9592.7999999999993</v>
      </c>
      <c r="U354" s="20">
        <f t="shared" si="99"/>
        <v>1774</v>
      </c>
      <c r="V354" s="20">
        <f t="shared" si="100"/>
        <v>1918.5499999999997</v>
      </c>
      <c r="W354" s="19">
        <f t="shared" si="101"/>
        <v>331.78297600000002</v>
      </c>
      <c r="X354" s="19">
        <f t="shared" si="102"/>
        <v>10086.2024704</v>
      </c>
      <c r="Y354" s="19">
        <f t="shared" si="103"/>
        <v>1840.7024000000001</v>
      </c>
      <c r="Z354" s="19">
        <f t="shared" si="104"/>
        <v>1592.549984</v>
      </c>
      <c r="AA354" s="22">
        <f t="shared" si="105"/>
        <v>0</v>
      </c>
      <c r="AB354" s="19">
        <f t="shared" si="106"/>
        <v>0</v>
      </c>
      <c r="AC354" s="23"/>
      <c r="AD354" s="19">
        <f t="shared" si="107"/>
        <v>1658.91488</v>
      </c>
      <c r="AE354" s="19">
        <f t="shared" si="108"/>
        <v>4976.7446399999999</v>
      </c>
      <c r="AF354" s="19">
        <f t="shared" si="109"/>
        <v>16589.148800000003</v>
      </c>
      <c r="AG354" s="19">
        <f t="shared" si="110"/>
        <v>302.58607411199995</v>
      </c>
      <c r="AH354" s="19">
        <f t="shared" si="111"/>
        <v>1059.051259392</v>
      </c>
      <c r="AI354" s="19">
        <f>+'[1]Base SDI para IMSS'!N381</f>
        <v>1237.3194220146058</v>
      </c>
      <c r="AJ354" s="19">
        <f>+'[1]Base SDI para IMSS'!O381</f>
        <v>293.35486426818562</v>
      </c>
      <c r="AK354" s="19">
        <f>+'[1]Base SDI para IMSS'!P381</f>
        <v>462.03391122239236</v>
      </c>
      <c r="AL354" s="24">
        <f>+AI354+AJ354+AK354-'[1]Base SDI para IMSS'!Q381</f>
        <v>0</v>
      </c>
    </row>
    <row r="355" spans="1:42" s="25" customFormat="1" ht="15" x14ac:dyDescent="0.25">
      <c r="A355" s="13">
        <v>351</v>
      </c>
      <c r="B355" s="14" t="s">
        <v>1016</v>
      </c>
      <c r="C355" s="15" t="s">
        <v>1017</v>
      </c>
      <c r="D355" s="14" t="s">
        <v>1018</v>
      </c>
      <c r="E355" s="14">
        <v>1995</v>
      </c>
      <c r="F355" s="14">
        <v>2013</v>
      </c>
      <c r="G355" s="16">
        <f t="shared" si="94"/>
        <v>18</v>
      </c>
      <c r="H355" s="15" t="s">
        <v>938</v>
      </c>
      <c r="I355" s="15" t="s">
        <v>1019</v>
      </c>
      <c r="J355" s="15" t="s">
        <v>90</v>
      </c>
      <c r="K355" s="17">
        <v>11</v>
      </c>
      <c r="L355" s="18">
        <v>6</v>
      </c>
      <c r="M355" s="15">
        <v>15</v>
      </c>
      <c r="N355" s="19">
        <v>6034.95</v>
      </c>
      <c r="O355" s="19">
        <f t="shared" si="95"/>
        <v>402.33</v>
      </c>
      <c r="P355" s="20">
        <v>936</v>
      </c>
      <c r="Q355" s="20">
        <v>0</v>
      </c>
      <c r="R355" s="21">
        <f t="shared" si="96"/>
        <v>62.4</v>
      </c>
      <c r="S355" s="21">
        <f t="shared" si="97"/>
        <v>0</v>
      </c>
      <c r="T355" s="20">
        <f t="shared" si="98"/>
        <v>12069.9</v>
      </c>
      <c r="U355" s="20">
        <f t="shared" si="99"/>
        <v>1872</v>
      </c>
      <c r="V355" s="20">
        <f t="shared" si="100"/>
        <v>0</v>
      </c>
      <c r="W355" s="19">
        <f t="shared" si="101"/>
        <v>417.45760799999999</v>
      </c>
      <c r="X355" s="19">
        <f t="shared" si="102"/>
        <v>12690.711283199998</v>
      </c>
      <c r="Y355" s="19">
        <f t="shared" si="103"/>
        <v>1942.3872000000001</v>
      </c>
      <c r="Z355" s="19">
        <f t="shared" si="104"/>
        <v>0</v>
      </c>
      <c r="AA355" s="22">
        <f t="shared" si="105"/>
        <v>3</v>
      </c>
      <c r="AB355" s="19">
        <f t="shared" si="106"/>
        <v>188.54229600000002</v>
      </c>
      <c r="AC355" s="23"/>
      <c r="AD355" s="19">
        <f t="shared" si="107"/>
        <v>2087.2880399999999</v>
      </c>
      <c r="AE355" s="19">
        <f t="shared" si="108"/>
        <v>6261.8641200000002</v>
      </c>
      <c r="AF355" s="19">
        <f t="shared" si="109"/>
        <v>20872.880399999998</v>
      </c>
      <c r="AG355" s="19">
        <f t="shared" si="110"/>
        <v>380.72133849599993</v>
      </c>
      <c r="AH355" s="19">
        <f t="shared" si="111"/>
        <v>1332.5246847359997</v>
      </c>
      <c r="AI355" s="19">
        <f>+'[1]Base SDI para IMSS'!N382</f>
        <v>1348.0125969015855</v>
      </c>
      <c r="AJ355" s="19">
        <f>+'[1]Base SDI para IMSS'!O382</f>
        <v>329.39043812596481</v>
      </c>
      <c r="AK355" s="19">
        <f>+'[1]Base SDI para IMSS'!P382</f>
        <v>518.78994004839456</v>
      </c>
      <c r="AL355" s="24">
        <f>+AI355+AJ355+AK355-'[1]Base SDI para IMSS'!Q382</f>
        <v>0</v>
      </c>
    </row>
    <row r="356" spans="1:42" s="25" customFormat="1" ht="15" x14ac:dyDescent="0.25">
      <c r="A356" s="13">
        <v>352</v>
      </c>
      <c r="B356" s="14" t="s">
        <v>1286</v>
      </c>
      <c r="C356" s="15" t="s">
        <v>1287</v>
      </c>
      <c r="D356" s="14" t="s">
        <v>1284</v>
      </c>
      <c r="E356" s="14">
        <v>2012</v>
      </c>
      <c r="F356" s="14">
        <v>2013</v>
      </c>
      <c r="G356" s="16">
        <f t="shared" si="94"/>
        <v>1</v>
      </c>
      <c r="H356" s="15" t="s">
        <v>938</v>
      </c>
      <c r="I356" s="15" t="s">
        <v>40</v>
      </c>
      <c r="J356" s="15" t="s">
        <v>41</v>
      </c>
      <c r="K356" s="17">
        <v>1</v>
      </c>
      <c r="L356" s="18">
        <v>8</v>
      </c>
      <c r="M356" s="15">
        <v>15</v>
      </c>
      <c r="N356" s="19">
        <v>3271.2</v>
      </c>
      <c r="O356" s="19">
        <f t="shared" si="95"/>
        <v>218.07999999999998</v>
      </c>
      <c r="P356" s="20">
        <v>778</v>
      </c>
      <c r="Q356" s="20">
        <v>654.24</v>
      </c>
      <c r="R356" s="21">
        <f t="shared" si="96"/>
        <v>51.866666666666667</v>
      </c>
      <c r="S356" s="21">
        <f t="shared" si="97"/>
        <v>43.616</v>
      </c>
      <c r="T356" s="20">
        <f t="shared" si="98"/>
        <v>6542.4</v>
      </c>
      <c r="U356" s="20">
        <f t="shared" si="99"/>
        <v>1556</v>
      </c>
      <c r="V356" s="20">
        <f t="shared" si="100"/>
        <v>1308.48</v>
      </c>
      <c r="W356" s="19">
        <f t="shared" si="101"/>
        <v>226.279808</v>
      </c>
      <c r="X356" s="19">
        <f t="shared" si="102"/>
        <v>6878.9061631999994</v>
      </c>
      <c r="Y356" s="19">
        <f t="shared" si="103"/>
        <v>1614.5056000000002</v>
      </c>
      <c r="Z356" s="19">
        <f t="shared" si="104"/>
        <v>1357.678848</v>
      </c>
      <c r="AA356" s="22">
        <f t="shared" si="105"/>
        <v>0</v>
      </c>
      <c r="AB356" s="19">
        <f t="shared" si="106"/>
        <v>0</v>
      </c>
      <c r="AC356" s="23"/>
      <c r="AD356" s="19">
        <f t="shared" si="107"/>
        <v>1131.39904</v>
      </c>
      <c r="AE356" s="19">
        <f t="shared" si="108"/>
        <v>3394.1971199999998</v>
      </c>
      <c r="AF356" s="19">
        <f t="shared" si="109"/>
        <v>11313.990400000001</v>
      </c>
      <c r="AG356" s="19">
        <f t="shared" si="110"/>
        <v>206.36718489599997</v>
      </c>
      <c r="AH356" s="19">
        <f t="shared" si="111"/>
        <v>722.28514713599986</v>
      </c>
      <c r="AI356" s="19">
        <f>+'[1]Base SDI para IMSS'!N383</f>
        <v>974.1553735656679</v>
      </c>
      <c r="AJ356" s="19">
        <f>+'[1]Base SDI para IMSS'!O383</f>
        <v>207.68320913428482</v>
      </c>
      <c r="AK356" s="19">
        <f>+'[1]Base SDI para IMSS'!P383</f>
        <v>327.10105438649856</v>
      </c>
      <c r="AL356" s="24">
        <f>+AI356+AJ356+AK356-'[1]Base SDI para IMSS'!Q383</f>
        <v>0</v>
      </c>
    </row>
    <row r="357" spans="1:42" s="25" customFormat="1" ht="15" x14ac:dyDescent="0.25">
      <c r="A357" s="13">
        <v>353</v>
      </c>
      <c r="B357" s="14" t="s">
        <v>1020</v>
      </c>
      <c r="C357" s="15" t="s">
        <v>1021</v>
      </c>
      <c r="D357" s="14" t="s">
        <v>1022</v>
      </c>
      <c r="E357" s="14">
        <v>2004</v>
      </c>
      <c r="F357" s="14">
        <v>2013</v>
      </c>
      <c r="G357" s="16">
        <f t="shared" si="94"/>
        <v>9</v>
      </c>
      <c r="H357" s="15" t="s">
        <v>938</v>
      </c>
      <c r="I357" s="15" t="s">
        <v>45</v>
      </c>
      <c r="J357" s="15" t="s">
        <v>15</v>
      </c>
      <c r="K357" s="17">
        <v>1</v>
      </c>
      <c r="L357" s="18">
        <v>8</v>
      </c>
      <c r="M357" s="15">
        <v>15</v>
      </c>
      <c r="N357" s="19">
        <v>2842.8</v>
      </c>
      <c r="O357" s="19">
        <f t="shared" si="95"/>
        <v>189.52</v>
      </c>
      <c r="P357" s="20">
        <v>732</v>
      </c>
      <c r="Q357" s="20">
        <v>568.55999999999995</v>
      </c>
      <c r="R357" s="21">
        <f t="shared" si="96"/>
        <v>48.8</v>
      </c>
      <c r="S357" s="21">
        <f t="shared" si="97"/>
        <v>37.903999999999996</v>
      </c>
      <c r="T357" s="20">
        <f t="shared" si="98"/>
        <v>5685.6</v>
      </c>
      <c r="U357" s="20">
        <f t="shared" si="99"/>
        <v>1464</v>
      </c>
      <c r="V357" s="20">
        <f t="shared" si="100"/>
        <v>1137.1199999999999</v>
      </c>
      <c r="W357" s="19">
        <f t="shared" si="101"/>
        <v>196.64595200000002</v>
      </c>
      <c r="X357" s="19">
        <f t="shared" si="102"/>
        <v>5978.0369408000006</v>
      </c>
      <c r="Y357" s="19">
        <f t="shared" si="103"/>
        <v>1519.0464000000002</v>
      </c>
      <c r="Z357" s="19">
        <f t="shared" si="104"/>
        <v>1179.875712</v>
      </c>
      <c r="AA357" s="22">
        <f t="shared" si="105"/>
        <v>1</v>
      </c>
      <c r="AB357" s="19">
        <f t="shared" si="106"/>
        <v>62.847432000000005</v>
      </c>
      <c r="AC357" s="23"/>
      <c r="AD357" s="19">
        <f t="shared" si="107"/>
        <v>983.22976000000017</v>
      </c>
      <c r="AE357" s="19">
        <f t="shared" si="108"/>
        <v>2949.6892800000005</v>
      </c>
      <c r="AF357" s="19">
        <f t="shared" si="109"/>
        <v>9832.2976000000017</v>
      </c>
      <c r="AG357" s="19">
        <f t="shared" si="110"/>
        <v>179.34110822400001</v>
      </c>
      <c r="AH357" s="19">
        <f t="shared" si="111"/>
        <v>627.69387878400005</v>
      </c>
      <c r="AI357" s="19">
        <f>+'[1]Base SDI para IMSS'!N384</f>
        <v>895.26681975516851</v>
      </c>
      <c r="AJ357" s="19">
        <f>+'[1]Base SDI para IMSS'!O384</f>
        <v>182.00146036997123</v>
      </c>
      <c r="AK357" s="19">
        <f>+'[1]Base SDI para IMSS'!P384</f>
        <v>286.6523000827047</v>
      </c>
      <c r="AL357" s="24">
        <f>+AI357+AJ357+AK357-'[1]Base SDI para IMSS'!Q384</f>
        <v>0</v>
      </c>
    </row>
    <row r="358" spans="1:42" s="25" customFormat="1" ht="15" x14ac:dyDescent="0.25">
      <c r="A358" s="13">
        <v>354</v>
      </c>
      <c r="B358" s="14" t="s">
        <v>1023</v>
      </c>
      <c r="C358" s="15" t="s">
        <v>1024</v>
      </c>
      <c r="D358" s="14" t="s">
        <v>1025</v>
      </c>
      <c r="E358" s="14">
        <v>2007</v>
      </c>
      <c r="F358" s="14">
        <v>2013</v>
      </c>
      <c r="G358" s="16">
        <f t="shared" si="94"/>
        <v>6</v>
      </c>
      <c r="H358" s="15" t="s">
        <v>938</v>
      </c>
      <c r="I358" s="15" t="s">
        <v>27</v>
      </c>
      <c r="J358" s="15" t="s">
        <v>15</v>
      </c>
      <c r="K358" s="17">
        <v>1</v>
      </c>
      <c r="L358" s="18">
        <v>8</v>
      </c>
      <c r="M358" s="15">
        <v>15</v>
      </c>
      <c r="N358" s="19">
        <v>3475.8</v>
      </c>
      <c r="O358" s="19">
        <f t="shared" si="95"/>
        <v>231.72</v>
      </c>
      <c r="P358" s="20">
        <v>792</v>
      </c>
      <c r="Q358" s="20">
        <v>695.16</v>
      </c>
      <c r="R358" s="21">
        <f t="shared" si="96"/>
        <v>52.8</v>
      </c>
      <c r="S358" s="21">
        <f t="shared" si="97"/>
        <v>46.344000000000001</v>
      </c>
      <c r="T358" s="20">
        <f t="shared" si="98"/>
        <v>6951.6</v>
      </c>
      <c r="U358" s="20">
        <f t="shared" si="99"/>
        <v>1584</v>
      </c>
      <c r="V358" s="20">
        <f t="shared" si="100"/>
        <v>1390.32</v>
      </c>
      <c r="W358" s="19">
        <f t="shared" si="101"/>
        <v>240.43267200000003</v>
      </c>
      <c r="X358" s="19">
        <f t="shared" si="102"/>
        <v>7309.1532288000008</v>
      </c>
      <c r="Y358" s="19">
        <f t="shared" si="103"/>
        <v>1643.5584000000001</v>
      </c>
      <c r="Z358" s="19">
        <f t="shared" si="104"/>
        <v>1442.5960320000002</v>
      </c>
      <c r="AA358" s="22">
        <f t="shared" si="105"/>
        <v>1</v>
      </c>
      <c r="AB358" s="19">
        <f t="shared" si="106"/>
        <v>62.847432000000005</v>
      </c>
      <c r="AC358" s="23"/>
      <c r="AD358" s="19">
        <f t="shared" si="107"/>
        <v>1202.16336</v>
      </c>
      <c r="AE358" s="19">
        <f t="shared" si="108"/>
        <v>3606.4900800000005</v>
      </c>
      <c r="AF358" s="19">
        <f t="shared" si="109"/>
        <v>12021.633600000001</v>
      </c>
      <c r="AG358" s="19">
        <f t="shared" si="110"/>
        <v>219.27459686400002</v>
      </c>
      <c r="AH358" s="19">
        <f t="shared" si="111"/>
        <v>767.4610890240001</v>
      </c>
      <c r="AI358" s="19">
        <f>+'[1]Base SDI para IMSS'!N385</f>
        <v>1016.520913120664</v>
      </c>
      <c r="AJ358" s="19">
        <f>+'[1]Base SDI para IMSS'!O385</f>
        <v>221.47508502200324</v>
      </c>
      <c r="AK358" s="19">
        <f>+'[1]Base SDI para IMSS'!P385</f>
        <v>348.82325890965512</v>
      </c>
      <c r="AL358" s="24">
        <f>+AI358+AJ358+AK358-'[1]Base SDI para IMSS'!Q385</f>
        <v>0</v>
      </c>
    </row>
    <row r="359" spans="1:42" s="25" customFormat="1" ht="15" x14ac:dyDescent="0.25">
      <c r="A359" s="13">
        <v>355</v>
      </c>
      <c r="B359" s="14" t="s">
        <v>1028</v>
      </c>
      <c r="C359" s="15" t="s">
        <v>1029</v>
      </c>
      <c r="D359" s="14" t="s">
        <v>1030</v>
      </c>
      <c r="E359" s="14">
        <v>1984</v>
      </c>
      <c r="F359" s="14">
        <v>2013</v>
      </c>
      <c r="G359" s="16">
        <f t="shared" si="94"/>
        <v>29</v>
      </c>
      <c r="H359" s="15" t="s">
        <v>938</v>
      </c>
      <c r="I359" s="15" t="s">
        <v>27</v>
      </c>
      <c r="J359" s="15" t="s">
        <v>15</v>
      </c>
      <c r="K359" s="17">
        <v>1</v>
      </c>
      <c r="L359" s="18">
        <v>8</v>
      </c>
      <c r="M359" s="15">
        <v>15</v>
      </c>
      <c r="N359" s="19">
        <v>3475.8</v>
      </c>
      <c r="O359" s="19">
        <f t="shared" si="95"/>
        <v>231.72</v>
      </c>
      <c r="P359" s="20">
        <v>792</v>
      </c>
      <c r="Q359" s="20">
        <v>695.16</v>
      </c>
      <c r="R359" s="21">
        <f t="shared" si="96"/>
        <v>52.8</v>
      </c>
      <c r="S359" s="21">
        <f t="shared" si="97"/>
        <v>46.344000000000001</v>
      </c>
      <c r="T359" s="20">
        <f t="shared" si="98"/>
        <v>6951.6</v>
      </c>
      <c r="U359" s="20">
        <f t="shared" si="99"/>
        <v>1584</v>
      </c>
      <c r="V359" s="20">
        <f t="shared" si="100"/>
        <v>1390.32</v>
      </c>
      <c r="W359" s="19">
        <f t="shared" si="101"/>
        <v>240.43267200000003</v>
      </c>
      <c r="X359" s="19">
        <f t="shared" si="102"/>
        <v>7309.1532288000008</v>
      </c>
      <c r="Y359" s="19">
        <f t="shared" si="103"/>
        <v>1643.5584000000001</v>
      </c>
      <c r="Z359" s="19">
        <f t="shared" si="104"/>
        <v>1442.5960320000002</v>
      </c>
      <c r="AA359" s="22">
        <f t="shared" si="105"/>
        <v>5</v>
      </c>
      <c r="AB359" s="19">
        <f t="shared" si="106"/>
        <v>314.23716000000002</v>
      </c>
      <c r="AC359" s="23"/>
      <c r="AD359" s="19">
        <f t="shared" si="107"/>
        <v>1202.16336</v>
      </c>
      <c r="AE359" s="19">
        <f t="shared" si="108"/>
        <v>3606.4900800000005</v>
      </c>
      <c r="AF359" s="19">
        <f t="shared" si="109"/>
        <v>12021.633600000001</v>
      </c>
      <c r="AG359" s="19">
        <f t="shared" si="110"/>
        <v>219.27459686400002</v>
      </c>
      <c r="AH359" s="19">
        <f t="shared" si="111"/>
        <v>767.4610890240001</v>
      </c>
      <c r="AI359" s="19">
        <f>+'[1]Base SDI para IMSS'!N386</f>
        <v>1031.965166755208</v>
      </c>
      <c r="AJ359" s="19">
        <f>+'[1]Base SDI para IMSS'!O386</f>
        <v>226.50287958200323</v>
      </c>
      <c r="AK359" s="19">
        <f>+'[1]Base SDI para IMSS'!P386</f>
        <v>356.74203534165508</v>
      </c>
      <c r="AL359" s="24">
        <f>+AI359+AJ359+AK359-'[1]Base SDI para IMSS'!Q386</f>
        <v>0</v>
      </c>
    </row>
    <row r="360" spans="1:42" s="25" customFormat="1" ht="15" x14ac:dyDescent="0.25">
      <c r="A360" s="13">
        <v>356</v>
      </c>
      <c r="B360" s="14" t="s">
        <v>1031</v>
      </c>
      <c r="C360" s="15" t="s">
        <v>1032</v>
      </c>
      <c r="D360" s="14" t="s">
        <v>1033</v>
      </c>
      <c r="E360" s="14">
        <v>2000</v>
      </c>
      <c r="F360" s="14">
        <v>2013</v>
      </c>
      <c r="G360" s="16">
        <f t="shared" si="94"/>
        <v>13</v>
      </c>
      <c r="H360" s="15" t="s">
        <v>938</v>
      </c>
      <c r="I360" s="15" t="s">
        <v>27</v>
      </c>
      <c r="J360" s="15" t="s">
        <v>15</v>
      </c>
      <c r="K360" s="17">
        <v>1</v>
      </c>
      <c r="L360" s="18">
        <v>8</v>
      </c>
      <c r="M360" s="15">
        <v>15</v>
      </c>
      <c r="N360" s="19">
        <v>3475.8</v>
      </c>
      <c r="O360" s="19">
        <f t="shared" si="95"/>
        <v>231.72</v>
      </c>
      <c r="P360" s="20">
        <v>792</v>
      </c>
      <c r="Q360" s="20">
        <v>695.16</v>
      </c>
      <c r="R360" s="21">
        <f t="shared" si="96"/>
        <v>52.8</v>
      </c>
      <c r="S360" s="21">
        <f t="shared" si="97"/>
        <v>46.344000000000001</v>
      </c>
      <c r="T360" s="20">
        <f t="shared" si="98"/>
        <v>6951.6</v>
      </c>
      <c r="U360" s="20">
        <f t="shared" si="99"/>
        <v>1584</v>
      </c>
      <c r="V360" s="20">
        <f t="shared" si="100"/>
        <v>1390.32</v>
      </c>
      <c r="W360" s="19">
        <f t="shared" si="101"/>
        <v>240.43267200000003</v>
      </c>
      <c r="X360" s="19">
        <f t="shared" si="102"/>
        <v>7309.1532288000008</v>
      </c>
      <c r="Y360" s="19">
        <f t="shared" si="103"/>
        <v>1643.5584000000001</v>
      </c>
      <c r="Z360" s="19">
        <f t="shared" si="104"/>
        <v>1442.5960320000002</v>
      </c>
      <c r="AA360" s="22">
        <f t="shared" si="105"/>
        <v>2</v>
      </c>
      <c r="AB360" s="19">
        <f t="shared" si="106"/>
        <v>125.69486400000001</v>
      </c>
      <c r="AC360" s="23"/>
      <c r="AD360" s="19">
        <f t="shared" si="107"/>
        <v>1202.16336</v>
      </c>
      <c r="AE360" s="19">
        <f t="shared" si="108"/>
        <v>3606.4900800000005</v>
      </c>
      <c r="AF360" s="19">
        <f t="shared" si="109"/>
        <v>12021.633600000001</v>
      </c>
      <c r="AG360" s="19">
        <f t="shared" si="110"/>
        <v>219.27459686400002</v>
      </c>
      <c r="AH360" s="19">
        <f t="shared" si="111"/>
        <v>767.4610890240001</v>
      </c>
      <c r="AI360" s="19">
        <f>+'[1]Base SDI para IMSS'!N387</f>
        <v>1020.3819765293</v>
      </c>
      <c r="AJ360" s="19">
        <f>+'[1]Base SDI para IMSS'!O387</f>
        <v>222.73203366200323</v>
      </c>
      <c r="AK360" s="19">
        <f>+'[1]Base SDI para IMSS'!P387</f>
        <v>350.80295301765511</v>
      </c>
      <c r="AL360" s="24">
        <f>+AI360+AJ360+AK360-'[1]Base SDI para IMSS'!Q387</f>
        <v>0</v>
      </c>
    </row>
    <row r="361" spans="1:42" s="25" customFormat="1" ht="15" x14ac:dyDescent="0.25">
      <c r="A361" s="13">
        <v>357</v>
      </c>
      <c r="B361" s="14" t="s">
        <v>1034</v>
      </c>
      <c r="C361" s="15" t="s">
        <v>1035</v>
      </c>
      <c r="D361" s="14" t="s">
        <v>1036</v>
      </c>
      <c r="E361" s="14">
        <v>2004</v>
      </c>
      <c r="F361" s="14">
        <v>2013</v>
      </c>
      <c r="G361" s="16">
        <f t="shared" si="94"/>
        <v>9</v>
      </c>
      <c r="H361" s="15" t="s">
        <v>938</v>
      </c>
      <c r="I361" s="15" t="s">
        <v>45</v>
      </c>
      <c r="J361" s="15" t="s">
        <v>15</v>
      </c>
      <c r="K361" s="17">
        <v>1</v>
      </c>
      <c r="L361" s="18">
        <v>8</v>
      </c>
      <c r="M361" s="15">
        <v>15</v>
      </c>
      <c r="N361" s="19">
        <v>2842.8</v>
      </c>
      <c r="O361" s="19">
        <f t="shared" si="95"/>
        <v>189.52</v>
      </c>
      <c r="P361" s="20">
        <v>732</v>
      </c>
      <c r="Q361" s="20">
        <v>568.55999999999995</v>
      </c>
      <c r="R361" s="21">
        <f t="shared" si="96"/>
        <v>48.8</v>
      </c>
      <c r="S361" s="21">
        <f t="shared" si="97"/>
        <v>37.903999999999996</v>
      </c>
      <c r="T361" s="20">
        <f t="shared" si="98"/>
        <v>5685.6</v>
      </c>
      <c r="U361" s="20">
        <f t="shared" si="99"/>
        <v>1464</v>
      </c>
      <c r="V361" s="20">
        <f t="shared" si="100"/>
        <v>1137.1199999999999</v>
      </c>
      <c r="W361" s="19">
        <f t="shared" si="101"/>
        <v>196.64595200000002</v>
      </c>
      <c r="X361" s="19">
        <f t="shared" si="102"/>
        <v>5978.0369408000006</v>
      </c>
      <c r="Y361" s="19">
        <f t="shared" si="103"/>
        <v>1519.0464000000002</v>
      </c>
      <c r="Z361" s="19">
        <f t="shared" si="104"/>
        <v>1179.875712</v>
      </c>
      <c r="AA361" s="22">
        <f t="shared" si="105"/>
        <v>1</v>
      </c>
      <c r="AB361" s="19">
        <f t="shared" si="106"/>
        <v>62.847432000000005</v>
      </c>
      <c r="AC361" s="23"/>
      <c r="AD361" s="19">
        <f t="shared" si="107"/>
        <v>983.22976000000017</v>
      </c>
      <c r="AE361" s="19">
        <f t="shared" si="108"/>
        <v>2949.6892800000005</v>
      </c>
      <c r="AF361" s="19">
        <f t="shared" si="109"/>
        <v>9832.2976000000017</v>
      </c>
      <c r="AG361" s="19">
        <f t="shared" si="110"/>
        <v>179.34110822400001</v>
      </c>
      <c r="AH361" s="19">
        <f t="shared" si="111"/>
        <v>627.69387878400005</v>
      </c>
      <c r="AI361" s="19">
        <f>+'[1]Base SDI para IMSS'!N388</f>
        <v>895.26681975516851</v>
      </c>
      <c r="AJ361" s="19">
        <f>+'[1]Base SDI para IMSS'!O388</f>
        <v>182.00146036997123</v>
      </c>
      <c r="AK361" s="19">
        <f>+'[1]Base SDI para IMSS'!P388</f>
        <v>286.6523000827047</v>
      </c>
      <c r="AL361" s="24">
        <f>+AI361+AJ361+AK361-'[1]Base SDI para IMSS'!Q388</f>
        <v>0</v>
      </c>
    </row>
    <row r="362" spans="1:42" s="25" customFormat="1" ht="15" x14ac:dyDescent="0.25">
      <c r="A362" s="13">
        <v>358</v>
      </c>
      <c r="B362" s="14" t="s">
        <v>1288</v>
      </c>
      <c r="C362" s="15" t="s">
        <v>1289</v>
      </c>
      <c r="D362" s="14" t="s">
        <v>1290</v>
      </c>
      <c r="E362" s="14">
        <v>2012</v>
      </c>
      <c r="F362" s="14">
        <v>2013</v>
      </c>
      <c r="G362" s="16">
        <f t="shared" si="94"/>
        <v>1</v>
      </c>
      <c r="H362" s="15" t="s">
        <v>938</v>
      </c>
      <c r="I362" s="15" t="s">
        <v>69</v>
      </c>
      <c r="J362" s="15" t="s">
        <v>41</v>
      </c>
      <c r="K362" s="17">
        <v>1</v>
      </c>
      <c r="L362" s="18">
        <v>8</v>
      </c>
      <c r="M362" s="15">
        <v>15</v>
      </c>
      <c r="N362" s="19">
        <v>3475.8</v>
      </c>
      <c r="O362" s="19">
        <f t="shared" si="95"/>
        <v>231.72</v>
      </c>
      <c r="P362" s="20">
        <v>792</v>
      </c>
      <c r="Q362" s="20">
        <v>695.16</v>
      </c>
      <c r="R362" s="21">
        <f t="shared" si="96"/>
        <v>52.8</v>
      </c>
      <c r="S362" s="21">
        <f t="shared" si="97"/>
        <v>46.344000000000001</v>
      </c>
      <c r="T362" s="20">
        <f t="shared" si="98"/>
        <v>6951.6</v>
      </c>
      <c r="U362" s="20">
        <f t="shared" si="99"/>
        <v>1584</v>
      </c>
      <c r="V362" s="20">
        <f t="shared" si="100"/>
        <v>1390.32</v>
      </c>
      <c r="W362" s="19">
        <f t="shared" si="101"/>
        <v>240.43267200000003</v>
      </c>
      <c r="X362" s="19">
        <f t="shared" si="102"/>
        <v>7309.1532288000008</v>
      </c>
      <c r="Y362" s="19">
        <f t="shared" si="103"/>
        <v>1643.5584000000001</v>
      </c>
      <c r="Z362" s="19">
        <f t="shared" si="104"/>
        <v>1442.5960320000002</v>
      </c>
      <c r="AA362" s="22">
        <f t="shared" si="105"/>
        <v>0</v>
      </c>
      <c r="AB362" s="19">
        <f t="shared" si="106"/>
        <v>0</v>
      </c>
      <c r="AC362" s="23"/>
      <c r="AD362" s="19">
        <f t="shared" si="107"/>
        <v>1202.16336</v>
      </c>
      <c r="AE362" s="19">
        <f t="shared" si="108"/>
        <v>3606.4900800000005</v>
      </c>
      <c r="AF362" s="19">
        <f t="shared" si="109"/>
        <v>12021.633600000001</v>
      </c>
      <c r="AG362" s="19">
        <f t="shared" si="110"/>
        <v>219.27459686400002</v>
      </c>
      <c r="AH362" s="19">
        <f t="shared" si="111"/>
        <v>767.4610890240001</v>
      </c>
      <c r="AI362" s="19">
        <f>+'[1]Base SDI para IMSS'!N389</f>
        <v>1012.6598497120279</v>
      </c>
      <c r="AJ362" s="19">
        <f>+'[1]Base SDI para IMSS'!O389</f>
        <v>220.21813638200322</v>
      </c>
      <c r="AK362" s="19">
        <f>+'[1]Base SDI para IMSS'!P389</f>
        <v>346.84356480165508</v>
      </c>
      <c r="AL362" s="24">
        <f>+AI362+AJ362+AK362-'[1]Base SDI para IMSS'!Q389</f>
        <v>0</v>
      </c>
    </row>
    <row r="363" spans="1:42" s="25" customFormat="1" ht="15" x14ac:dyDescent="0.25">
      <c r="A363" s="13">
        <v>359</v>
      </c>
      <c r="B363" s="14" t="s">
        <v>353</v>
      </c>
      <c r="C363" s="15" t="s">
        <v>354</v>
      </c>
      <c r="D363" s="14" t="s">
        <v>109</v>
      </c>
      <c r="E363" s="14">
        <v>2007</v>
      </c>
      <c r="F363" s="14">
        <v>2013</v>
      </c>
      <c r="G363" s="16">
        <f t="shared" si="94"/>
        <v>6</v>
      </c>
      <c r="H363" s="15" t="s">
        <v>938</v>
      </c>
      <c r="I363" s="15" t="s">
        <v>1291</v>
      </c>
      <c r="J363" s="15" t="s">
        <v>208</v>
      </c>
      <c r="K363" s="17">
        <v>17</v>
      </c>
      <c r="L363" s="18">
        <v>6</v>
      </c>
      <c r="M363" s="15">
        <v>15</v>
      </c>
      <c r="N363" s="19">
        <v>10729.2</v>
      </c>
      <c r="O363" s="19">
        <f t="shared" si="95"/>
        <v>715.28000000000009</v>
      </c>
      <c r="P363" s="20">
        <v>1244</v>
      </c>
      <c r="Q363" s="20">
        <v>0</v>
      </c>
      <c r="R363" s="21">
        <f t="shared" si="96"/>
        <v>82.933333333333337</v>
      </c>
      <c r="S363" s="21">
        <f t="shared" si="97"/>
        <v>0</v>
      </c>
      <c r="T363" s="20">
        <f t="shared" si="98"/>
        <v>21458.400000000001</v>
      </c>
      <c r="U363" s="20">
        <f t="shared" si="99"/>
        <v>2488</v>
      </c>
      <c r="V363" s="20">
        <f t="shared" si="100"/>
        <v>0</v>
      </c>
      <c r="W363" s="19">
        <f t="shared" si="101"/>
        <v>742.17452800000012</v>
      </c>
      <c r="X363" s="19">
        <f t="shared" si="102"/>
        <v>22562.105651200003</v>
      </c>
      <c r="Y363" s="19">
        <f t="shared" si="103"/>
        <v>2581.5488</v>
      </c>
      <c r="Z363" s="19">
        <f t="shared" si="104"/>
        <v>0</v>
      </c>
      <c r="AA363" s="22">
        <f t="shared" si="105"/>
        <v>1</v>
      </c>
      <c r="AB363" s="19">
        <f t="shared" si="106"/>
        <v>62.847432000000005</v>
      </c>
      <c r="AC363" s="23"/>
      <c r="AD363" s="19">
        <f t="shared" si="107"/>
        <v>3710.8726400000005</v>
      </c>
      <c r="AE363" s="19">
        <f t="shared" si="108"/>
        <v>11132.617920000002</v>
      </c>
      <c r="AF363" s="19">
        <f t="shared" si="109"/>
        <v>37108.726400000007</v>
      </c>
      <c r="AG363" s="19">
        <f t="shared" si="110"/>
        <v>676.8631695360001</v>
      </c>
      <c r="AH363" s="19">
        <f t="shared" si="111"/>
        <v>2369.0210933760004</v>
      </c>
      <c r="AI363" s="19">
        <f>+'[1]Base SDI para IMSS'!N390</f>
        <v>2102.3407893180793</v>
      </c>
      <c r="AJ363" s="19">
        <f>+'[1]Base SDI para IMSS'!O390</f>
        <v>574.95796583111701</v>
      </c>
      <c r="AK363" s="19">
        <f>+'[1]Base SDI para IMSS'!P390</f>
        <v>905.55879618400922</v>
      </c>
      <c r="AL363" s="24">
        <f>+AI363+AJ363+AK363-'[1]Base SDI para IMSS'!Q390</f>
        <v>0</v>
      </c>
    </row>
    <row r="364" spans="1:42" s="25" customFormat="1" ht="15" x14ac:dyDescent="0.25">
      <c r="A364" s="13">
        <v>360</v>
      </c>
      <c r="B364" s="14" t="s">
        <v>63</v>
      </c>
      <c r="C364" s="15" t="s">
        <v>64</v>
      </c>
      <c r="D364" s="14" t="s">
        <v>65</v>
      </c>
      <c r="E364" s="14">
        <v>2000</v>
      </c>
      <c r="F364" s="14">
        <v>2013</v>
      </c>
      <c r="G364" s="16">
        <f t="shared" si="94"/>
        <v>13</v>
      </c>
      <c r="H364" s="15" t="s">
        <v>938</v>
      </c>
      <c r="I364" s="15" t="s">
        <v>66</v>
      </c>
      <c r="J364" s="15" t="s">
        <v>15</v>
      </c>
      <c r="K364" s="17">
        <v>13</v>
      </c>
      <c r="L364" s="18">
        <v>6</v>
      </c>
      <c r="M364" s="15">
        <v>15</v>
      </c>
      <c r="N364" s="19">
        <v>4796.3999999999996</v>
      </c>
      <c r="O364" s="19">
        <f t="shared" si="95"/>
        <v>319.76</v>
      </c>
      <c r="P364" s="20">
        <v>887</v>
      </c>
      <c r="Q364" s="20">
        <v>959.28</v>
      </c>
      <c r="R364" s="21">
        <f t="shared" si="96"/>
        <v>59.133333333333333</v>
      </c>
      <c r="S364" s="21">
        <f t="shared" si="97"/>
        <v>63.951999999999998</v>
      </c>
      <c r="T364" s="20">
        <f t="shared" si="98"/>
        <v>9592.7999999999993</v>
      </c>
      <c r="U364" s="20">
        <f t="shared" si="99"/>
        <v>1774</v>
      </c>
      <c r="V364" s="20">
        <f t="shared" si="100"/>
        <v>1918.56</v>
      </c>
      <c r="W364" s="19">
        <f t="shared" si="101"/>
        <v>331.78297600000002</v>
      </c>
      <c r="X364" s="19">
        <f t="shared" si="102"/>
        <v>10086.2024704</v>
      </c>
      <c r="Y364" s="19">
        <f t="shared" si="103"/>
        <v>1840.7024000000001</v>
      </c>
      <c r="Z364" s="19">
        <f t="shared" si="104"/>
        <v>1990.697856</v>
      </c>
      <c r="AA364" s="22">
        <f t="shared" si="105"/>
        <v>2</v>
      </c>
      <c r="AB364" s="19">
        <f t="shared" si="106"/>
        <v>125.69486400000001</v>
      </c>
      <c r="AC364" s="23"/>
      <c r="AD364" s="19">
        <f t="shared" si="107"/>
        <v>1658.91488</v>
      </c>
      <c r="AE364" s="19">
        <f t="shared" si="108"/>
        <v>4976.7446399999999</v>
      </c>
      <c r="AF364" s="19">
        <f t="shared" si="109"/>
        <v>16589.148800000003</v>
      </c>
      <c r="AG364" s="19">
        <f t="shared" si="110"/>
        <v>302.58607411199995</v>
      </c>
      <c r="AH364" s="19">
        <f t="shared" si="111"/>
        <v>1059.051259392</v>
      </c>
      <c r="AI364" s="19">
        <f>+'[1]Base SDI para IMSS'!N391</f>
        <v>1269.5019624221338</v>
      </c>
      <c r="AJ364" s="19">
        <f>+'[1]Base SDI para IMSS'!O391</f>
        <v>303.83171898818563</v>
      </c>
      <c r="AK364" s="19">
        <f>+'[1]Base SDI para IMSS'!P391</f>
        <v>478.53495740639238</v>
      </c>
      <c r="AL364" s="24">
        <f>+AI364+AJ364+AK364-'[1]Base SDI para IMSS'!Q391</f>
        <v>0</v>
      </c>
    </row>
    <row r="365" spans="1:42" s="25" customFormat="1" ht="15" x14ac:dyDescent="0.25">
      <c r="A365" s="13">
        <v>361</v>
      </c>
      <c r="B365" s="14" t="s">
        <v>1037</v>
      </c>
      <c r="C365" s="15" t="s">
        <v>1038</v>
      </c>
      <c r="D365" s="14" t="s">
        <v>1292</v>
      </c>
      <c r="E365" s="14">
        <v>2012</v>
      </c>
      <c r="F365" s="14">
        <v>2013</v>
      </c>
      <c r="G365" s="16">
        <f t="shared" si="94"/>
        <v>1</v>
      </c>
      <c r="H365" s="15" t="s">
        <v>938</v>
      </c>
      <c r="I365" s="15" t="s">
        <v>27</v>
      </c>
      <c r="J365" s="15" t="s">
        <v>15</v>
      </c>
      <c r="K365" s="17">
        <v>1</v>
      </c>
      <c r="L365" s="18">
        <v>8</v>
      </c>
      <c r="M365" s="15">
        <v>14</v>
      </c>
      <c r="N365" s="19">
        <v>3244.08</v>
      </c>
      <c r="O365" s="19">
        <f t="shared" si="95"/>
        <v>231.72</v>
      </c>
      <c r="P365" s="20">
        <v>739.2</v>
      </c>
      <c r="Q365" s="20">
        <v>648.82000000000005</v>
      </c>
      <c r="R365" s="21">
        <f t="shared" si="96"/>
        <v>52.800000000000004</v>
      </c>
      <c r="S365" s="21">
        <f t="shared" si="97"/>
        <v>46.344285714285718</v>
      </c>
      <c r="T365" s="20">
        <f t="shared" si="98"/>
        <v>6951.6</v>
      </c>
      <c r="U365" s="20">
        <f t="shared" si="99"/>
        <v>1584.0000000000002</v>
      </c>
      <c r="V365" s="20">
        <f t="shared" si="100"/>
        <v>1390.3285714285716</v>
      </c>
      <c r="W365" s="19">
        <f t="shared" si="101"/>
        <v>240.43267200000003</v>
      </c>
      <c r="X365" s="19">
        <f t="shared" si="102"/>
        <v>7309.1532288000008</v>
      </c>
      <c r="Y365" s="19">
        <f t="shared" si="103"/>
        <v>1643.5584000000003</v>
      </c>
      <c r="Z365" s="19">
        <f t="shared" si="104"/>
        <v>1346.4312640000003</v>
      </c>
      <c r="AA365" s="22">
        <f t="shared" si="105"/>
        <v>0</v>
      </c>
      <c r="AB365" s="19">
        <f t="shared" si="106"/>
        <v>0</v>
      </c>
      <c r="AC365" s="23"/>
      <c r="AD365" s="19">
        <f t="shared" si="107"/>
        <v>1202.16336</v>
      </c>
      <c r="AE365" s="19">
        <f t="shared" si="108"/>
        <v>3606.4900800000005</v>
      </c>
      <c r="AF365" s="19">
        <f t="shared" si="109"/>
        <v>12021.633600000001</v>
      </c>
      <c r="AG365" s="19">
        <f t="shared" si="110"/>
        <v>219.27459686400002</v>
      </c>
      <c r="AH365" s="19">
        <f t="shared" si="111"/>
        <v>767.4610890240001</v>
      </c>
      <c r="AI365" s="19">
        <f>+'[1]Base SDI para IMSS'!N392</f>
        <v>1006.7519191075639</v>
      </c>
      <c r="AJ365" s="19">
        <f>+'[1]Base SDI para IMSS'!O392</f>
        <v>218.29484102200323</v>
      </c>
      <c r="AK365" s="19">
        <f>+'[1]Base SDI para IMSS'!P392</f>
        <v>343.81437460965509</v>
      </c>
      <c r="AL365" s="24">
        <f>+AI365+AJ365+AK365-'[1]Base SDI para IMSS'!Q392</f>
        <v>0</v>
      </c>
    </row>
    <row r="366" spans="1:42" s="26" customFormat="1" ht="15" x14ac:dyDescent="0.25">
      <c r="A366" s="13">
        <v>362</v>
      </c>
      <c r="B366" s="14" t="s">
        <v>1039</v>
      </c>
      <c r="C366" s="15" t="s">
        <v>1040</v>
      </c>
      <c r="D366" s="14" t="s">
        <v>1041</v>
      </c>
      <c r="E366" s="14">
        <v>1994</v>
      </c>
      <c r="F366" s="14">
        <v>2013</v>
      </c>
      <c r="G366" s="16">
        <f t="shared" si="94"/>
        <v>19</v>
      </c>
      <c r="H366" s="15" t="s">
        <v>938</v>
      </c>
      <c r="I366" s="15" t="s">
        <v>40</v>
      </c>
      <c r="J366" s="15" t="s">
        <v>15</v>
      </c>
      <c r="K366" s="17">
        <v>1</v>
      </c>
      <c r="L366" s="18">
        <v>8</v>
      </c>
      <c r="M366" s="15">
        <v>15</v>
      </c>
      <c r="N366" s="19">
        <v>3271.2</v>
      </c>
      <c r="O366" s="19">
        <f t="shared" si="95"/>
        <v>218.07999999999998</v>
      </c>
      <c r="P366" s="20">
        <v>778</v>
      </c>
      <c r="Q366" s="20">
        <v>654.24</v>
      </c>
      <c r="R366" s="21">
        <f t="shared" si="96"/>
        <v>51.866666666666667</v>
      </c>
      <c r="S366" s="21">
        <f t="shared" si="97"/>
        <v>43.616</v>
      </c>
      <c r="T366" s="20">
        <f t="shared" si="98"/>
        <v>6542.4</v>
      </c>
      <c r="U366" s="20">
        <f t="shared" si="99"/>
        <v>1556</v>
      </c>
      <c r="V366" s="20">
        <f t="shared" si="100"/>
        <v>1308.48</v>
      </c>
      <c r="W366" s="19">
        <f t="shared" si="101"/>
        <v>226.279808</v>
      </c>
      <c r="X366" s="19">
        <f t="shared" si="102"/>
        <v>6878.9061631999994</v>
      </c>
      <c r="Y366" s="19">
        <f t="shared" si="103"/>
        <v>1614.5056000000002</v>
      </c>
      <c r="Z366" s="19">
        <f t="shared" si="104"/>
        <v>1357.678848</v>
      </c>
      <c r="AA366" s="22">
        <f t="shared" si="105"/>
        <v>3</v>
      </c>
      <c r="AB366" s="19">
        <f t="shared" si="106"/>
        <v>188.54229600000002</v>
      </c>
      <c r="AC366" s="23"/>
      <c r="AD366" s="19">
        <f t="shared" si="107"/>
        <v>1131.39904</v>
      </c>
      <c r="AE366" s="19">
        <f t="shared" si="108"/>
        <v>3394.1971199999998</v>
      </c>
      <c r="AF366" s="19">
        <f t="shared" si="109"/>
        <v>11313.990400000001</v>
      </c>
      <c r="AG366" s="19">
        <f t="shared" si="110"/>
        <v>206.36718489599997</v>
      </c>
      <c r="AH366" s="19">
        <f t="shared" si="111"/>
        <v>722.28514713599986</v>
      </c>
      <c r="AI366" s="19">
        <f>+'[1]Base SDI para IMSS'!N393</f>
        <v>985.73856379157587</v>
      </c>
      <c r="AJ366" s="19">
        <f>+'[1]Base SDI para IMSS'!O393</f>
        <v>211.45405505428485</v>
      </c>
      <c r="AK366" s="19">
        <f>+'[1]Base SDI para IMSS'!P393</f>
        <v>333.04013671049864</v>
      </c>
      <c r="AL366" s="24">
        <f>+AI366+AJ366+AK366-'[1]Base SDI para IMSS'!Q393</f>
        <v>0</v>
      </c>
      <c r="AM366" s="25"/>
      <c r="AN366" s="25"/>
      <c r="AO366" s="25"/>
      <c r="AP366" s="25"/>
    </row>
    <row r="367" spans="1:42" s="25" customFormat="1" ht="15" x14ac:dyDescent="0.25">
      <c r="A367" s="13">
        <v>363</v>
      </c>
      <c r="B367" s="14" t="s">
        <v>1293</v>
      </c>
      <c r="C367" s="15" t="s">
        <v>1294</v>
      </c>
      <c r="D367" s="14" t="s">
        <v>1295</v>
      </c>
      <c r="E367" s="14">
        <v>2012</v>
      </c>
      <c r="F367" s="14">
        <v>2013</v>
      </c>
      <c r="G367" s="16">
        <f t="shared" si="94"/>
        <v>1</v>
      </c>
      <c r="H367" s="15" t="s">
        <v>938</v>
      </c>
      <c r="I367" s="15" t="s">
        <v>14</v>
      </c>
      <c r="J367" s="15" t="s">
        <v>41</v>
      </c>
      <c r="K367" s="17">
        <v>1</v>
      </c>
      <c r="L367" s="18">
        <v>8</v>
      </c>
      <c r="M367" s="15">
        <v>15</v>
      </c>
      <c r="N367" s="19">
        <v>2842.8</v>
      </c>
      <c r="O367" s="19">
        <f t="shared" si="95"/>
        <v>189.52</v>
      </c>
      <c r="P367" s="20">
        <v>732</v>
      </c>
      <c r="Q367" s="20">
        <v>568.55999999999995</v>
      </c>
      <c r="R367" s="21">
        <f t="shared" si="96"/>
        <v>48.8</v>
      </c>
      <c r="S367" s="21">
        <f t="shared" si="97"/>
        <v>37.903999999999996</v>
      </c>
      <c r="T367" s="20">
        <f t="shared" si="98"/>
        <v>5685.6</v>
      </c>
      <c r="U367" s="20">
        <f t="shared" si="99"/>
        <v>1464</v>
      </c>
      <c r="V367" s="20">
        <f t="shared" si="100"/>
        <v>1137.1199999999999</v>
      </c>
      <c r="W367" s="19">
        <f t="shared" si="101"/>
        <v>196.64595200000002</v>
      </c>
      <c r="X367" s="19">
        <f t="shared" si="102"/>
        <v>5978.0369408000006</v>
      </c>
      <c r="Y367" s="19">
        <f t="shared" si="103"/>
        <v>1519.0464000000002</v>
      </c>
      <c r="Z367" s="19">
        <f t="shared" si="104"/>
        <v>1179.875712</v>
      </c>
      <c r="AA367" s="22">
        <f t="shared" si="105"/>
        <v>0</v>
      </c>
      <c r="AB367" s="19">
        <f t="shared" si="106"/>
        <v>0</v>
      </c>
      <c r="AC367" s="23"/>
      <c r="AD367" s="19">
        <f t="shared" si="107"/>
        <v>983.22976000000017</v>
      </c>
      <c r="AE367" s="19">
        <f t="shared" si="108"/>
        <v>2949.6892800000005</v>
      </c>
      <c r="AF367" s="19">
        <f t="shared" si="109"/>
        <v>9832.2976000000017</v>
      </c>
      <c r="AG367" s="19">
        <f t="shared" si="110"/>
        <v>179.34110822400001</v>
      </c>
      <c r="AH367" s="19">
        <f t="shared" si="111"/>
        <v>627.69387878400005</v>
      </c>
      <c r="AI367" s="19">
        <f>+'[1]Base SDI para IMSS'!N394</f>
        <v>891.40575634653237</v>
      </c>
      <c r="AJ367" s="19">
        <f>+'[1]Base SDI para IMSS'!O394</f>
        <v>180.74451172997124</v>
      </c>
      <c r="AK367" s="19">
        <f>+'[1]Base SDI para IMSS'!P394</f>
        <v>284.67260597470471</v>
      </c>
      <c r="AL367" s="24">
        <f>+AI367+AJ367+AK367-'[1]Base SDI para IMSS'!Q394</f>
        <v>0</v>
      </c>
    </row>
    <row r="368" spans="1:42" s="25" customFormat="1" ht="15" x14ac:dyDescent="0.25">
      <c r="A368" s="13">
        <v>364</v>
      </c>
      <c r="B368" s="14" t="s">
        <v>1042</v>
      </c>
      <c r="C368" s="15" t="s">
        <v>1043</v>
      </c>
      <c r="D368" s="14" t="s">
        <v>1044</v>
      </c>
      <c r="E368" s="14">
        <v>1996</v>
      </c>
      <c r="F368" s="14">
        <v>2013</v>
      </c>
      <c r="G368" s="16">
        <f t="shared" si="94"/>
        <v>17</v>
      </c>
      <c r="H368" s="15" t="s">
        <v>938</v>
      </c>
      <c r="I368" s="15" t="s">
        <v>52</v>
      </c>
      <c r="J368" s="15" t="s">
        <v>15</v>
      </c>
      <c r="K368" s="17">
        <v>10</v>
      </c>
      <c r="L368" s="18">
        <v>6</v>
      </c>
      <c r="M368" s="15">
        <v>15</v>
      </c>
      <c r="N368" s="19">
        <v>4408.95</v>
      </c>
      <c r="O368" s="19">
        <f t="shared" si="95"/>
        <v>293.93</v>
      </c>
      <c r="P368" s="20">
        <v>871</v>
      </c>
      <c r="Q368" s="20">
        <v>881.79</v>
      </c>
      <c r="R368" s="21">
        <f t="shared" si="96"/>
        <v>58.06666666666667</v>
      </c>
      <c r="S368" s="21">
        <f t="shared" si="97"/>
        <v>58.785999999999994</v>
      </c>
      <c r="T368" s="20">
        <f t="shared" si="98"/>
        <v>8817.9</v>
      </c>
      <c r="U368" s="20">
        <f t="shared" si="99"/>
        <v>1742</v>
      </c>
      <c r="V368" s="20">
        <f t="shared" si="100"/>
        <v>1763.58</v>
      </c>
      <c r="W368" s="19">
        <f t="shared" si="101"/>
        <v>304.98176800000005</v>
      </c>
      <c r="X368" s="19">
        <f t="shared" si="102"/>
        <v>9271.4457472000013</v>
      </c>
      <c r="Y368" s="19">
        <f t="shared" si="103"/>
        <v>1807.4992000000002</v>
      </c>
      <c r="Z368" s="19">
        <f t="shared" si="104"/>
        <v>1829.8906080000002</v>
      </c>
      <c r="AA368" s="22">
        <f t="shared" si="105"/>
        <v>3</v>
      </c>
      <c r="AB368" s="19">
        <f t="shared" si="106"/>
        <v>188.54229600000002</v>
      </c>
      <c r="AC368" s="23"/>
      <c r="AD368" s="19">
        <f t="shared" si="107"/>
        <v>1524.9088400000003</v>
      </c>
      <c r="AE368" s="19">
        <f t="shared" si="108"/>
        <v>4574.7265200000011</v>
      </c>
      <c r="AF368" s="19">
        <f t="shared" si="109"/>
        <v>15249.088400000002</v>
      </c>
      <c r="AG368" s="19">
        <f t="shared" si="110"/>
        <v>278.14337241600003</v>
      </c>
      <c r="AH368" s="19">
        <f t="shared" si="111"/>
        <v>973.50180345600006</v>
      </c>
      <c r="AI368" s="19">
        <f>+'[1]Base SDI para IMSS'!N395</f>
        <v>1201.7874417760165</v>
      </c>
      <c r="AJ368" s="19">
        <f>+'[1]Base SDI para IMSS'!O395</f>
        <v>281.7876172404608</v>
      </c>
      <c r="AK368" s="19">
        <f>+'[1]Base SDI para IMSS'!P395</f>
        <v>443.81549715372586</v>
      </c>
      <c r="AL368" s="24">
        <f>+AI368+AJ368+AK368-'[1]Base SDI para IMSS'!Q395</f>
        <v>0</v>
      </c>
    </row>
    <row r="369" spans="1:38" s="25" customFormat="1" ht="15" x14ac:dyDescent="0.25">
      <c r="A369" s="13">
        <v>365</v>
      </c>
      <c r="B369" s="14" t="s">
        <v>1296</v>
      </c>
      <c r="C369" s="15" t="s">
        <v>1297</v>
      </c>
      <c r="D369" s="14" t="s">
        <v>1284</v>
      </c>
      <c r="E369" s="14">
        <v>2012</v>
      </c>
      <c r="F369" s="14">
        <v>2013</v>
      </c>
      <c r="G369" s="16">
        <f t="shared" si="94"/>
        <v>1</v>
      </c>
      <c r="H369" s="15" t="s">
        <v>938</v>
      </c>
      <c r="I369" s="15" t="s">
        <v>69</v>
      </c>
      <c r="J369" s="15" t="s">
        <v>41</v>
      </c>
      <c r="K369" s="17">
        <v>1</v>
      </c>
      <c r="L369" s="18">
        <v>8</v>
      </c>
      <c r="M369" s="15">
        <v>15</v>
      </c>
      <c r="N369" s="19">
        <v>3475.8</v>
      </c>
      <c r="O369" s="19">
        <f t="shared" si="95"/>
        <v>231.72</v>
      </c>
      <c r="P369" s="20">
        <v>792</v>
      </c>
      <c r="Q369" s="20">
        <v>695.16</v>
      </c>
      <c r="R369" s="21">
        <f t="shared" si="96"/>
        <v>52.8</v>
      </c>
      <c r="S369" s="21">
        <f t="shared" si="97"/>
        <v>46.344000000000001</v>
      </c>
      <c r="T369" s="20">
        <f t="shared" si="98"/>
        <v>6951.6</v>
      </c>
      <c r="U369" s="20">
        <f t="shared" si="99"/>
        <v>1584</v>
      </c>
      <c r="V369" s="20">
        <f t="shared" si="100"/>
        <v>1390.32</v>
      </c>
      <c r="W369" s="19">
        <f t="shared" si="101"/>
        <v>240.43267200000003</v>
      </c>
      <c r="X369" s="19">
        <f t="shared" si="102"/>
        <v>7309.1532288000008</v>
      </c>
      <c r="Y369" s="19">
        <f t="shared" si="103"/>
        <v>1643.5584000000001</v>
      </c>
      <c r="Z369" s="19">
        <f t="shared" si="104"/>
        <v>1442.5960320000002</v>
      </c>
      <c r="AA369" s="22">
        <f t="shared" si="105"/>
        <v>0</v>
      </c>
      <c r="AB369" s="19">
        <f t="shared" si="106"/>
        <v>0</v>
      </c>
      <c r="AC369" s="23"/>
      <c r="AD369" s="19">
        <f t="shared" si="107"/>
        <v>1202.16336</v>
      </c>
      <c r="AE369" s="19">
        <f t="shared" si="108"/>
        <v>3606.4900800000005</v>
      </c>
      <c r="AF369" s="19">
        <f t="shared" si="109"/>
        <v>12021.633600000001</v>
      </c>
      <c r="AG369" s="19">
        <f t="shared" si="110"/>
        <v>219.27459686400002</v>
      </c>
      <c r="AH369" s="19">
        <f t="shared" si="111"/>
        <v>767.4610890240001</v>
      </c>
      <c r="AI369" s="19">
        <f>+'[1]Base SDI para IMSS'!N396</f>
        <v>1012.6598497120279</v>
      </c>
      <c r="AJ369" s="19">
        <f>+'[1]Base SDI para IMSS'!O396</f>
        <v>220.21813638200322</v>
      </c>
      <c r="AK369" s="19">
        <f>+'[1]Base SDI para IMSS'!P396</f>
        <v>346.84356480165508</v>
      </c>
      <c r="AL369" s="24">
        <f>+AI369+AJ369+AK369-'[1]Base SDI para IMSS'!Q396</f>
        <v>0</v>
      </c>
    </row>
    <row r="370" spans="1:38" s="25" customFormat="1" ht="15" x14ac:dyDescent="0.25">
      <c r="A370" s="13">
        <v>366</v>
      </c>
      <c r="B370" s="14" t="s">
        <v>1045</v>
      </c>
      <c r="C370" s="15" t="s">
        <v>1046</v>
      </c>
      <c r="D370" s="14" t="s">
        <v>1047</v>
      </c>
      <c r="E370" s="14">
        <v>1990</v>
      </c>
      <c r="F370" s="14">
        <v>2013</v>
      </c>
      <c r="G370" s="16">
        <f t="shared" si="94"/>
        <v>23</v>
      </c>
      <c r="H370" s="15" t="s">
        <v>938</v>
      </c>
      <c r="I370" s="15" t="s">
        <v>45</v>
      </c>
      <c r="J370" s="15" t="s">
        <v>15</v>
      </c>
      <c r="K370" s="17">
        <v>1</v>
      </c>
      <c r="L370" s="18">
        <v>8</v>
      </c>
      <c r="M370" s="15">
        <v>15</v>
      </c>
      <c r="N370" s="19">
        <v>2842.8</v>
      </c>
      <c r="O370" s="19">
        <f t="shared" si="95"/>
        <v>189.52</v>
      </c>
      <c r="P370" s="20">
        <v>732</v>
      </c>
      <c r="Q370" s="20">
        <v>568.55999999999995</v>
      </c>
      <c r="R370" s="21">
        <f t="shared" si="96"/>
        <v>48.8</v>
      </c>
      <c r="S370" s="21">
        <f t="shared" si="97"/>
        <v>37.903999999999996</v>
      </c>
      <c r="T370" s="20">
        <f t="shared" si="98"/>
        <v>5685.6</v>
      </c>
      <c r="U370" s="20">
        <f t="shared" si="99"/>
        <v>1464</v>
      </c>
      <c r="V370" s="20">
        <f t="shared" si="100"/>
        <v>1137.1199999999999</v>
      </c>
      <c r="W370" s="19">
        <f t="shared" si="101"/>
        <v>196.64595200000002</v>
      </c>
      <c r="X370" s="19">
        <f t="shared" si="102"/>
        <v>5978.0369408000006</v>
      </c>
      <c r="Y370" s="19">
        <f t="shared" si="103"/>
        <v>1519.0464000000002</v>
      </c>
      <c r="Z370" s="19">
        <f t="shared" si="104"/>
        <v>1179.875712</v>
      </c>
      <c r="AA370" s="22">
        <f t="shared" si="105"/>
        <v>4</v>
      </c>
      <c r="AB370" s="19">
        <f t="shared" si="106"/>
        <v>251.38972800000002</v>
      </c>
      <c r="AC370" s="23"/>
      <c r="AD370" s="19">
        <f t="shared" si="107"/>
        <v>983.22976000000017</v>
      </c>
      <c r="AE370" s="19">
        <f t="shared" si="108"/>
        <v>2949.6892800000005</v>
      </c>
      <c r="AF370" s="19">
        <f t="shared" si="109"/>
        <v>9832.2976000000017</v>
      </c>
      <c r="AG370" s="19">
        <f t="shared" si="110"/>
        <v>179.34110822400001</v>
      </c>
      <c r="AH370" s="19">
        <f t="shared" si="111"/>
        <v>627.69387878400005</v>
      </c>
      <c r="AI370" s="19">
        <f>+'[1]Base SDI para IMSS'!N397</f>
        <v>906.85000998107648</v>
      </c>
      <c r="AJ370" s="19">
        <f>+'[1]Base SDI para IMSS'!O397</f>
        <v>185.77230628997125</v>
      </c>
      <c r="AK370" s="19">
        <f>+'[1]Base SDI para IMSS'!P397</f>
        <v>292.59138240670472</v>
      </c>
      <c r="AL370" s="24">
        <f>+AI370+AJ370+AK370-'[1]Base SDI para IMSS'!Q397</f>
        <v>0</v>
      </c>
    </row>
    <row r="371" spans="1:38" s="25" customFormat="1" ht="15" x14ac:dyDescent="0.25">
      <c r="A371" s="13">
        <v>367</v>
      </c>
      <c r="B371" s="14" t="s">
        <v>1048</v>
      </c>
      <c r="C371" s="15" t="s">
        <v>1049</v>
      </c>
      <c r="D371" s="14" t="s">
        <v>1050</v>
      </c>
      <c r="E371" s="14">
        <v>2004</v>
      </c>
      <c r="F371" s="14">
        <v>2013</v>
      </c>
      <c r="G371" s="16">
        <f t="shared" si="94"/>
        <v>9</v>
      </c>
      <c r="H371" s="15" t="s">
        <v>938</v>
      </c>
      <c r="I371" s="15" t="s">
        <v>56</v>
      </c>
      <c r="J371" s="15" t="s">
        <v>15</v>
      </c>
      <c r="K371" s="17">
        <v>10</v>
      </c>
      <c r="L371" s="18">
        <v>6</v>
      </c>
      <c r="M371" s="15">
        <v>15</v>
      </c>
      <c r="N371" s="19">
        <v>4483.95</v>
      </c>
      <c r="O371" s="19">
        <f t="shared" si="95"/>
        <v>298.93</v>
      </c>
      <c r="P371" s="20">
        <v>887</v>
      </c>
      <c r="Q371" s="20">
        <v>896.79</v>
      </c>
      <c r="R371" s="21">
        <f t="shared" si="96"/>
        <v>59.133333333333333</v>
      </c>
      <c r="S371" s="21">
        <f t="shared" si="97"/>
        <v>59.785999999999994</v>
      </c>
      <c r="T371" s="20">
        <f t="shared" si="98"/>
        <v>8967.9</v>
      </c>
      <c r="U371" s="20">
        <f t="shared" si="99"/>
        <v>1774</v>
      </c>
      <c r="V371" s="20">
        <f t="shared" si="100"/>
        <v>1793.58</v>
      </c>
      <c r="W371" s="19">
        <f t="shared" si="101"/>
        <v>310.16976800000003</v>
      </c>
      <c r="X371" s="19">
        <f t="shared" si="102"/>
        <v>9429.1609472</v>
      </c>
      <c r="Y371" s="19">
        <f t="shared" si="103"/>
        <v>1840.7024000000001</v>
      </c>
      <c r="Z371" s="19">
        <f t="shared" si="104"/>
        <v>1861.0186080000001</v>
      </c>
      <c r="AA371" s="22">
        <f t="shared" si="105"/>
        <v>1</v>
      </c>
      <c r="AB371" s="19">
        <f t="shared" si="106"/>
        <v>62.847432000000005</v>
      </c>
      <c r="AC371" s="23"/>
      <c r="AD371" s="19">
        <f t="shared" si="107"/>
        <v>1550.8488400000001</v>
      </c>
      <c r="AE371" s="19">
        <f t="shared" si="108"/>
        <v>4652.5465200000008</v>
      </c>
      <c r="AF371" s="19">
        <f t="shared" si="109"/>
        <v>15508.488400000002</v>
      </c>
      <c r="AG371" s="19">
        <f t="shared" si="110"/>
        <v>282.87482841600001</v>
      </c>
      <c r="AH371" s="19">
        <f t="shared" si="111"/>
        <v>990.06189945599999</v>
      </c>
      <c r="AI371" s="19">
        <f>+'[1]Base SDI para IMSS'!N398</f>
        <v>1209.5654351274031</v>
      </c>
      <c r="AJ371" s="19">
        <f>+'[1]Base SDI para IMSS'!O398</f>
        <v>284.31970157326077</v>
      </c>
      <c r="AK371" s="19">
        <f>+'[1]Base SDI para IMSS'!P398</f>
        <v>447.80352997788583</v>
      </c>
      <c r="AL371" s="24">
        <f>+AI371+AJ371+AK371-'[1]Base SDI para IMSS'!Q398</f>
        <v>0</v>
      </c>
    </row>
    <row r="372" spans="1:38" s="25" customFormat="1" ht="15" x14ac:dyDescent="0.25">
      <c r="A372" s="13">
        <v>368</v>
      </c>
      <c r="B372" s="14" t="s">
        <v>1051</v>
      </c>
      <c r="C372" s="15" t="s">
        <v>1052</v>
      </c>
      <c r="D372" s="14" t="s">
        <v>1053</v>
      </c>
      <c r="E372" s="14">
        <v>1988</v>
      </c>
      <c r="F372" s="14">
        <v>2013</v>
      </c>
      <c r="G372" s="16">
        <f t="shared" si="94"/>
        <v>25</v>
      </c>
      <c r="H372" s="15" t="s">
        <v>938</v>
      </c>
      <c r="I372" s="15" t="s">
        <v>27</v>
      </c>
      <c r="J372" s="15" t="s">
        <v>15</v>
      </c>
      <c r="K372" s="17">
        <v>1</v>
      </c>
      <c r="L372" s="18">
        <v>8</v>
      </c>
      <c r="M372" s="15">
        <v>15</v>
      </c>
      <c r="N372" s="19">
        <v>3475.8</v>
      </c>
      <c r="O372" s="19">
        <f t="shared" si="95"/>
        <v>231.72</v>
      </c>
      <c r="P372" s="20">
        <v>792</v>
      </c>
      <c r="Q372" s="20">
        <v>695.16</v>
      </c>
      <c r="R372" s="21">
        <f t="shared" si="96"/>
        <v>52.8</v>
      </c>
      <c r="S372" s="21">
        <f t="shared" si="97"/>
        <v>46.344000000000001</v>
      </c>
      <c r="T372" s="20">
        <f t="shared" si="98"/>
        <v>6951.6</v>
      </c>
      <c r="U372" s="20">
        <f t="shared" si="99"/>
        <v>1584</v>
      </c>
      <c r="V372" s="20">
        <f t="shared" si="100"/>
        <v>1390.32</v>
      </c>
      <c r="W372" s="19">
        <f t="shared" si="101"/>
        <v>240.43267200000003</v>
      </c>
      <c r="X372" s="19">
        <f t="shared" si="102"/>
        <v>7309.1532288000008</v>
      </c>
      <c r="Y372" s="19">
        <f t="shared" si="103"/>
        <v>1643.5584000000001</v>
      </c>
      <c r="Z372" s="19">
        <f t="shared" si="104"/>
        <v>1442.5960320000002</v>
      </c>
      <c r="AA372" s="22">
        <f t="shared" si="105"/>
        <v>5</v>
      </c>
      <c r="AB372" s="19">
        <f t="shared" si="106"/>
        <v>314.23716000000002</v>
      </c>
      <c r="AC372" s="23">
        <v>5000</v>
      </c>
      <c r="AD372" s="19">
        <f t="shared" si="107"/>
        <v>1202.16336</v>
      </c>
      <c r="AE372" s="19">
        <f t="shared" si="108"/>
        <v>3606.4900800000005</v>
      </c>
      <c r="AF372" s="19">
        <f t="shared" si="109"/>
        <v>12021.633600000001</v>
      </c>
      <c r="AG372" s="19">
        <f t="shared" si="110"/>
        <v>219.27459686400002</v>
      </c>
      <c r="AH372" s="19">
        <f t="shared" si="111"/>
        <v>767.4610890240001</v>
      </c>
      <c r="AI372" s="19">
        <f>+'[1]Base SDI para IMSS'!N399</f>
        <v>1031.965166755208</v>
      </c>
      <c r="AJ372" s="19">
        <f>+'[1]Base SDI para IMSS'!O399</f>
        <v>226.50287958200323</v>
      </c>
      <c r="AK372" s="19">
        <f>+'[1]Base SDI para IMSS'!P399</f>
        <v>356.74203534165508</v>
      </c>
      <c r="AL372" s="24">
        <f>+AI372+AJ372+AK372-'[1]Base SDI para IMSS'!Q399</f>
        <v>0</v>
      </c>
    </row>
    <row r="373" spans="1:38" s="25" customFormat="1" ht="15" x14ac:dyDescent="0.25">
      <c r="A373" s="13">
        <v>369</v>
      </c>
      <c r="B373" s="14" t="s">
        <v>1054</v>
      </c>
      <c r="C373" s="15" t="s">
        <v>1055</v>
      </c>
      <c r="D373" s="14" t="s">
        <v>1056</v>
      </c>
      <c r="E373" s="14">
        <v>1996</v>
      </c>
      <c r="F373" s="14">
        <v>2013</v>
      </c>
      <c r="G373" s="16">
        <f t="shared" si="94"/>
        <v>17</v>
      </c>
      <c r="H373" s="15" t="s">
        <v>938</v>
      </c>
      <c r="I373" s="15" t="s">
        <v>1057</v>
      </c>
      <c r="J373" s="15" t="s">
        <v>15</v>
      </c>
      <c r="K373" s="17">
        <v>12</v>
      </c>
      <c r="L373" s="18">
        <v>6</v>
      </c>
      <c r="M373" s="15">
        <v>15</v>
      </c>
      <c r="N373" s="19">
        <v>4669.2</v>
      </c>
      <c r="O373" s="19">
        <f t="shared" si="95"/>
        <v>311.27999999999997</v>
      </c>
      <c r="P373" s="20">
        <v>887</v>
      </c>
      <c r="Q373" s="20">
        <v>466.92</v>
      </c>
      <c r="R373" s="21">
        <f t="shared" si="96"/>
        <v>59.133333333333333</v>
      </c>
      <c r="S373" s="21">
        <f t="shared" si="97"/>
        <v>31.128</v>
      </c>
      <c r="T373" s="20">
        <f t="shared" si="98"/>
        <v>9338.4</v>
      </c>
      <c r="U373" s="20">
        <f t="shared" si="99"/>
        <v>1774</v>
      </c>
      <c r="V373" s="20">
        <f t="shared" si="100"/>
        <v>933.84</v>
      </c>
      <c r="W373" s="19">
        <f t="shared" si="101"/>
        <v>322.984128</v>
      </c>
      <c r="X373" s="19">
        <f t="shared" si="102"/>
        <v>9818.7174911999991</v>
      </c>
      <c r="Y373" s="19">
        <f t="shared" si="103"/>
        <v>1840.7024000000001</v>
      </c>
      <c r="Z373" s="19">
        <f t="shared" si="104"/>
        <v>968.95238400000005</v>
      </c>
      <c r="AA373" s="22">
        <f t="shared" si="105"/>
        <v>3</v>
      </c>
      <c r="AB373" s="19">
        <f t="shared" si="106"/>
        <v>188.54229600000002</v>
      </c>
      <c r="AC373" s="23"/>
      <c r="AD373" s="19">
        <f t="shared" si="107"/>
        <v>1614.92064</v>
      </c>
      <c r="AE373" s="19">
        <f t="shared" si="108"/>
        <v>4844.7619199999999</v>
      </c>
      <c r="AF373" s="19">
        <f t="shared" si="109"/>
        <v>16149.206399999999</v>
      </c>
      <c r="AG373" s="19">
        <f t="shared" si="110"/>
        <v>294.56152473599997</v>
      </c>
      <c r="AH373" s="19">
        <f t="shared" si="111"/>
        <v>1030.9653365759998</v>
      </c>
      <c r="AI373" s="19">
        <f>+'[1]Base SDI para IMSS'!N400</f>
        <v>1191.0063422458384</v>
      </c>
      <c r="AJ373" s="19">
        <f>+'[1]Base SDI para IMSS'!O400</f>
        <v>278.27788767687684</v>
      </c>
      <c r="AK373" s="19">
        <f>+'[1]Base SDI para IMSS'!P400</f>
        <v>438.28767309108099</v>
      </c>
      <c r="AL373" s="24">
        <f>+AI373+AJ373+AK373-'[1]Base SDI para IMSS'!Q400</f>
        <v>0</v>
      </c>
    </row>
    <row r="374" spans="1:38" s="25" customFormat="1" ht="15" x14ac:dyDescent="0.25">
      <c r="A374" s="13">
        <v>370</v>
      </c>
      <c r="B374" s="14" t="s">
        <v>1298</v>
      </c>
      <c r="C374" s="15" t="s">
        <v>1299</v>
      </c>
      <c r="D374" s="14" t="s">
        <v>1300</v>
      </c>
      <c r="E374" s="14">
        <v>1992</v>
      </c>
      <c r="F374" s="14">
        <v>2013</v>
      </c>
      <c r="G374" s="16">
        <f t="shared" si="94"/>
        <v>21</v>
      </c>
      <c r="H374" s="15" t="s">
        <v>938</v>
      </c>
      <c r="I374" s="15" t="s">
        <v>14</v>
      </c>
      <c r="J374" s="15" t="s">
        <v>15</v>
      </c>
      <c r="K374" s="17">
        <v>1</v>
      </c>
      <c r="L374" s="18">
        <v>8</v>
      </c>
      <c r="M374" s="15">
        <v>15</v>
      </c>
      <c r="N374" s="19">
        <v>2842.8</v>
      </c>
      <c r="O374" s="19">
        <f t="shared" si="95"/>
        <v>189.52</v>
      </c>
      <c r="P374" s="20">
        <v>732</v>
      </c>
      <c r="Q374" s="20">
        <v>568.55999999999995</v>
      </c>
      <c r="R374" s="21">
        <f t="shared" si="96"/>
        <v>48.8</v>
      </c>
      <c r="S374" s="21">
        <f t="shared" si="97"/>
        <v>37.903999999999996</v>
      </c>
      <c r="T374" s="20">
        <f t="shared" si="98"/>
        <v>5685.6</v>
      </c>
      <c r="U374" s="20">
        <f t="shared" si="99"/>
        <v>1464</v>
      </c>
      <c r="V374" s="20">
        <f t="shared" si="100"/>
        <v>1137.1199999999999</v>
      </c>
      <c r="W374" s="19">
        <f t="shared" si="101"/>
        <v>196.64595200000002</v>
      </c>
      <c r="X374" s="19">
        <f t="shared" si="102"/>
        <v>5978.0369408000006</v>
      </c>
      <c r="Y374" s="19">
        <f t="shared" si="103"/>
        <v>1519.0464000000002</v>
      </c>
      <c r="Z374" s="19">
        <f t="shared" si="104"/>
        <v>1179.875712</v>
      </c>
      <c r="AA374" s="22">
        <f t="shared" si="105"/>
        <v>4</v>
      </c>
      <c r="AB374" s="19">
        <f t="shared" si="106"/>
        <v>251.38972800000002</v>
      </c>
      <c r="AC374" s="23"/>
      <c r="AD374" s="19">
        <f t="shared" si="107"/>
        <v>983.22976000000017</v>
      </c>
      <c r="AE374" s="19">
        <f t="shared" si="108"/>
        <v>2949.6892800000005</v>
      </c>
      <c r="AF374" s="19">
        <f t="shared" si="109"/>
        <v>9832.2976000000017</v>
      </c>
      <c r="AG374" s="19">
        <f t="shared" si="110"/>
        <v>179.34110822400001</v>
      </c>
      <c r="AH374" s="19">
        <f t="shared" si="111"/>
        <v>627.69387878400005</v>
      </c>
      <c r="AI374" s="19">
        <f>+'[1]Base SDI para IMSS'!N401</f>
        <v>906.85000998107648</v>
      </c>
      <c r="AJ374" s="19">
        <f>+'[1]Base SDI para IMSS'!O401</f>
        <v>185.77230628997125</v>
      </c>
      <c r="AK374" s="19">
        <f>+'[1]Base SDI para IMSS'!P401</f>
        <v>292.59138240670472</v>
      </c>
      <c r="AL374" s="24">
        <f>+AI374+AJ374+AK374-'[1]Base SDI para IMSS'!Q401</f>
        <v>0</v>
      </c>
    </row>
    <row r="375" spans="1:38" s="25" customFormat="1" ht="15" x14ac:dyDescent="0.25">
      <c r="A375" s="13">
        <v>371</v>
      </c>
      <c r="B375" s="14" t="s">
        <v>1058</v>
      </c>
      <c r="C375" s="15" t="s">
        <v>1059</v>
      </c>
      <c r="D375" s="14" t="s">
        <v>1301</v>
      </c>
      <c r="E375" s="14">
        <v>2012</v>
      </c>
      <c r="F375" s="14">
        <v>2013</v>
      </c>
      <c r="G375" s="16">
        <f t="shared" si="94"/>
        <v>1</v>
      </c>
      <c r="H375" s="15" t="s">
        <v>938</v>
      </c>
      <c r="I375" s="15" t="s">
        <v>19</v>
      </c>
      <c r="J375" s="15" t="s">
        <v>41</v>
      </c>
      <c r="K375" s="17">
        <v>2</v>
      </c>
      <c r="L375" s="18">
        <v>8</v>
      </c>
      <c r="M375" s="15">
        <v>15</v>
      </c>
      <c r="N375" s="19">
        <v>3750</v>
      </c>
      <c r="O375" s="19">
        <f t="shared" si="95"/>
        <v>250</v>
      </c>
      <c r="P375" s="20">
        <v>805.5</v>
      </c>
      <c r="Q375" s="20">
        <v>750</v>
      </c>
      <c r="R375" s="21">
        <f t="shared" si="96"/>
        <v>53.7</v>
      </c>
      <c r="S375" s="21">
        <f t="shared" si="97"/>
        <v>50</v>
      </c>
      <c r="T375" s="20">
        <f t="shared" si="98"/>
        <v>7500</v>
      </c>
      <c r="U375" s="20">
        <f t="shared" si="99"/>
        <v>1611</v>
      </c>
      <c r="V375" s="20">
        <f t="shared" si="100"/>
        <v>1500</v>
      </c>
      <c r="W375" s="19">
        <f t="shared" si="101"/>
        <v>259.40000000000003</v>
      </c>
      <c r="X375" s="19">
        <f t="shared" si="102"/>
        <v>7885.76</v>
      </c>
      <c r="Y375" s="19">
        <f t="shared" si="103"/>
        <v>1671.5736000000002</v>
      </c>
      <c r="Z375" s="19">
        <f t="shared" si="104"/>
        <v>1556.4</v>
      </c>
      <c r="AA375" s="22">
        <f t="shared" si="105"/>
        <v>0</v>
      </c>
      <c r="AB375" s="19">
        <f t="shared" si="106"/>
        <v>0</v>
      </c>
      <c r="AC375" s="23"/>
      <c r="AD375" s="19">
        <f t="shared" si="107"/>
        <v>1297.0000000000002</v>
      </c>
      <c r="AE375" s="19">
        <f t="shared" si="108"/>
        <v>3891.0000000000005</v>
      </c>
      <c r="AF375" s="19">
        <f t="shared" si="109"/>
        <v>12970.000000000002</v>
      </c>
      <c r="AG375" s="19">
        <f t="shared" si="110"/>
        <v>236.5728</v>
      </c>
      <c r="AH375" s="19">
        <f t="shared" si="111"/>
        <v>828.00480000000005</v>
      </c>
      <c r="AI375" s="19">
        <f>+'[1]Base SDI para IMSS'!N402</f>
        <v>1063.5917062804426</v>
      </c>
      <c r="AJ375" s="19">
        <f>+'[1]Base SDI para IMSS'!O402</f>
        <v>236.79873117440005</v>
      </c>
      <c r="AK375" s="19">
        <f>+'[1]Base SDI para IMSS'!P402</f>
        <v>372.95800159968002</v>
      </c>
      <c r="AL375" s="24">
        <f>+AI375+AJ375+AK375-'[1]Base SDI para IMSS'!Q402</f>
        <v>0</v>
      </c>
    </row>
    <row r="376" spans="1:38" s="25" customFormat="1" ht="15" x14ac:dyDescent="0.25">
      <c r="A376" s="13">
        <v>372</v>
      </c>
      <c r="B376" s="14" t="s">
        <v>1060</v>
      </c>
      <c r="C376" s="15" t="s">
        <v>1061</v>
      </c>
      <c r="D376" s="14" t="s">
        <v>1302</v>
      </c>
      <c r="E376" s="14">
        <v>2012</v>
      </c>
      <c r="F376" s="14">
        <v>2013</v>
      </c>
      <c r="G376" s="16">
        <f t="shared" si="94"/>
        <v>1</v>
      </c>
      <c r="H376" s="15" t="s">
        <v>938</v>
      </c>
      <c r="I376" s="15" t="s">
        <v>56</v>
      </c>
      <c r="J376" s="15" t="s">
        <v>41</v>
      </c>
      <c r="K376" s="17">
        <v>5</v>
      </c>
      <c r="L376" s="18">
        <v>8</v>
      </c>
      <c r="M376" s="15">
        <v>15</v>
      </c>
      <c r="N376" s="19">
        <v>4408.95</v>
      </c>
      <c r="O376" s="19">
        <f t="shared" si="95"/>
        <v>293.93</v>
      </c>
      <c r="P376" s="20">
        <v>928</v>
      </c>
      <c r="Q376" s="20">
        <v>881.79</v>
      </c>
      <c r="R376" s="21">
        <f t="shared" si="96"/>
        <v>61.866666666666667</v>
      </c>
      <c r="S376" s="21">
        <f t="shared" si="97"/>
        <v>58.785999999999994</v>
      </c>
      <c r="T376" s="20">
        <f t="shared" si="98"/>
        <v>8817.9</v>
      </c>
      <c r="U376" s="20">
        <f t="shared" si="99"/>
        <v>1856</v>
      </c>
      <c r="V376" s="20">
        <f t="shared" si="100"/>
        <v>1763.58</v>
      </c>
      <c r="W376" s="19">
        <f t="shared" si="101"/>
        <v>304.98176800000005</v>
      </c>
      <c r="X376" s="19">
        <f t="shared" si="102"/>
        <v>9271.4457472000013</v>
      </c>
      <c r="Y376" s="19">
        <f t="shared" si="103"/>
        <v>1925.7856000000002</v>
      </c>
      <c r="Z376" s="19">
        <f t="shared" si="104"/>
        <v>1829.8906080000002</v>
      </c>
      <c r="AA376" s="22">
        <f t="shared" si="105"/>
        <v>0</v>
      </c>
      <c r="AB376" s="19">
        <f t="shared" si="106"/>
        <v>0</v>
      </c>
      <c r="AC376" s="23"/>
      <c r="AD376" s="19">
        <f t="shared" si="107"/>
        <v>1524.9088400000003</v>
      </c>
      <c r="AE376" s="19">
        <f t="shared" si="108"/>
        <v>4574.7265200000011</v>
      </c>
      <c r="AF376" s="19">
        <f t="shared" si="109"/>
        <v>15249.088400000002</v>
      </c>
      <c r="AG376" s="19">
        <f t="shared" si="110"/>
        <v>278.14337241600003</v>
      </c>
      <c r="AH376" s="19">
        <f t="shared" si="111"/>
        <v>973.50180345600006</v>
      </c>
      <c r="AI376" s="19">
        <f>+'[1]Base SDI para IMSS'!N403</f>
        <v>1197.4712356773084</v>
      </c>
      <c r="AJ376" s="19">
        <f>+'[1]Base SDI para IMSS'!O403</f>
        <v>280.38249932046085</v>
      </c>
      <c r="AK376" s="19">
        <f>+'[1]Base SDI para IMSS'!P403</f>
        <v>441.60243642972586</v>
      </c>
      <c r="AL376" s="24">
        <f>+AI376+AJ376+AK376-'[1]Base SDI para IMSS'!Q403</f>
        <v>0</v>
      </c>
    </row>
    <row r="377" spans="1:38" s="25" customFormat="1" ht="15" x14ac:dyDescent="0.25">
      <c r="A377" s="13">
        <v>373</v>
      </c>
      <c r="B377" s="14" t="s">
        <v>1065</v>
      </c>
      <c r="C377" s="15" t="s">
        <v>1066</v>
      </c>
      <c r="D377" s="14" t="s">
        <v>474</v>
      </c>
      <c r="E377" s="14">
        <v>2011</v>
      </c>
      <c r="F377" s="14">
        <v>2013</v>
      </c>
      <c r="G377" s="16">
        <f t="shared" si="94"/>
        <v>2</v>
      </c>
      <c r="H377" s="15" t="s">
        <v>938</v>
      </c>
      <c r="I377" s="15" t="s">
        <v>69</v>
      </c>
      <c r="J377" s="15" t="s">
        <v>15</v>
      </c>
      <c r="K377" s="17">
        <v>1</v>
      </c>
      <c r="L377" s="18">
        <v>8</v>
      </c>
      <c r="M377" s="15">
        <v>15</v>
      </c>
      <c r="N377" s="19">
        <v>3475.8</v>
      </c>
      <c r="O377" s="19">
        <f t="shared" si="95"/>
        <v>231.72</v>
      </c>
      <c r="P377" s="20">
        <v>792</v>
      </c>
      <c r="Q377" s="20">
        <v>695.16</v>
      </c>
      <c r="R377" s="21">
        <f t="shared" si="96"/>
        <v>52.8</v>
      </c>
      <c r="S377" s="21">
        <f t="shared" si="97"/>
        <v>46.344000000000001</v>
      </c>
      <c r="T377" s="20">
        <f t="shared" si="98"/>
        <v>6951.6</v>
      </c>
      <c r="U377" s="20">
        <f t="shared" si="99"/>
        <v>1584</v>
      </c>
      <c r="V377" s="20">
        <f t="shared" si="100"/>
        <v>1390.32</v>
      </c>
      <c r="W377" s="19">
        <f t="shared" si="101"/>
        <v>240.43267200000003</v>
      </c>
      <c r="X377" s="19">
        <f t="shared" si="102"/>
        <v>7309.1532288000008</v>
      </c>
      <c r="Y377" s="19">
        <f t="shared" si="103"/>
        <v>1643.5584000000001</v>
      </c>
      <c r="Z377" s="19">
        <f t="shared" si="104"/>
        <v>1442.5960320000002</v>
      </c>
      <c r="AA377" s="22">
        <f t="shared" si="105"/>
        <v>0</v>
      </c>
      <c r="AB377" s="19">
        <f t="shared" si="106"/>
        <v>0</v>
      </c>
      <c r="AC377" s="23"/>
      <c r="AD377" s="19">
        <f t="shared" si="107"/>
        <v>1202.16336</v>
      </c>
      <c r="AE377" s="19">
        <f t="shared" si="108"/>
        <v>3606.4900800000005</v>
      </c>
      <c r="AF377" s="19">
        <f t="shared" si="109"/>
        <v>12021.633600000001</v>
      </c>
      <c r="AG377" s="19">
        <f t="shared" ref="AG377:AG394" si="112">+X377*0.03</f>
        <v>219.27459686400002</v>
      </c>
      <c r="AH377" s="19">
        <f t="shared" ref="AH377:AH394" si="113">+X377*0.105</f>
        <v>767.4610890240001</v>
      </c>
      <c r="AI377" s="19">
        <f>+'[1]Base SDI para IMSS'!N404</f>
        <v>1012.6598497120279</v>
      </c>
      <c r="AJ377" s="19">
        <f>+'[1]Base SDI para IMSS'!O404</f>
        <v>220.21813638200322</v>
      </c>
      <c r="AK377" s="19">
        <f>+'[1]Base SDI para IMSS'!P404</f>
        <v>346.84356480165508</v>
      </c>
      <c r="AL377" s="24">
        <f>+AI377+AJ377+AK377-'[1]Base SDI para IMSS'!Q404</f>
        <v>0</v>
      </c>
    </row>
    <row r="378" spans="1:38" s="25" customFormat="1" ht="15" x14ac:dyDescent="0.25">
      <c r="A378" s="13">
        <v>374</v>
      </c>
      <c r="B378" s="14" t="s">
        <v>1067</v>
      </c>
      <c r="C378" s="15" t="s">
        <v>1068</v>
      </c>
      <c r="D378" s="14" t="s">
        <v>1303</v>
      </c>
      <c r="E378" s="14">
        <v>2012</v>
      </c>
      <c r="F378" s="14">
        <v>2013</v>
      </c>
      <c r="G378" s="16">
        <f t="shared" si="94"/>
        <v>1</v>
      </c>
      <c r="H378" s="15" t="s">
        <v>938</v>
      </c>
      <c r="I378" s="15" t="s">
        <v>45</v>
      </c>
      <c r="J378" s="15" t="s">
        <v>41</v>
      </c>
      <c r="K378" s="17">
        <v>1</v>
      </c>
      <c r="L378" s="18">
        <v>8</v>
      </c>
      <c r="M378" s="15">
        <v>15</v>
      </c>
      <c r="N378" s="19">
        <v>2842.8</v>
      </c>
      <c r="O378" s="19">
        <f t="shared" si="95"/>
        <v>189.52</v>
      </c>
      <c r="P378" s="20">
        <v>732</v>
      </c>
      <c r="Q378" s="20">
        <v>568.55999999999995</v>
      </c>
      <c r="R378" s="21">
        <f t="shared" si="96"/>
        <v>48.8</v>
      </c>
      <c r="S378" s="21">
        <f t="shared" si="97"/>
        <v>37.903999999999996</v>
      </c>
      <c r="T378" s="20">
        <f t="shared" si="98"/>
        <v>5685.6</v>
      </c>
      <c r="U378" s="20">
        <f t="shared" si="99"/>
        <v>1464</v>
      </c>
      <c r="V378" s="20">
        <f t="shared" si="100"/>
        <v>1137.1199999999999</v>
      </c>
      <c r="W378" s="19">
        <f t="shared" si="101"/>
        <v>196.64595200000002</v>
      </c>
      <c r="X378" s="19">
        <f t="shared" si="102"/>
        <v>5978.0369408000006</v>
      </c>
      <c r="Y378" s="19">
        <f t="shared" si="103"/>
        <v>1519.0464000000002</v>
      </c>
      <c r="Z378" s="19">
        <f t="shared" si="104"/>
        <v>1179.875712</v>
      </c>
      <c r="AA378" s="22">
        <f t="shared" si="105"/>
        <v>0</v>
      </c>
      <c r="AB378" s="19">
        <f t="shared" si="106"/>
        <v>0</v>
      </c>
      <c r="AC378" s="23"/>
      <c r="AD378" s="19">
        <f t="shared" si="107"/>
        <v>983.22976000000017</v>
      </c>
      <c r="AE378" s="19">
        <f t="shared" si="108"/>
        <v>2949.6892800000005</v>
      </c>
      <c r="AF378" s="19">
        <f t="shared" si="109"/>
        <v>9832.2976000000017</v>
      </c>
      <c r="AG378" s="19">
        <f t="shared" si="112"/>
        <v>179.34110822400001</v>
      </c>
      <c r="AH378" s="19">
        <f t="shared" si="113"/>
        <v>627.69387878400005</v>
      </c>
      <c r="AI378" s="19">
        <f>+'[1]Base SDI para IMSS'!N405</f>
        <v>891.40575634653237</v>
      </c>
      <c r="AJ378" s="19">
        <f>+'[1]Base SDI para IMSS'!O405</f>
        <v>180.74451172997124</v>
      </c>
      <c r="AK378" s="19">
        <f>+'[1]Base SDI para IMSS'!P405</f>
        <v>284.67260597470471</v>
      </c>
      <c r="AL378" s="24">
        <f>+AI378+AJ378+AK378-'[1]Base SDI para IMSS'!Q405</f>
        <v>0</v>
      </c>
    </row>
    <row r="379" spans="1:38" s="25" customFormat="1" ht="15" x14ac:dyDescent="0.25">
      <c r="A379" s="13">
        <v>375</v>
      </c>
      <c r="B379" s="14" t="s">
        <v>1069</v>
      </c>
      <c r="C379" s="15" t="s">
        <v>1070</v>
      </c>
      <c r="D379" s="14" t="s">
        <v>1071</v>
      </c>
      <c r="E379" s="14">
        <v>2008</v>
      </c>
      <c r="F379" s="14">
        <v>2013</v>
      </c>
      <c r="G379" s="16">
        <f t="shared" si="94"/>
        <v>5</v>
      </c>
      <c r="H379" s="15" t="s">
        <v>938</v>
      </c>
      <c r="I379" s="15" t="s">
        <v>14</v>
      </c>
      <c r="J379" s="15" t="s">
        <v>41</v>
      </c>
      <c r="K379" s="17">
        <v>1</v>
      </c>
      <c r="L379" s="18">
        <v>8</v>
      </c>
      <c r="M379" s="15">
        <v>15</v>
      </c>
      <c r="N379" s="19">
        <v>2842.8</v>
      </c>
      <c r="O379" s="19">
        <f t="shared" si="95"/>
        <v>189.52</v>
      </c>
      <c r="P379" s="20">
        <v>732</v>
      </c>
      <c r="Q379" s="20">
        <v>568.55999999999995</v>
      </c>
      <c r="R379" s="21">
        <f t="shared" si="96"/>
        <v>48.8</v>
      </c>
      <c r="S379" s="21">
        <f t="shared" si="97"/>
        <v>37.903999999999996</v>
      </c>
      <c r="T379" s="20">
        <f t="shared" si="98"/>
        <v>5685.6</v>
      </c>
      <c r="U379" s="20">
        <f t="shared" si="99"/>
        <v>1464</v>
      </c>
      <c r="V379" s="20">
        <f t="shared" si="100"/>
        <v>1137.1199999999999</v>
      </c>
      <c r="W379" s="19">
        <f t="shared" si="101"/>
        <v>196.64595200000002</v>
      </c>
      <c r="X379" s="19">
        <f t="shared" si="102"/>
        <v>5978.0369408000006</v>
      </c>
      <c r="Y379" s="19">
        <f t="shared" si="103"/>
        <v>1519.0464000000002</v>
      </c>
      <c r="Z379" s="19">
        <f t="shared" si="104"/>
        <v>1179.875712</v>
      </c>
      <c r="AA379" s="22">
        <f t="shared" si="105"/>
        <v>1</v>
      </c>
      <c r="AB379" s="19">
        <f t="shared" si="106"/>
        <v>62.847432000000005</v>
      </c>
      <c r="AC379" s="23"/>
      <c r="AD379" s="19">
        <f t="shared" si="107"/>
        <v>983.22976000000017</v>
      </c>
      <c r="AE379" s="19">
        <f t="shared" si="108"/>
        <v>2949.6892800000005</v>
      </c>
      <c r="AF379" s="19">
        <f t="shared" si="109"/>
        <v>9832.2976000000017</v>
      </c>
      <c r="AG379" s="19">
        <f t="shared" si="112"/>
        <v>179.34110822400001</v>
      </c>
      <c r="AH379" s="19">
        <f t="shared" si="113"/>
        <v>627.69387878400005</v>
      </c>
      <c r="AI379" s="19">
        <f>+'[1]Base SDI para IMSS'!N406</f>
        <v>895.26681975516851</v>
      </c>
      <c r="AJ379" s="19">
        <f>+'[1]Base SDI para IMSS'!O406</f>
        <v>182.00146036997123</v>
      </c>
      <c r="AK379" s="19">
        <f>+'[1]Base SDI para IMSS'!P406</f>
        <v>286.6523000827047</v>
      </c>
      <c r="AL379" s="24">
        <f>+AI379+AJ379+AK379-'[1]Base SDI para IMSS'!Q406</f>
        <v>0</v>
      </c>
    </row>
    <row r="380" spans="1:38" s="25" customFormat="1" ht="15" x14ac:dyDescent="0.25">
      <c r="A380" s="13">
        <v>376</v>
      </c>
      <c r="B380" s="14" t="s">
        <v>1072</v>
      </c>
      <c r="C380" s="15" t="s">
        <v>1073</v>
      </c>
      <c r="D380" s="14" t="s">
        <v>1074</v>
      </c>
      <c r="E380" s="14">
        <v>1992</v>
      </c>
      <c r="F380" s="14">
        <v>2013</v>
      </c>
      <c r="G380" s="16">
        <f t="shared" si="94"/>
        <v>21</v>
      </c>
      <c r="H380" s="15" t="s">
        <v>938</v>
      </c>
      <c r="I380" s="15" t="s">
        <v>27</v>
      </c>
      <c r="J380" s="15" t="s">
        <v>15</v>
      </c>
      <c r="K380" s="17">
        <v>1</v>
      </c>
      <c r="L380" s="18">
        <v>8</v>
      </c>
      <c r="M380" s="15">
        <v>15</v>
      </c>
      <c r="N380" s="19">
        <v>3474.75</v>
      </c>
      <c r="O380" s="19">
        <f t="shared" si="95"/>
        <v>231.65</v>
      </c>
      <c r="P380" s="20">
        <v>792</v>
      </c>
      <c r="Q380" s="20">
        <v>694.95</v>
      </c>
      <c r="R380" s="21">
        <f t="shared" si="96"/>
        <v>52.8</v>
      </c>
      <c r="S380" s="21">
        <f t="shared" si="97"/>
        <v>46.330000000000005</v>
      </c>
      <c r="T380" s="20">
        <f t="shared" si="98"/>
        <v>6949.5</v>
      </c>
      <c r="U380" s="20">
        <f t="shared" si="99"/>
        <v>1584</v>
      </c>
      <c r="V380" s="20">
        <f t="shared" si="100"/>
        <v>1389.9</v>
      </c>
      <c r="W380" s="19">
        <f t="shared" si="101"/>
        <v>240.36004000000003</v>
      </c>
      <c r="X380" s="19">
        <f t="shared" si="102"/>
        <v>7306.9452160000001</v>
      </c>
      <c r="Y380" s="19">
        <f t="shared" si="103"/>
        <v>1643.5584000000001</v>
      </c>
      <c r="Z380" s="19">
        <f t="shared" si="104"/>
        <v>1442.1602400000002</v>
      </c>
      <c r="AA380" s="22">
        <f t="shared" si="105"/>
        <v>4</v>
      </c>
      <c r="AB380" s="19">
        <f t="shared" si="106"/>
        <v>251.38972800000002</v>
      </c>
      <c r="AC380" s="23"/>
      <c r="AD380" s="19">
        <f t="shared" si="107"/>
        <v>1201.8002000000001</v>
      </c>
      <c r="AE380" s="19">
        <f t="shared" si="108"/>
        <v>3605.4006000000004</v>
      </c>
      <c r="AF380" s="19">
        <f t="shared" si="109"/>
        <v>12018.002</v>
      </c>
      <c r="AG380" s="19">
        <f t="shared" si="112"/>
        <v>219.20835647999999</v>
      </c>
      <c r="AH380" s="19">
        <f t="shared" si="113"/>
        <v>767.22924767999996</v>
      </c>
      <c r="AI380" s="19">
        <f>+'[1]Base SDI para IMSS'!N407</f>
        <v>1027.915659636921</v>
      </c>
      <c r="AJ380" s="19">
        <f>+'[1]Base SDI para IMSS'!O407</f>
        <v>225.18458409542399</v>
      </c>
      <c r="AK380" s="19">
        <f>+'[1]Base SDI para IMSS'!P407</f>
        <v>354.66571995029284</v>
      </c>
      <c r="AL380" s="24">
        <f>+AI380+AJ380+AK380-'[1]Base SDI para IMSS'!Q407</f>
        <v>0</v>
      </c>
    </row>
    <row r="381" spans="1:38" s="25" customFormat="1" ht="15" x14ac:dyDescent="0.25">
      <c r="A381" s="13">
        <v>377</v>
      </c>
      <c r="B381" s="14" t="s">
        <v>1075</v>
      </c>
      <c r="C381" s="15" t="s">
        <v>1076</v>
      </c>
      <c r="D381" s="14" t="s">
        <v>1074</v>
      </c>
      <c r="E381" s="14">
        <v>1992</v>
      </c>
      <c r="F381" s="14">
        <v>2013</v>
      </c>
      <c r="G381" s="16">
        <f t="shared" si="94"/>
        <v>21</v>
      </c>
      <c r="H381" s="15" t="s">
        <v>938</v>
      </c>
      <c r="I381" s="15" t="s">
        <v>1077</v>
      </c>
      <c r="J381" s="15" t="s">
        <v>15</v>
      </c>
      <c r="K381" s="17">
        <v>10</v>
      </c>
      <c r="L381" s="18">
        <v>6</v>
      </c>
      <c r="M381" s="15">
        <v>15</v>
      </c>
      <c r="N381" s="19">
        <v>4408.95</v>
      </c>
      <c r="O381" s="19">
        <f t="shared" si="95"/>
        <v>293.93</v>
      </c>
      <c r="P381" s="20">
        <v>871</v>
      </c>
      <c r="Q381" s="20">
        <v>881.79</v>
      </c>
      <c r="R381" s="21">
        <f t="shared" si="96"/>
        <v>58.06666666666667</v>
      </c>
      <c r="S381" s="21">
        <f t="shared" si="97"/>
        <v>58.785999999999994</v>
      </c>
      <c r="T381" s="20">
        <f t="shared" si="98"/>
        <v>8817.9</v>
      </c>
      <c r="U381" s="20">
        <f t="shared" si="99"/>
        <v>1742</v>
      </c>
      <c r="V381" s="20">
        <f t="shared" si="100"/>
        <v>1763.58</v>
      </c>
      <c r="W381" s="19">
        <f t="shared" si="101"/>
        <v>304.98176800000005</v>
      </c>
      <c r="X381" s="19">
        <f t="shared" si="102"/>
        <v>9271.4457472000013</v>
      </c>
      <c r="Y381" s="19">
        <f t="shared" si="103"/>
        <v>1807.4992000000002</v>
      </c>
      <c r="Z381" s="19">
        <f t="shared" si="104"/>
        <v>1829.8906080000002</v>
      </c>
      <c r="AA381" s="22">
        <f t="shared" si="105"/>
        <v>4</v>
      </c>
      <c r="AB381" s="19">
        <f t="shared" si="106"/>
        <v>251.38972800000002</v>
      </c>
      <c r="AC381" s="23"/>
      <c r="AD381" s="19">
        <f t="shared" si="107"/>
        <v>1524.9088400000003</v>
      </c>
      <c r="AE381" s="19">
        <f t="shared" si="108"/>
        <v>4574.7265200000011</v>
      </c>
      <c r="AF381" s="19">
        <f t="shared" si="109"/>
        <v>15249.088400000002</v>
      </c>
      <c r="AG381" s="19">
        <f t="shared" si="112"/>
        <v>278.14337241600003</v>
      </c>
      <c r="AH381" s="19">
        <f t="shared" si="113"/>
        <v>973.50180345600006</v>
      </c>
      <c r="AI381" s="19">
        <f>+'[1]Base SDI para IMSS'!N408</f>
        <v>1205.6485051846528</v>
      </c>
      <c r="AJ381" s="19">
        <f>+'[1]Base SDI para IMSS'!O408</f>
        <v>283.04456588046088</v>
      </c>
      <c r="AK381" s="19">
        <f>+'[1]Base SDI para IMSS'!P408</f>
        <v>445.79519126172585</v>
      </c>
      <c r="AL381" s="24">
        <f>+AI381+AJ381+AK381-'[1]Base SDI para IMSS'!Q408</f>
        <v>0</v>
      </c>
    </row>
    <row r="382" spans="1:38" s="25" customFormat="1" ht="15" x14ac:dyDescent="0.25">
      <c r="A382" s="13">
        <v>378</v>
      </c>
      <c r="B382" s="14" t="s">
        <v>1078</v>
      </c>
      <c r="C382" s="15" t="s">
        <v>1079</v>
      </c>
      <c r="D382" s="14" t="s">
        <v>1080</v>
      </c>
      <c r="E382" s="14">
        <v>1989</v>
      </c>
      <c r="F382" s="14">
        <v>2013</v>
      </c>
      <c r="G382" s="16">
        <f t="shared" si="94"/>
        <v>24</v>
      </c>
      <c r="H382" s="15" t="s">
        <v>938</v>
      </c>
      <c r="I382" s="15" t="s">
        <v>1081</v>
      </c>
      <c r="J382" s="15" t="s">
        <v>15</v>
      </c>
      <c r="K382" s="17">
        <v>10</v>
      </c>
      <c r="L382" s="18">
        <v>6</v>
      </c>
      <c r="M382" s="15">
        <v>15</v>
      </c>
      <c r="N382" s="19">
        <v>4408.95</v>
      </c>
      <c r="O382" s="19">
        <f t="shared" si="95"/>
        <v>293.93</v>
      </c>
      <c r="P382" s="20">
        <v>871</v>
      </c>
      <c r="Q382" s="20">
        <v>881.79</v>
      </c>
      <c r="R382" s="21">
        <f t="shared" si="96"/>
        <v>58.06666666666667</v>
      </c>
      <c r="S382" s="21">
        <f t="shared" si="97"/>
        <v>58.785999999999994</v>
      </c>
      <c r="T382" s="20">
        <f t="shared" si="98"/>
        <v>8817.9</v>
      </c>
      <c r="U382" s="20">
        <f t="shared" si="99"/>
        <v>1742</v>
      </c>
      <c r="V382" s="20">
        <f t="shared" si="100"/>
        <v>1763.58</v>
      </c>
      <c r="W382" s="19">
        <f t="shared" si="101"/>
        <v>304.98176800000005</v>
      </c>
      <c r="X382" s="19">
        <f t="shared" si="102"/>
        <v>9271.4457472000013</v>
      </c>
      <c r="Y382" s="19">
        <f t="shared" si="103"/>
        <v>1807.4992000000002</v>
      </c>
      <c r="Z382" s="19">
        <f t="shared" si="104"/>
        <v>1829.8906080000002</v>
      </c>
      <c r="AA382" s="22">
        <f t="shared" si="105"/>
        <v>4</v>
      </c>
      <c r="AB382" s="19">
        <f t="shared" si="106"/>
        <v>251.38972800000002</v>
      </c>
      <c r="AC382" s="23"/>
      <c r="AD382" s="19">
        <f t="shared" si="107"/>
        <v>1524.9088400000003</v>
      </c>
      <c r="AE382" s="19">
        <f t="shared" si="108"/>
        <v>4574.7265200000011</v>
      </c>
      <c r="AF382" s="19">
        <f t="shared" si="109"/>
        <v>15249.088400000002</v>
      </c>
      <c r="AG382" s="19">
        <f t="shared" si="112"/>
        <v>278.14337241600003</v>
      </c>
      <c r="AH382" s="19">
        <f t="shared" si="113"/>
        <v>973.50180345600006</v>
      </c>
      <c r="AI382" s="19">
        <f>+'[1]Base SDI para IMSS'!N409</f>
        <v>1205.6485051846528</v>
      </c>
      <c r="AJ382" s="19">
        <f>+'[1]Base SDI para IMSS'!O409</f>
        <v>283.04456588046088</v>
      </c>
      <c r="AK382" s="19">
        <f>+'[1]Base SDI para IMSS'!P409</f>
        <v>445.79519126172585</v>
      </c>
      <c r="AL382" s="24">
        <f>+AI382+AJ382+AK382-'[1]Base SDI para IMSS'!Q409</f>
        <v>0</v>
      </c>
    </row>
    <row r="383" spans="1:38" s="25" customFormat="1" ht="15" x14ac:dyDescent="0.25">
      <c r="A383" s="13">
        <v>379</v>
      </c>
      <c r="B383" s="14" t="s">
        <v>1082</v>
      </c>
      <c r="C383" s="15" t="s">
        <v>1083</v>
      </c>
      <c r="D383" s="14" t="s">
        <v>1084</v>
      </c>
      <c r="E383" s="14">
        <v>1992</v>
      </c>
      <c r="F383" s="14">
        <v>2013</v>
      </c>
      <c r="G383" s="16">
        <f t="shared" si="94"/>
        <v>21</v>
      </c>
      <c r="H383" s="15" t="s">
        <v>938</v>
      </c>
      <c r="I383" s="15" t="s">
        <v>27</v>
      </c>
      <c r="J383" s="15" t="s">
        <v>15</v>
      </c>
      <c r="K383" s="17">
        <v>1</v>
      </c>
      <c r="L383" s="18">
        <v>8</v>
      </c>
      <c r="M383" s="15">
        <v>15</v>
      </c>
      <c r="N383" s="19">
        <v>3474.75</v>
      </c>
      <c r="O383" s="19">
        <f t="shared" si="95"/>
        <v>231.65</v>
      </c>
      <c r="P383" s="20">
        <v>792</v>
      </c>
      <c r="Q383" s="20">
        <v>694.95</v>
      </c>
      <c r="R383" s="21">
        <f t="shared" si="96"/>
        <v>52.8</v>
      </c>
      <c r="S383" s="21">
        <f t="shared" si="97"/>
        <v>46.330000000000005</v>
      </c>
      <c r="T383" s="20">
        <f t="shared" si="98"/>
        <v>6949.5</v>
      </c>
      <c r="U383" s="20">
        <f t="shared" si="99"/>
        <v>1584</v>
      </c>
      <c r="V383" s="20">
        <f t="shared" si="100"/>
        <v>1389.9</v>
      </c>
      <c r="W383" s="19">
        <f t="shared" si="101"/>
        <v>240.36004000000003</v>
      </c>
      <c r="X383" s="19">
        <f t="shared" si="102"/>
        <v>7306.9452160000001</v>
      </c>
      <c r="Y383" s="19">
        <f t="shared" si="103"/>
        <v>1643.5584000000001</v>
      </c>
      <c r="Z383" s="19">
        <f t="shared" si="104"/>
        <v>1442.1602400000002</v>
      </c>
      <c r="AA383" s="22">
        <f t="shared" si="105"/>
        <v>4</v>
      </c>
      <c r="AB383" s="19">
        <f t="shared" si="106"/>
        <v>251.38972800000002</v>
      </c>
      <c r="AC383" s="23"/>
      <c r="AD383" s="19">
        <f t="shared" si="107"/>
        <v>1201.8002000000001</v>
      </c>
      <c r="AE383" s="19">
        <f t="shared" si="108"/>
        <v>3605.4006000000004</v>
      </c>
      <c r="AF383" s="19">
        <f t="shared" si="109"/>
        <v>12018.002</v>
      </c>
      <c r="AG383" s="19">
        <f t="shared" si="112"/>
        <v>219.20835647999999</v>
      </c>
      <c r="AH383" s="19">
        <f t="shared" si="113"/>
        <v>767.22924767999996</v>
      </c>
      <c r="AI383" s="19">
        <f>+'[1]Base SDI para IMSS'!N410</f>
        <v>1027.915659636921</v>
      </c>
      <c r="AJ383" s="19">
        <f>+'[1]Base SDI para IMSS'!O410</f>
        <v>225.18458409542399</v>
      </c>
      <c r="AK383" s="19">
        <f>+'[1]Base SDI para IMSS'!P410</f>
        <v>354.66571995029284</v>
      </c>
      <c r="AL383" s="24">
        <f>+AI383+AJ383+AK383-'[1]Base SDI para IMSS'!Q410</f>
        <v>0</v>
      </c>
    </row>
    <row r="384" spans="1:38" s="25" customFormat="1" ht="15" x14ac:dyDescent="0.25">
      <c r="A384" s="13">
        <v>380</v>
      </c>
      <c r="B384" s="14" t="s">
        <v>1085</v>
      </c>
      <c r="C384" s="15" t="s">
        <v>1086</v>
      </c>
      <c r="D384" s="14" t="s">
        <v>1087</v>
      </c>
      <c r="E384" s="14">
        <v>2003</v>
      </c>
      <c r="F384" s="14">
        <v>2013</v>
      </c>
      <c r="G384" s="16">
        <f t="shared" si="94"/>
        <v>10</v>
      </c>
      <c r="H384" s="15" t="s">
        <v>938</v>
      </c>
      <c r="I384" s="15" t="s">
        <v>69</v>
      </c>
      <c r="J384" s="15" t="s">
        <v>15</v>
      </c>
      <c r="K384" s="17">
        <v>1</v>
      </c>
      <c r="L384" s="18">
        <v>8</v>
      </c>
      <c r="M384" s="15">
        <v>12</v>
      </c>
      <c r="N384" s="19">
        <v>2780.64</v>
      </c>
      <c r="O384" s="19">
        <f t="shared" si="95"/>
        <v>231.72</v>
      </c>
      <c r="P384" s="20">
        <v>633.6</v>
      </c>
      <c r="Q384" s="20">
        <v>556.13</v>
      </c>
      <c r="R384" s="21">
        <f t="shared" si="96"/>
        <v>52.800000000000004</v>
      </c>
      <c r="S384" s="21">
        <f t="shared" si="97"/>
        <v>46.344166666666666</v>
      </c>
      <c r="T384" s="20">
        <f t="shared" si="98"/>
        <v>6951.6</v>
      </c>
      <c r="U384" s="20">
        <f t="shared" si="99"/>
        <v>1584.0000000000002</v>
      </c>
      <c r="V384" s="20">
        <f t="shared" si="100"/>
        <v>1390.325</v>
      </c>
      <c r="W384" s="19">
        <f t="shared" si="101"/>
        <v>240.43267200000003</v>
      </c>
      <c r="X384" s="19">
        <f t="shared" si="102"/>
        <v>7309.1532288000008</v>
      </c>
      <c r="Y384" s="19">
        <f t="shared" si="103"/>
        <v>1643.5584000000003</v>
      </c>
      <c r="Z384" s="19">
        <f t="shared" si="104"/>
        <v>1154.080976</v>
      </c>
      <c r="AA384" s="22">
        <f t="shared" si="105"/>
        <v>2</v>
      </c>
      <c r="AB384" s="19">
        <f t="shared" si="106"/>
        <v>125.69486400000001</v>
      </c>
      <c r="AC384" s="23"/>
      <c r="AD384" s="19">
        <f t="shared" si="107"/>
        <v>1202.16336</v>
      </c>
      <c r="AE384" s="19">
        <f t="shared" si="108"/>
        <v>3606.4900800000005</v>
      </c>
      <c r="AF384" s="19">
        <f t="shared" si="109"/>
        <v>12021.633600000001</v>
      </c>
      <c r="AG384" s="19">
        <f t="shared" si="112"/>
        <v>219.27459686400002</v>
      </c>
      <c r="AH384" s="19">
        <f t="shared" si="113"/>
        <v>767.4610890240001</v>
      </c>
      <c r="AI384" s="19">
        <f>+'[1]Base SDI para IMSS'!N411</f>
        <v>1002.6569098064119</v>
      </c>
      <c r="AJ384" s="19">
        <f>+'[1]Base SDI para IMSS'!O411</f>
        <v>216.96173254200326</v>
      </c>
      <c r="AK384" s="19">
        <f>+'[1]Base SDI para IMSS'!P411</f>
        <v>341.71472875365509</v>
      </c>
      <c r="AL384" s="24">
        <f>+AI384+AJ384+AK384-'[1]Base SDI para IMSS'!Q411</f>
        <v>0</v>
      </c>
    </row>
    <row r="385" spans="1:39" s="25" customFormat="1" ht="15" x14ac:dyDescent="0.25">
      <c r="A385" s="13">
        <v>381</v>
      </c>
      <c r="B385" s="14" t="s">
        <v>1304</v>
      </c>
      <c r="C385" s="15" t="s">
        <v>1088</v>
      </c>
      <c r="D385" s="14" t="s">
        <v>1089</v>
      </c>
      <c r="E385" s="14">
        <v>2003</v>
      </c>
      <c r="F385" s="14">
        <v>2013</v>
      </c>
      <c r="G385" s="16">
        <f t="shared" si="94"/>
        <v>10</v>
      </c>
      <c r="H385" s="15" t="s">
        <v>938</v>
      </c>
      <c r="I385" s="15" t="s">
        <v>52</v>
      </c>
      <c r="J385" s="15" t="s">
        <v>15</v>
      </c>
      <c r="K385" s="17">
        <v>10</v>
      </c>
      <c r="L385" s="18">
        <v>6</v>
      </c>
      <c r="M385" s="15">
        <v>15</v>
      </c>
      <c r="N385" s="19">
        <v>4408.95</v>
      </c>
      <c r="O385" s="19">
        <f t="shared" si="95"/>
        <v>293.93</v>
      </c>
      <c r="P385" s="20">
        <v>871</v>
      </c>
      <c r="Q385" s="20">
        <v>881.79</v>
      </c>
      <c r="R385" s="21">
        <f t="shared" si="96"/>
        <v>58.06666666666667</v>
      </c>
      <c r="S385" s="21">
        <f t="shared" si="97"/>
        <v>58.785999999999994</v>
      </c>
      <c r="T385" s="20">
        <f t="shared" si="98"/>
        <v>8817.9</v>
      </c>
      <c r="U385" s="20">
        <f t="shared" si="99"/>
        <v>1742</v>
      </c>
      <c r="V385" s="20">
        <f t="shared" si="100"/>
        <v>1763.58</v>
      </c>
      <c r="W385" s="19">
        <f t="shared" si="101"/>
        <v>304.98176800000005</v>
      </c>
      <c r="X385" s="19">
        <f t="shared" si="102"/>
        <v>9271.4457472000013</v>
      </c>
      <c r="Y385" s="19">
        <f t="shared" si="103"/>
        <v>1807.4992000000002</v>
      </c>
      <c r="Z385" s="19">
        <f t="shared" si="104"/>
        <v>1829.8906080000002</v>
      </c>
      <c r="AA385" s="22">
        <f t="shared" si="105"/>
        <v>2</v>
      </c>
      <c r="AB385" s="19">
        <f t="shared" si="106"/>
        <v>125.69486400000001</v>
      </c>
      <c r="AC385" s="23"/>
      <c r="AD385" s="19">
        <f t="shared" si="107"/>
        <v>1524.9088400000003</v>
      </c>
      <c r="AE385" s="19">
        <f t="shared" si="108"/>
        <v>4574.7265200000011</v>
      </c>
      <c r="AF385" s="19">
        <f t="shared" si="109"/>
        <v>15249.088400000002</v>
      </c>
      <c r="AG385" s="19">
        <f t="shared" si="112"/>
        <v>278.14337241600003</v>
      </c>
      <c r="AH385" s="19">
        <f t="shared" si="113"/>
        <v>973.50180345600006</v>
      </c>
      <c r="AI385" s="19">
        <f>+'[1]Base SDI para IMSS'!N412</f>
        <v>1197.9263783673807</v>
      </c>
      <c r="AJ385" s="19">
        <f>+'[1]Base SDI para IMSS'!O412</f>
        <v>280.53066860046084</v>
      </c>
      <c r="AK385" s="19">
        <f>+'[1]Base SDI para IMSS'!P412</f>
        <v>441.83580304572581</v>
      </c>
      <c r="AL385" s="24">
        <f>+AI385+AJ385+AK385-'[1]Base SDI para IMSS'!Q412</f>
        <v>0</v>
      </c>
    </row>
    <row r="386" spans="1:39" s="25" customFormat="1" ht="15" x14ac:dyDescent="0.25">
      <c r="A386" s="13">
        <v>382</v>
      </c>
      <c r="B386" s="14" t="s">
        <v>1090</v>
      </c>
      <c r="C386" s="15" t="s">
        <v>1091</v>
      </c>
      <c r="D386" s="14" t="s">
        <v>1092</v>
      </c>
      <c r="E386" s="14">
        <v>1992</v>
      </c>
      <c r="F386" s="14">
        <v>2013</v>
      </c>
      <c r="G386" s="16">
        <f t="shared" si="94"/>
        <v>21</v>
      </c>
      <c r="H386" s="15" t="s">
        <v>938</v>
      </c>
      <c r="I386" s="15" t="s">
        <v>1093</v>
      </c>
      <c r="J386" s="15" t="s">
        <v>208</v>
      </c>
      <c r="K386" s="17">
        <v>17</v>
      </c>
      <c r="L386" s="18">
        <v>6</v>
      </c>
      <c r="M386" s="15">
        <v>15</v>
      </c>
      <c r="N386" s="19">
        <v>11340.75</v>
      </c>
      <c r="O386" s="19">
        <f t="shared" si="95"/>
        <v>756.05</v>
      </c>
      <c r="P386" s="20">
        <v>1244</v>
      </c>
      <c r="Q386" s="20">
        <v>0</v>
      </c>
      <c r="R386" s="21">
        <f t="shared" si="96"/>
        <v>82.933333333333337</v>
      </c>
      <c r="S386" s="21">
        <f t="shared" si="97"/>
        <v>0</v>
      </c>
      <c r="T386" s="20">
        <f t="shared" si="98"/>
        <v>22681.5</v>
      </c>
      <c r="U386" s="20">
        <f t="shared" si="99"/>
        <v>2488</v>
      </c>
      <c r="V386" s="20">
        <f t="shared" si="100"/>
        <v>0</v>
      </c>
      <c r="W386" s="19">
        <f t="shared" si="101"/>
        <v>784.47748000000001</v>
      </c>
      <c r="X386" s="19">
        <f t="shared" si="102"/>
        <v>23848.115392</v>
      </c>
      <c r="Y386" s="19">
        <f t="shared" si="103"/>
        <v>2581.5488</v>
      </c>
      <c r="Z386" s="19">
        <f t="shared" si="104"/>
        <v>0</v>
      </c>
      <c r="AA386" s="22">
        <f t="shared" si="105"/>
        <v>4</v>
      </c>
      <c r="AB386" s="19">
        <f t="shared" si="106"/>
        <v>251.38972800000002</v>
      </c>
      <c r="AC386" s="23"/>
      <c r="AD386" s="19">
        <f t="shared" si="107"/>
        <v>3922.3874000000001</v>
      </c>
      <c r="AE386" s="19">
        <f t="shared" si="108"/>
        <v>11767.162200000001</v>
      </c>
      <c r="AF386" s="19">
        <f t="shared" si="109"/>
        <v>39223.874000000003</v>
      </c>
      <c r="AG386" s="19">
        <f t="shared" si="112"/>
        <v>715.44346175999999</v>
      </c>
      <c r="AH386" s="19">
        <f t="shared" si="113"/>
        <v>2504.05211616</v>
      </c>
      <c r="AI386" s="19">
        <f>+'[1]Base SDI para IMSS'!N413</f>
        <v>2208.08556210504</v>
      </c>
      <c r="AJ386" s="19">
        <f>+'[1]Base SDI para IMSS'!O413</f>
        <v>609.38261372588806</v>
      </c>
      <c r="AK386" s="19">
        <f>+'[1]Base SDI para IMSS'!P413</f>
        <v>959.77761661827356</v>
      </c>
      <c r="AL386" s="24">
        <f>+AI386+AJ386+AK386-'[1]Base SDI para IMSS'!Q413</f>
        <v>0</v>
      </c>
    </row>
    <row r="387" spans="1:39" s="25" customFormat="1" ht="15" x14ac:dyDescent="0.25">
      <c r="A387" s="13">
        <v>383</v>
      </c>
      <c r="B387" s="14" t="s">
        <v>1305</v>
      </c>
      <c r="C387" s="15" t="s">
        <v>1306</v>
      </c>
      <c r="D387" s="14" t="s">
        <v>1307</v>
      </c>
      <c r="E387" s="14">
        <v>1993</v>
      </c>
      <c r="F387" s="14">
        <v>2013</v>
      </c>
      <c r="G387" s="16">
        <f t="shared" si="94"/>
        <v>20</v>
      </c>
      <c r="H387" s="15" t="s">
        <v>938</v>
      </c>
      <c r="I387" s="15" t="s">
        <v>66</v>
      </c>
      <c r="J387" s="15" t="s">
        <v>15</v>
      </c>
      <c r="K387" s="17">
        <v>13</v>
      </c>
      <c r="L387" s="18">
        <v>6</v>
      </c>
      <c r="M387" s="15">
        <v>15</v>
      </c>
      <c r="N387" s="19">
        <v>4796.3999999999996</v>
      </c>
      <c r="O387" s="19">
        <f t="shared" si="95"/>
        <v>319.76</v>
      </c>
      <c r="P387" s="20">
        <v>887</v>
      </c>
      <c r="Q387" s="20">
        <v>959.28</v>
      </c>
      <c r="R387" s="21">
        <f t="shared" si="96"/>
        <v>59.133333333333333</v>
      </c>
      <c r="S387" s="21">
        <f t="shared" si="97"/>
        <v>63.951999999999998</v>
      </c>
      <c r="T387" s="20">
        <f t="shared" si="98"/>
        <v>9592.7999999999993</v>
      </c>
      <c r="U387" s="20">
        <f t="shared" si="99"/>
        <v>1774</v>
      </c>
      <c r="V387" s="20">
        <f t="shared" si="100"/>
        <v>1918.56</v>
      </c>
      <c r="W387" s="19">
        <f t="shared" si="101"/>
        <v>331.78297600000002</v>
      </c>
      <c r="X387" s="19">
        <f t="shared" si="102"/>
        <v>10086.2024704</v>
      </c>
      <c r="Y387" s="19">
        <f t="shared" si="103"/>
        <v>1840.7024000000001</v>
      </c>
      <c r="Z387" s="19">
        <f t="shared" si="104"/>
        <v>1990.697856</v>
      </c>
      <c r="AA387" s="22">
        <f t="shared" si="105"/>
        <v>4</v>
      </c>
      <c r="AB387" s="19">
        <f t="shared" si="106"/>
        <v>251.38972800000002</v>
      </c>
      <c r="AC387" s="23">
        <v>5000</v>
      </c>
      <c r="AD387" s="19">
        <f t="shared" si="107"/>
        <v>1658.91488</v>
      </c>
      <c r="AE387" s="19">
        <f t="shared" si="108"/>
        <v>4976.7446399999999</v>
      </c>
      <c r="AF387" s="19">
        <f t="shared" si="109"/>
        <v>16589.148800000003</v>
      </c>
      <c r="AG387" s="19">
        <f t="shared" si="112"/>
        <v>302.58607411199995</v>
      </c>
      <c r="AH387" s="19">
        <f t="shared" si="113"/>
        <v>1059.051259392</v>
      </c>
      <c r="AI387" s="19">
        <f>+'[1]Base SDI para IMSS'!N414</f>
        <v>1277.2240892394059</v>
      </c>
      <c r="AJ387" s="19">
        <f>+'[1]Base SDI para IMSS'!O414</f>
        <v>306.34561626818561</v>
      </c>
      <c r="AK387" s="19">
        <f>+'[1]Base SDI para IMSS'!P414</f>
        <v>482.49434562239236</v>
      </c>
      <c r="AL387" s="24">
        <f>+AI387+AJ387+AK387-'[1]Base SDI para IMSS'!Q414</f>
        <v>0</v>
      </c>
    </row>
    <row r="388" spans="1:39" s="25" customFormat="1" ht="15" x14ac:dyDescent="0.25">
      <c r="A388" s="13">
        <v>384</v>
      </c>
      <c r="B388" s="14" t="s">
        <v>1094</v>
      </c>
      <c r="C388" s="15" t="s">
        <v>1095</v>
      </c>
      <c r="D388" s="14" t="s">
        <v>1096</v>
      </c>
      <c r="E388" s="14">
        <v>2000</v>
      </c>
      <c r="F388" s="14">
        <v>2013</v>
      </c>
      <c r="G388" s="16">
        <f t="shared" si="94"/>
        <v>13</v>
      </c>
      <c r="H388" s="15" t="s">
        <v>938</v>
      </c>
      <c r="I388" s="15" t="s">
        <v>23</v>
      </c>
      <c r="J388" s="15" t="s">
        <v>15</v>
      </c>
      <c r="K388" s="17">
        <v>1</v>
      </c>
      <c r="L388" s="18">
        <v>8</v>
      </c>
      <c r="M388" s="15">
        <v>14</v>
      </c>
      <c r="N388" s="19">
        <v>2653.28</v>
      </c>
      <c r="O388" s="19">
        <f t="shared" si="95"/>
        <v>189.52</v>
      </c>
      <c r="P388" s="20">
        <v>683.2</v>
      </c>
      <c r="Q388" s="20">
        <v>530.66</v>
      </c>
      <c r="R388" s="21">
        <f t="shared" si="96"/>
        <v>48.800000000000004</v>
      </c>
      <c r="S388" s="21">
        <f t="shared" si="97"/>
        <v>37.904285714285713</v>
      </c>
      <c r="T388" s="20">
        <f t="shared" si="98"/>
        <v>5685.6</v>
      </c>
      <c r="U388" s="20">
        <f t="shared" si="99"/>
        <v>1464.0000000000002</v>
      </c>
      <c r="V388" s="20">
        <f t="shared" si="100"/>
        <v>1137.1285714285714</v>
      </c>
      <c r="W388" s="19">
        <f t="shared" si="101"/>
        <v>196.64595200000002</v>
      </c>
      <c r="X388" s="19">
        <f t="shared" si="102"/>
        <v>5978.0369408000006</v>
      </c>
      <c r="Y388" s="19">
        <f t="shared" si="103"/>
        <v>1519.0464000000004</v>
      </c>
      <c r="Z388" s="19">
        <f t="shared" si="104"/>
        <v>1101.2256319999999</v>
      </c>
      <c r="AA388" s="22">
        <f t="shared" si="105"/>
        <v>2</v>
      </c>
      <c r="AB388" s="19">
        <f t="shared" si="106"/>
        <v>125.69486400000001</v>
      </c>
      <c r="AC388" s="23"/>
      <c r="AD388" s="19">
        <f t="shared" si="107"/>
        <v>983.22976000000017</v>
      </c>
      <c r="AE388" s="19">
        <f t="shared" si="108"/>
        <v>2949.6892800000005</v>
      </c>
      <c r="AF388" s="19">
        <f t="shared" si="109"/>
        <v>9832.2976000000017</v>
      </c>
      <c r="AG388" s="19">
        <f t="shared" si="112"/>
        <v>179.34110822400001</v>
      </c>
      <c r="AH388" s="19">
        <f t="shared" si="113"/>
        <v>627.69387878400005</v>
      </c>
      <c r="AI388" s="19">
        <f>+'[1]Base SDI para IMSS'!N415</f>
        <v>894.29597617396428</v>
      </c>
      <c r="AJ388" s="19">
        <f>+'[1]Base SDI para IMSS'!O415</f>
        <v>181.68540740997122</v>
      </c>
      <c r="AK388" s="19">
        <f>+'[1]Base SDI para IMSS'!P415</f>
        <v>286.15451667070465</v>
      </c>
      <c r="AL388" s="24">
        <f>+AI388+AJ388+AK388-'[1]Base SDI para IMSS'!Q415</f>
        <v>0</v>
      </c>
    </row>
    <row r="389" spans="1:39" s="25" customFormat="1" ht="15" x14ac:dyDescent="0.25">
      <c r="A389" s="13">
        <v>385</v>
      </c>
      <c r="B389" s="14" t="s">
        <v>1097</v>
      </c>
      <c r="C389" s="15" t="s">
        <v>1098</v>
      </c>
      <c r="D389" s="14" t="s">
        <v>1099</v>
      </c>
      <c r="E389" s="14">
        <v>2001</v>
      </c>
      <c r="F389" s="14">
        <v>2013</v>
      </c>
      <c r="G389" s="16">
        <f t="shared" ref="G389:G394" si="114">SUM(F389-E389)</f>
        <v>12</v>
      </c>
      <c r="H389" s="15" t="s">
        <v>938</v>
      </c>
      <c r="I389" s="15" t="s">
        <v>1077</v>
      </c>
      <c r="J389" s="15" t="s">
        <v>15</v>
      </c>
      <c r="K389" s="17">
        <v>10</v>
      </c>
      <c r="L389" s="18">
        <v>6</v>
      </c>
      <c r="M389" s="15">
        <v>15</v>
      </c>
      <c r="N389" s="19">
        <v>4408.95</v>
      </c>
      <c r="O389" s="19">
        <f t="shared" ref="O389:O394" si="115">SUM(N389/M389)</f>
        <v>293.93</v>
      </c>
      <c r="P389" s="20">
        <v>871</v>
      </c>
      <c r="Q389" s="20">
        <v>881.79</v>
      </c>
      <c r="R389" s="21">
        <f t="shared" ref="R389:R394" si="116">SUM(P389/M389)</f>
        <v>58.06666666666667</v>
      </c>
      <c r="S389" s="21">
        <f t="shared" ref="S389:S394" si="117">SUM(Q389/M389)</f>
        <v>58.785999999999994</v>
      </c>
      <c r="T389" s="20">
        <f t="shared" ref="T389:T394" si="118">SUM(O389*30)</f>
        <v>8817.9</v>
      </c>
      <c r="U389" s="20">
        <f t="shared" ref="U389:U394" si="119">SUM(R389*30)</f>
        <v>1742</v>
      </c>
      <c r="V389" s="20">
        <f t="shared" ref="V389:V394" si="120">SUM(S389*30)</f>
        <v>1763.58</v>
      </c>
      <c r="W389" s="19">
        <f t="shared" ref="W389:W394" si="121">+O389*$AM$3</f>
        <v>304.98176800000005</v>
      </c>
      <c r="X389" s="19">
        <f t="shared" ref="X389:X394" si="122">+W389*30.4</f>
        <v>9271.4457472000013</v>
      </c>
      <c r="Y389" s="19">
        <f t="shared" ref="Y389:Y394" si="123">+U389*$AM$3</f>
        <v>1807.4992000000002</v>
      </c>
      <c r="Z389" s="19">
        <f t="shared" ref="Z389:Z394" si="124">+(Q389*$AM$3)*2</f>
        <v>1829.8906080000002</v>
      </c>
      <c r="AA389" s="22">
        <f t="shared" ref="AA389:AA394" si="125">+TRUNC(G389/5)</f>
        <v>2</v>
      </c>
      <c r="AB389" s="19">
        <f t="shared" ref="AB389:AB394" si="126">+AA389*$AN$3</f>
        <v>125.69486400000001</v>
      </c>
      <c r="AC389" s="23"/>
      <c r="AD389" s="19">
        <f t="shared" ref="AD389:AD394" si="127">+W389*5</f>
        <v>1524.9088400000003</v>
      </c>
      <c r="AE389" s="19">
        <f t="shared" ref="AE389:AE394" si="128">+W389*15</f>
        <v>4574.7265200000011</v>
      </c>
      <c r="AF389" s="19">
        <f t="shared" ref="AF389:AF394" si="129">+W389*50</f>
        <v>15249.088400000002</v>
      </c>
      <c r="AG389" s="19">
        <f t="shared" si="112"/>
        <v>278.14337241600003</v>
      </c>
      <c r="AH389" s="19">
        <f t="shared" si="113"/>
        <v>973.50180345600006</v>
      </c>
      <c r="AI389" s="19">
        <f>+'[1]Base SDI para IMSS'!N416</f>
        <v>1197.9263783673807</v>
      </c>
      <c r="AJ389" s="19">
        <f>+'[1]Base SDI para IMSS'!O416</f>
        <v>280.53066860046084</v>
      </c>
      <c r="AK389" s="19">
        <f>+'[1]Base SDI para IMSS'!P416</f>
        <v>441.83580304572581</v>
      </c>
      <c r="AL389" s="24">
        <f>+AI389+AJ389+AK389-'[1]Base SDI para IMSS'!Q416</f>
        <v>0</v>
      </c>
    </row>
    <row r="390" spans="1:39" s="25" customFormat="1" ht="15" x14ac:dyDescent="0.25">
      <c r="A390" s="13">
        <v>386</v>
      </c>
      <c r="B390" s="14" t="s">
        <v>1100</v>
      </c>
      <c r="C390" s="15" t="s">
        <v>1101</v>
      </c>
      <c r="D390" s="14" t="s">
        <v>1102</v>
      </c>
      <c r="E390" s="14">
        <v>1969</v>
      </c>
      <c r="F390" s="14">
        <v>2013</v>
      </c>
      <c r="G390" s="16">
        <f t="shared" si="114"/>
        <v>44</v>
      </c>
      <c r="H390" s="15" t="s">
        <v>938</v>
      </c>
      <c r="I390" s="15" t="s">
        <v>1103</v>
      </c>
      <c r="J390" s="15" t="s">
        <v>15</v>
      </c>
      <c r="K390" s="17">
        <v>1</v>
      </c>
      <c r="L390" s="18">
        <v>8</v>
      </c>
      <c r="M390" s="15">
        <v>15</v>
      </c>
      <c r="N390" s="19">
        <v>3669.9</v>
      </c>
      <c r="O390" s="19">
        <f t="shared" si="115"/>
        <v>244.66</v>
      </c>
      <c r="P390" s="20">
        <v>805.5</v>
      </c>
      <c r="Q390" s="20">
        <v>733.98</v>
      </c>
      <c r="R390" s="21">
        <f t="shared" si="116"/>
        <v>53.7</v>
      </c>
      <c r="S390" s="21">
        <f t="shared" si="117"/>
        <v>48.932000000000002</v>
      </c>
      <c r="T390" s="20">
        <f t="shared" si="118"/>
        <v>7339.8</v>
      </c>
      <c r="U390" s="20">
        <f t="shared" si="119"/>
        <v>1611</v>
      </c>
      <c r="V390" s="20">
        <f t="shared" si="120"/>
        <v>1467.96</v>
      </c>
      <c r="W390" s="19">
        <f t="shared" si="121"/>
        <v>253.859216</v>
      </c>
      <c r="X390" s="19">
        <f t="shared" si="122"/>
        <v>7717.3201663999998</v>
      </c>
      <c r="Y390" s="19">
        <f t="shared" si="123"/>
        <v>1671.5736000000002</v>
      </c>
      <c r="Z390" s="19">
        <f t="shared" si="124"/>
        <v>1523.1552960000001</v>
      </c>
      <c r="AA390" s="22">
        <f t="shared" si="125"/>
        <v>8</v>
      </c>
      <c r="AB390" s="19">
        <f t="shared" si="126"/>
        <v>502.77945600000004</v>
      </c>
      <c r="AC390" s="23"/>
      <c r="AD390" s="19">
        <f t="shared" si="127"/>
        <v>1269.2960800000001</v>
      </c>
      <c r="AE390" s="19">
        <f t="shared" si="128"/>
        <v>3807.8882400000002</v>
      </c>
      <c r="AF390" s="19">
        <f t="shared" si="129"/>
        <v>12692.960800000001</v>
      </c>
      <c r="AG390" s="19">
        <f t="shared" si="112"/>
        <v>231.51960499199998</v>
      </c>
      <c r="AH390" s="19">
        <f t="shared" si="113"/>
        <v>810.31861747199991</v>
      </c>
      <c r="AI390" s="19">
        <f>+'[1]Base SDI para IMSS'!N417</f>
        <v>1080.1046505561678</v>
      </c>
      <c r="AJ390" s="19">
        <f>+'[1]Base SDI para IMSS'!O417</f>
        <v>242.1744322839296</v>
      </c>
      <c r="AK390" s="19">
        <f>+'[1]Base SDI para IMSS'!P417</f>
        <v>381.42473084718915</v>
      </c>
      <c r="AL390" s="24">
        <f>+AI390+AJ390+AK390-'[1]Base SDI para IMSS'!Q417</f>
        <v>0</v>
      </c>
    </row>
    <row r="391" spans="1:39" s="25" customFormat="1" ht="15" x14ac:dyDescent="0.25">
      <c r="A391" s="13">
        <v>387</v>
      </c>
      <c r="B391" s="14" t="s">
        <v>1104</v>
      </c>
      <c r="C391" s="15" t="s">
        <v>1105</v>
      </c>
      <c r="D391" s="14" t="s">
        <v>1106</v>
      </c>
      <c r="E391" s="14">
        <v>2003</v>
      </c>
      <c r="F391" s="14">
        <v>2013</v>
      </c>
      <c r="G391" s="16">
        <f t="shared" si="114"/>
        <v>10</v>
      </c>
      <c r="H391" s="15" t="s">
        <v>938</v>
      </c>
      <c r="I391" s="15" t="s">
        <v>45</v>
      </c>
      <c r="J391" s="15" t="s">
        <v>15</v>
      </c>
      <c r="K391" s="17">
        <v>1</v>
      </c>
      <c r="L391" s="18">
        <v>8</v>
      </c>
      <c r="M391" s="15">
        <v>15</v>
      </c>
      <c r="N391" s="19">
        <v>2842.8</v>
      </c>
      <c r="O391" s="19">
        <f t="shared" si="115"/>
        <v>189.52</v>
      </c>
      <c r="P391" s="20">
        <v>732</v>
      </c>
      <c r="Q391" s="20">
        <v>568.55999999999995</v>
      </c>
      <c r="R391" s="21">
        <f t="shared" si="116"/>
        <v>48.8</v>
      </c>
      <c r="S391" s="21">
        <f t="shared" si="117"/>
        <v>37.903999999999996</v>
      </c>
      <c r="T391" s="20">
        <f t="shared" si="118"/>
        <v>5685.6</v>
      </c>
      <c r="U391" s="20">
        <f t="shared" si="119"/>
        <v>1464</v>
      </c>
      <c r="V391" s="20">
        <f t="shared" si="120"/>
        <v>1137.1199999999999</v>
      </c>
      <c r="W391" s="19">
        <f t="shared" si="121"/>
        <v>196.64595200000002</v>
      </c>
      <c r="X391" s="19">
        <f t="shared" si="122"/>
        <v>5978.0369408000006</v>
      </c>
      <c r="Y391" s="19">
        <f t="shared" si="123"/>
        <v>1519.0464000000002</v>
      </c>
      <c r="Z391" s="19">
        <f t="shared" si="124"/>
        <v>1179.875712</v>
      </c>
      <c r="AA391" s="22">
        <f t="shared" si="125"/>
        <v>2</v>
      </c>
      <c r="AB391" s="19">
        <f t="shared" si="126"/>
        <v>125.69486400000001</v>
      </c>
      <c r="AC391" s="23"/>
      <c r="AD391" s="19">
        <f t="shared" si="127"/>
        <v>983.22976000000017</v>
      </c>
      <c r="AE391" s="19">
        <f t="shared" si="128"/>
        <v>2949.6892800000005</v>
      </c>
      <c r="AF391" s="19">
        <f t="shared" si="129"/>
        <v>9832.2976000000017</v>
      </c>
      <c r="AG391" s="19">
        <f t="shared" si="112"/>
        <v>179.34110822400001</v>
      </c>
      <c r="AH391" s="19">
        <f t="shared" si="113"/>
        <v>627.69387878400005</v>
      </c>
      <c r="AI391" s="19">
        <f>+'[1]Base SDI para IMSS'!N418</f>
        <v>899.12788316380431</v>
      </c>
      <c r="AJ391" s="19">
        <f>+'[1]Base SDI para IMSS'!O418</f>
        <v>183.25840900997125</v>
      </c>
      <c r="AK391" s="19">
        <f>+'[1]Base SDI para IMSS'!P418</f>
        <v>288.63199419070469</v>
      </c>
      <c r="AL391" s="24">
        <f>+AI391+AJ391+AK391-'[1]Base SDI para IMSS'!Q418</f>
        <v>0</v>
      </c>
    </row>
    <row r="392" spans="1:39" s="25" customFormat="1" ht="15" x14ac:dyDescent="0.25">
      <c r="A392" s="13">
        <v>388</v>
      </c>
      <c r="B392" s="14" t="s">
        <v>1107</v>
      </c>
      <c r="C392" s="15" t="s">
        <v>1108</v>
      </c>
      <c r="D392" s="14" t="s">
        <v>1146</v>
      </c>
      <c r="E392" s="14">
        <v>2012</v>
      </c>
      <c r="F392" s="14">
        <v>2013</v>
      </c>
      <c r="G392" s="16">
        <f t="shared" si="114"/>
        <v>1</v>
      </c>
      <c r="H392" s="15" t="s">
        <v>938</v>
      </c>
      <c r="I392" s="15" t="s">
        <v>56</v>
      </c>
      <c r="J392" s="15" t="s">
        <v>41</v>
      </c>
      <c r="K392" s="17">
        <v>5</v>
      </c>
      <c r="L392" s="18">
        <v>6</v>
      </c>
      <c r="M392" s="15">
        <v>15</v>
      </c>
      <c r="N392" s="19">
        <v>4408.95</v>
      </c>
      <c r="O392" s="19">
        <f t="shared" si="115"/>
        <v>293.93</v>
      </c>
      <c r="P392" s="20">
        <v>871</v>
      </c>
      <c r="Q392" s="20">
        <v>881.79</v>
      </c>
      <c r="R392" s="21">
        <f t="shared" si="116"/>
        <v>58.06666666666667</v>
      </c>
      <c r="S392" s="21">
        <f t="shared" si="117"/>
        <v>58.785999999999994</v>
      </c>
      <c r="T392" s="20">
        <f t="shared" si="118"/>
        <v>8817.9</v>
      </c>
      <c r="U392" s="20">
        <f t="shared" si="119"/>
        <v>1742</v>
      </c>
      <c r="V392" s="20">
        <f t="shared" si="120"/>
        <v>1763.58</v>
      </c>
      <c r="W392" s="19">
        <f t="shared" si="121"/>
        <v>304.98176800000005</v>
      </c>
      <c r="X392" s="19">
        <f t="shared" si="122"/>
        <v>9271.4457472000013</v>
      </c>
      <c r="Y392" s="19">
        <f t="shared" si="123"/>
        <v>1807.4992000000002</v>
      </c>
      <c r="Z392" s="19">
        <f t="shared" si="124"/>
        <v>1829.8906080000002</v>
      </c>
      <c r="AA392" s="22">
        <f t="shared" si="125"/>
        <v>0</v>
      </c>
      <c r="AB392" s="19">
        <f t="shared" si="126"/>
        <v>0</v>
      </c>
      <c r="AC392" s="23"/>
      <c r="AD392" s="19">
        <f t="shared" si="127"/>
        <v>1524.9088400000003</v>
      </c>
      <c r="AE392" s="19">
        <f t="shared" si="128"/>
        <v>4574.7265200000011</v>
      </c>
      <c r="AF392" s="19">
        <f t="shared" si="129"/>
        <v>15249.088400000002</v>
      </c>
      <c r="AG392" s="19">
        <f t="shared" si="112"/>
        <v>278.14337241600003</v>
      </c>
      <c r="AH392" s="19">
        <f t="shared" si="113"/>
        <v>973.50180345600006</v>
      </c>
      <c r="AI392" s="19">
        <f>+'[1]Base SDI para IMSS'!N419</f>
        <v>1190.2042515501089</v>
      </c>
      <c r="AJ392" s="19">
        <f>+'[1]Base SDI para IMSS'!O419</f>
        <v>278.01677132046086</v>
      </c>
      <c r="AK392" s="19">
        <f>+'[1]Base SDI para IMSS'!P419</f>
        <v>437.87641482972583</v>
      </c>
      <c r="AL392" s="24">
        <f>+AI392+AJ392+AK392-'[1]Base SDI para IMSS'!Q419</f>
        <v>0</v>
      </c>
    </row>
    <row r="393" spans="1:39" s="25" customFormat="1" ht="15" x14ac:dyDescent="0.25">
      <c r="A393" s="13">
        <v>389</v>
      </c>
      <c r="B393" s="14" t="s">
        <v>1109</v>
      </c>
      <c r="C393" s="15" t="s">
        <v>1110</v>
      </c>
      <c r="D393" s="14" t="s">
        <v>1111</v>
      </c>
      <c r="E393" s="14">
        <v>2005</v>
      </c>
      <c r="F393" s="14">
        <v>2013</v>
      </c>
      <c r="G393" s="16">
        <f t="shared" si="114"/>
        <v>8</v>
      </c>
      <c r="H393" s="15" t="s">
        <v>938</v>
      </c>
      <c r="I393" s="15" t="s">
        <v>27</v>
      </c>
      <c r="J393" s="15" t="s">
        <v>15</v>
      </c>
      <c r="K393" s="17">
        <v>1</v>
      </c>
      <c r="L393" s="18">
        <v>8</v>
      </c>
      <c r="M393" s="15">
        <v>14</v>
      </c>
      <c r="N393" s="19">
        <v>3244.08</v>
      </c>
      <c r="O393" s="19">
        <f t="shared" si="115"/>
        <v>231.72</v>
      </c>
      <c r="P393" s="20">
        <v>739.2</v>
      </c>
      <c r="Q393" s="20">
        <v>648.82000000000005</v>
      </c>
      <c r="R393" s="21">
        <f t="shared" si="116"/>
        <v>52.800000000000004</v>
      </c>
      <c r="S393" s="21">
        <f t="shared" si="117"/>
        <v>46.344285714285718</v>
      </c>
      <c r="T393" s="20">
        <f t="shared" si="118"/>
        <v>6951.6</v>
      </c>
      <c r="U393" s="20">
        <f t="shared" si="119"/>
        <v>1584.0000000000002</v>
      </c>
      <c r="V393" s="20">
        <f t="shared" si="120"/>
        <v>1390.3285714285716</v>
      </c>
      <c r="W393" s="19">
        <f t="shared" si="121"/>
        <v>240.43267200000003</v>
      </c>
      <c r="X393" s="19">
        <f t="shared" si="122"/>
        <v>7309.1532288000008</v>
      </c>
      <c r="Y393" s="19">
        <f t="shared" si="123"/>
        <v>1643.5584000000003</v>
      </c>
      <c r="Z393" s="19">
        <f t="shared" si="124"/>
        <v>1346.4312640000003</v>
      </c>
      <c r="AA393" s="22">
        <f t="shared" si="125"/>
        <v>1</v>
      </c>
      <c r="AB393" s="19">
        <f t="shared" si="126"/>
        <v>62.847432000000005</v>
      </c>
      <c r="AC393" s="23"/>
      <c r="AD393" s="19">
        <f t="shared" si="127"/>
        <v>1202.16336</v>
      </c>
      <c r="AE393" s="19">
        <f t="shared" si="128"/>
        <v>3606.4900800000005</v>
      </c>
      <c r="AF393" s="19">
        <f t="shared" si="129"/>
        <v>12021.633600000001</v>
      </c>
      <c r="AG393" s="19">
        <f t="shared" si="112"/>
        <v>219.27459686400002</v>
      </c>
      <c r="AH393" s="19">
        <f t="shared" si="113"/>
        <v>767.4610890240001</v>
      </c>
      <c r="AI393" s="19">
        <f>+'[1]Base SDI para IMSS'!N420</f>
        <v>1010.6129825162</v>
      </c>
      <c r="AJ393" s="19">
        <f>+'[1]Base SDI para IMSS'!O420</f>
        <v>219.55178966200324</v>
      </c>
      <c r="AK393" s="19">
        <f>+'[1]Base SDI para IMSS'!P420</f>
        <v>345.79406871765508</v>
      </c>
      <c r="AL393" s="24">
        <f>+AI393+AJ393+AK393-'[1]Base SDI para IMSS'!Q420</f>
        <v>0</v>
      </c>
    </row>
    <row r="394" spans="1:39" s="25" customFormat="1" ht="15" x14ac:dyDescent="0.25">
      <c r="A394" s="13">
        <v>390</v>
      </c>
      <c r="B394" s="14" t="s">
        <v>1112</v>
      </c>
      <c r="C394" s="15" t="s">
        <v>1113</v>
      </c>
      <c r="D394" s="14" t="s">
        <v>1146</v>
      </c>
      <c r="E394" s="14">
        <v>2012</v>
      </c>
      <c r="F394" s="14">
        <v>2013</v>
      </c>
      <c r="G394" s="16">
        <f t="shared" si="114"/>
        <v>1</v>
      </c>
      <c r="H394" s="15" t="s">
        <v>938</v>
      </c>
      <c r="I394" s="15" t="s">
        <v>45</v>
      </c>
      <c r="J394" s="15" t="s">
        <v>41</v>
      </c>
      <c r="K394" s="17">
        <v>1</v>
      </c>
      <c r="L394" s="18">
        <v>8</v>
      </c>
      <c r="M394" s="15">
        <v>15</v>
      </c>
      <c r="N394" s="19">
        <v>2842.8</v>
      </c>
      <c r="O394" s="19">
        <f t="shared" si="115"/>
        <v>189.52</v>
      </c>
      <c r="P394" s="20">
        <v>732</v>
      </c>
      <c r="Q394" s="20">
        <v>568.55999999999995</v>
      </c>
      <c r="R394" s="21">
        <f t="shared" si="116"/>
        <v>48.8</v>
      </c>
      <c r="S394" s="21">
        <f t="shared" si="117"/>
        <v>37.903999999999996</v>
      </c>
      <c r="T394" s="20">
        <f t="shared" si="118"/>
        <v>5685.6</v>
      </c>
      <c r="U394" s="20">
        <f t="shared" si="119"/>
        <v>1464</v>
      </c>
      <c r="V394" s="20">
        <f t="shared" si="120"/>
        <v>1137.1199999999999</v>
      </c>
      <c r="W394" s="19">
        <f t="shared" si="121"/>
        <v>196.64595200000002</v>
      </c>
      <c r="X394" s="19">
        <f t="shared" si="122"/>
        <v>5978.0369408000006</v>
      </c>
      <c r="Y394" s="19">
        <f t="shared" si="123"/>
        <v>1519.0464000000002</v>
      </c>
      <c r="Z394" s="19">
        <f t="shared" si="124"/>
        <v>1179.875712</v>
      </c>
      <c r="AA394" s="22">
        <f t="shared" si="125"/>
        <v>0</v>
      </c>
      <c r="AB394" s="19">
        <f t="shared" si="126"/>
        <v>0</v>
      </c>
      <c r="AC394" s="23"/>
      <c r="AD394" s="19">
        <f t="shared" si="127"/>
        <v>983.22976000000017</v>
      </c>
      <c r="AE394" s="19">
        <f t="shared" si="128"/>
        <v>2949.6892800000005</v>
      </c>
      <c r="AF394" s="19">
        <f t="shared" si="129"/>
        <v>9832.2976000000017</v>
      </c>
      <c r="AG394" s="19">
        <f t="shared" si="112"/>
        <v>179.34110822400001</v>
      </c>
      <c r="AH394" s="19">
        <f t="shared" si="113"/>
        <v>627.69387878400005</v>
      </c>
      <c r="AI394" s="19">
        <f>+'[1]Base SDI para IMSS'!N421</f>
        <v>891.40575634653237</v>
      </c>
      <c r="AJ394" s="19">
        <f>+'[1]Base SDI para IMSS'!O421</f>
        <v>180.74451172997124</v>
      </c>
      <c r="AK394" s="19">
        <f>+'[1]Base SDI para IMSS'!P421</f>
        <v>284.67260597470471</v>
      </c>
      <c r="AL394" s="24">
        <f>+AI394+AJ394+AK394-'[1]Base SDI para IMSS'!Q421</f>
        <v>0</v>
      </c>
      <c r="AM394" s="28" t="s">
        <v>1143</v>
      </c>
    </row>
  </sheetData>
  <sheetProtection algorithmName="SHA-512" hashValue="Hxp19lmrR/r5nZPwbgS91JOjlKs5FWWfQkyErt+T8iPhmLXtRCRulooKa9QuSX+jSHgBnA8cUck7L0voGGxKmQ==" saltValue="16YZc/WDVZgT4Wbrc8b6t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Beatriz Adriana Hernandez Portillo</cp:lastModifiedBy>
  <dcterms:created xsi:type="dcterms:W3CDTF">2016-01-19T19:12:02Z</dcterms:created>
  <dcterms:modified xsi:type="dcterms:W3CDTF">2016-01-20T19:18:20Z</dcterms:modified>
</cp:coreProperties>
</file>