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CLAUDIA\art. 8\V\c\"/>
    </mc:Choice>
  </mc:AlternateContent>
  <bookViews>
    <workbookView xWindow="0" yWindow="0" windowWidth="15360" windowHeight="7755" tabRatio="775" activeTab="2"/>
  </bookViews>
  <sheets>
    <sheet name="PI-RES" sheetId="49" r:id="rId1"/>
    <sheet name="PE-PARTIDA" sheetId="57" r:id="rId2"/>
    <sheet name="CALENDARIZACION" sheetId="51" r:id="rId3"/>
    <sheet name="PRIORIDADES DE GASTO" sheetId="47" r:id="rId4"/>
  </sheets>
  <definedNames>
    <definedName name="_xlnm.Print_Area" localSheetId="3">'PRIORIDADES DE GASTO'!$A$1:$D$39</definedName>
    <definedName name="_xlnm.Database" localSheetId="0">#REF!</definedName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B31" i="49" l="1"/>
  <c r="B29" i="49"/>
  <c r="D22" i="47" l="1"/>
  <c r="D23" i="47"/>
  <c r="D26" i="47"/>
  <c r="L68" i="57"/>
  <c r="L76" i="57"/>
  <c r="L78" i="57"/>
  <c r="L79" i="57"/>
  <c r="L81" i="57"/>
  <c r="L90" i="57"/>
  <c r="L91" i="57"/>
  <c r="L62" i="57"/>
  <c r="L65" i="57"/>
  <c r="K84" i="57"/>
  <c r="K104" i="57"/>
  <c r="L95" i="57"/>
  <c r="L73" i="57"/>
  <c r="K26" i="57"/>
  <c r="L25" i="57"/>
  <c r="K105" i="57" l="1"/>
  <c r="O97" i="51"/>
  <c r="N97" i="51"/>
  <c r="M97" i="51"/>
  <c r="L97" i="51"/>
  <c r="K97" i="51"/>
  <c r="J97" i="51"/>
  <c r="I97" i="51"/>
  <c r="H97" i="51"/>
  <c r="G97" i="51"/>
  <c r="F97" i="51"/>
  <c r="E97" i="51"/>
  <c r="D97" i="51"/>
  <c r="P97" i="51" s="1"/>
  <c r="O95" i="51"/>
  <c r="N95" i="51"/>
  <c r="M95" i="51"/>
  <c r="L95" i="51"/>
  <c r="K95" i="51"/>
  <c r="J95" i="51"/>
  <c r="I95" i="51"/>
  <c r="H95" i="51"/>
  <c r="G95" i="51"/>
  <c r="F95" i="51"/>
  <c r="E95" i="51"/>
  <c r="D95" i="51"/>
  <c r="P95" i="51" s="1"/>
  <c r="O91" i="51"/>
  <c r="N91" i="51"/>
  <c r="M91" i="51"/>
  <c r="L91" i="51"/>
  <c r="K91" i="51"/>
  <c r="J91" i="51"/>
  <c r="I91" i="51"/>
  <c r="H91" i="51"/>
  <c r="G91" i="51"/>
  <c r="F91" i="51"/>
  <c r="E91" i="51"/>
  <c r="D91" i="51"/>
  <c r="P91" i="51" s="1"/>
  <c r="O86" i="51"/>
  <c r="N86" i="51"/>
  <c r="M86" i="51"/>
  <c r="L86" i="51"/>
  <c r="K86" i="51"/>
  <c r="J86" i="51"/>
  <c r="I86" i="51"/>
  <c r="H86" i="51"/>
  <c r="G86" i="51"/>
  <c r="F86" i="51"/>
  <c r="E86" i="51"/>
  <c r="D86" i="51"/>
  <c r="P86" i="51" l="1"/>
  <c r="L99" i="57"/>
  <c r="L101" i="57"/>
  <c r="D8" i="51" l="1"/>
  <c r="D19" i="57" l="1"/>
  <c r="D25" i="57"/>
  <c r="J8" i="57"/>
  <c r="J26" i="57" s="1"/>
  <c r="J105" i="57" s="1"/>
  <c r="D16" i="49"/>
  <c r="D12" i="49" l="1"/>
  <c r="E28" i="47" l="1"/>
  <c r="O80" i="51"/>
  <c r="N80" i="51"/>
  <c r="M80" i="51"/>
  <c r="L80" i="51"/>
  <c r="K80" i="51"/>
  <c r="J80" i="51"/>
  <c r="I80" i="51"/>
  <c r="H80" i="51"/>
  <c r="G80" i="51"/>
  <c r="F80" i="51"/>
  <c r="E80" i="51"/>
  <c r="D80" i="51"/>
  <c r="D11" i="49" l="1"/>
  <c r="I26" i="57"/>
  <c r="I49" i="57"/>
  <c r="I84" i="57"/>
  <c r="I105" i="57" s="1"/>
  <c r="I104" i="57"/>
  <c r="D19" i="49"/>
  <c r="L96" i="57" l="1"/>
  <c r="D27" i="47" l="1"/>
  <c r="D21" i="47"/>
  <c r="D16" i="47"/>
  <c r="D11" i="47"/>
  <c r="D28" i="47" l="1"/>
  <c r="O87" i="51" l="1"/>
  <c r="O100" i="51" s="1"/>
  <c r="N87" i="51"/>
  <c r="N100" i="51" s="1"/>
  <c r="M87" i="51"/>
  <c r="M100" i="51" s="1"/>
  <c r="L87" i="51"/>
  <c r="L100" i="51" s="1"/>
  <c r="K87" i="51"/>
  <c r="K100" i="51" s="1"/>
  <c r="J87" i="51"/>
  <c r="J100" i="51" s="1"/>
  <c r="I87" i="51"/>
  <c r="I100" i="51" s="1"/>
  <c r="H87" i="51"/>
  <c r="H100" i="51" s="1"/>
  <c r="G87" i="51"/>
  <c r="G100" i="51" s="1"/>
  <c r="F87" i="51"/>
  <c r="F100" i="51" s="1"/>
  <c r="E87" i="51"/>
  <c r="E100" i="51" s="1"/>
  <c r="D87" i="51"/>
  <c r="C100" i="51"/>
  <c r="O81" i="51"/>
  <c r="N81" i="51"/>
  <c r="M81" i="51"/>
  <c r="L81" i="51"/>
  <c r="K81" i="51"/>
  <c r="J81" i="51"/>
  <c r="I81" i="51"/>
  <c r="H81" i="51"/>
  <c r="G81" i="51"/>
  <c r="F81" i="51"/>
  <c r="E81" i="51"/>
  <c r="D81" i="51"/>
  <c r="P80" i="51"/>
  <c r="O79" i="51"/>
  <c r="N79" i="51"/>
  <c r="M79" i="51"/>
  <c r="L79" i="51"/>
  <c r="K79" i="51"/>
  <c r="J79" i="51"/>
  <c r="I79" i="51"/>
  <c r="H79" i="51"/>
  <c r="G79" i="51"/>
  <c r="F79" i="51"/>
  <c r="E79" i="51"/>
  <c r="D79" i="51"/>
  <c r="O78" i="51"/>
  <c r="N78" i="51"/>
  <c r="M78" i="51"/>
  <c r="L78" i="51"/>
  <c r="K78" i="51"/>
  <c r="J78" i="51"/>
  <c r="I78" i="51"/>
  <c r="H78" i="51"/>
  <c r="G78" i="51"/>
  <c r="F78" i="51"/>
  <c r="E78" i="51"/>
  <c r="D78" i="51"/>
  <c r="P78" i="51" s="1"/>
  <c r="O77" i="51"/>
  <c r="N77" i="51"/>
  <c r="M77" i="51"/>
  <c r="L77" i="51"/>
  <c r="K77" i="51"/>
  <c r="J77" i="51"/>
  <c r="I77" i="51"/>
  <c r="H77" i="51"/>
  <c r="G77" i="51"/>
  <c r="F77" i="51"/>
  <c r="E77" i="51"/>
  <c r="D77" i="51"/>
  <c r="O76" i="51"/>
  <c r="N76" i="51"/>
  <c r="M76" i="51"/>
  <c r="L76" i="51"/>
  <c r="K76" i="51"/>
  <c r="J76" i="51"/>
  <c r="I76" i="51"/>
  <c r="H76" i="51"/>
  <c r="G76" i="51"/>
  <c r="F76" i="51"/>
  <c r="E76" i="51"/>
  <c r="D76" i="51"/>
  <c r="O75" i="51"/>
  <c r="N75" i="51"/>
  <c r="M75" i="51"/>
  <c r="L75" i="51"/>
  <c r="K75" i="51"/>
  <c r="J75" i="51"/>
  <c r="I75" i="51"/>
  <c r="H75" i="51"/>
  <c r="G75" i="51"/>
  <c r="F75" i="51"/>
  <c r="E75" i="51"/>
  <c r="D75" i="51"/>
  <c r="P75" i="51" s="1"/>
  <c r="O74" i="51"/>
  <c r="N74" i="51"/>
  <c r="M74" i="51"/>
  <c r="L74" i="51"/>
  <c r="K74" i="51"/>
  <c r="J74" i="51"/>
  <c r="I74" i="51"/>
  <c r="H74" i="51"/>
  <c r="G74" i="51"/>
  <c r="F74" i="51"/>
  <c r="E74" i="51"/>
  <c r="D74" i="51"/>
  <c r="P74" i="51" s="1"/>
  <c r="O73" i="51"/>
  <c r="N73" i="51"/>
  <c r="M73" i="51"/>
  <c r="L73" i="51"/>
  <c r="K73" i="51"/>
  <c r="J73" i="51"/>
  <c r="I73" i="51"/>
  <c r="H73" i="51"/>
  <c r="G73" i="51"/>
  <c r="F73" i="51"/>
  <c r="E73" i="51"/>
  <c r="D73" i="51"/>
  <c r="P73" i="51" s="1"/>
  <c r="O72" i="51"/>
  <c r="N72" i="51"/>
  <c r="M72" i="51"/>
  <c r="L72" i="51"/>
  <c r="K72" i="51"/>
  <c r="J72" i="51"/>
  <c r="I72" i="51"/>
  <c r="H72" i="51"/>
  <c r="G72" i="51"/>
  <c r="F72" i="51"/>
  <c r="E72" i="51"/>
  <c r="D72" i="51"/>
  <c r="P72" i="51" s="1"/>
  <c r="O71" i="51"/>
  <c r="N71" i="51"/>
  <c r="M71" i="51"/>
  <c r="L71" i="51"/>
  <c r="K71" i="51"/>
  <c r="J71" i="51"/>
  <c r="I71" i="51"/>
  <c r="H71" i="51"/>
  <c r="G71" i="51"/>
  <c r="F71" i="51"/>
  <c r="E71" i="51"/>
  <c r="D71" i="51"/>
  <c r="O70" i="51"/>
  <c r="N70" i="51"/>
  <c r="M70" i="51"/>
  <c r="L70" i="51"/>
  <c r="K70" i="51"/>
  <c r="J70" i="51"/>
  <c r="I70" i="51"/>
  <c r="H70" i="51"/>
  <c r="G70" i="51"/>
  <c r="F70" i="51"/>
  <c r="E70" i="51"/>
  <c r="D70" i="51"/>
  <c r="P70" i="51" s="1"/>
  <c r="O69" i="51"/>
  <c r="N69" i="51"/>
  <c r="M69" i="51"/>
  <c r="L69" i="51"/>
  <c r="K69" i="51"/>
  <c r="J69" i="51"/>
  <c r="I69" i="51"/>
  <c r="H69" i="51"/>
  <c r="G69" i="51"/>
  <c r="F69" i="51"/>
  <c r="E69" i="51"/>
  <c r="D69" i="51"/>
  <c r="P69" i="51" s="1"/>
  <c r="O68" i="51"/>
  <c r="N68" i="51"/>
  <c r="M68" i="51"/>
  <c r="L68" i="51"/>
  <c r="K68" i="51"/>
  <c r="J68" i="51"/>
  <c r="I68" i="51"/>
  <c r="H68" i="51"/>
  <c r="G68" i="51"/>
  <c r="F68" i="51"/>
  <c r="E68" i="51"/>
  <c r="D68" i="51"/>
  <c r="P68" i="51" s="1"/>
  <c r="O67" i="51"/>
  <c r="N67" i="51"/>
  <c r="M67" i="51"/>
  <c r="L67" i="51"/>
  <c r="K67" i="51"/>
  <c r="J67" i="51"/>
  <c r="I67" i="51"/>
  <c r="H67" i="51"/>
  <c r="G67" i="51"/>
  <c r="F67" i="51"/>
  <c r="E67" i="51"/>
  <c r="D67" i="51"/>
  <c r="P67" i="51" s="1"/>
  <c r="O66" i="51"/>
  <c r="N66" i="51"/>
  <c r="M66" i="51"/>
  <c r="L66" i="51"/>
  <c r="K66" i="51"/>
  <c r="J66" i="51"/>
  <c r="I66" i="51"/>
  <c r="H66" i="51"/>
  <c r="G66" i="51"/>
  <c r="F66" i="51"/>
  <c r="E66" i="51"/>
  <c r="D66" i="51"/>
  <c r="O65" i="51"/>
  <c r="N65" i="51"/>
  <c r="M65" i="51"/>
  <c r="L65" i="51"/>
  <c r="K65" i="51"/>
  <c r="J65" i="51"/>
  <c r="I65" i="51"/>
  <c r="H65" i="51"/>
  <c r="G65" i="51"/>
  <c r="F65" i="51"/>
  <c r="E65" i="51"/>
  <c r="D65" i="51"/>
  <c r="P65" i="51" s="1"/>
  <c r="O64" i="51"/>
  <c r="N64" i="51"/>
  <c r="M64" i="51"/>
  <c r="L64" i="51"/>
  <c r="K64" i="51"/>
  <c r="J64" i="51"/>
  <c r="I64" i="51"/>
  <c r="H64" i="51"/>
  <c r="G64" i="51"/>
  <c r="F64" i="51"/>
  <c r="E64" i="51"/>
  <c r="D64" i="51"/>
  <c r="P64" i="51" s="1"/>
  <c r="O63" i="51"/>
  <c r="N63" i="51"/>
  <c r="M63" i="51"/>
  <c r="L63" i="51"/>
  <c r="K63" i="51"/>
  <c r="J63" i="51"/>
  <c r="I63" i="51"/>
  <c r="H63" i="51"/>
  <c r="G63" i="51"/>
  <c r="F63" i="51"/>
  <c r="E63" i="51"/>
  <c r="D63" i="51"/>
  <c r="O62" i="51"/>
  <c r="N62" i="51"/>
  <c r="M62" i="51"/>
  <c r="L62" i="51"/>
  <c r="K62" i="51"/>
  <c r="J62" i="51"/>
  <c r="I62" i="51"/>
  <c r="H62" i="51"/>
  <c r="G62" i="51"/>
  <c r="F62" i="51"/>
  <c r="E62" i="51"/>
  <c r="D62" i="51"/>
  <c r="P62" i="51" s="1"/>
  <c r="O61" i="51"/>
  <c r="N61" i="51"/>
  <c r="M61" i="51"/>
  <c r="L61" i="51"/>
  <c r="K61" i="51"/>
  <c r="J61" i="51"/>
  <c r="I61" i="51"/>
  <c r="H61" i="51"/>
  <c r="G61" i="51"/>
  <c r="F61" i="51"/>
  <c r="E61" i="51"/>
  <c r="D61" i="51"/>
  <c r="P61" i="51" s="1"/>
  <c r="O60" i="51"/>
  <c r="N60" i="51"/>
  <c r="M60" i="51"/>
  <c r="L60" i="51"/>
  <c r="K60" i="51"/>
  <c r="J60" i="51"/>
  <c r="I60" i="51"/>
  <c r="H60" i="51"/>
  <c r="G60" i="51"/>
  <c r="F60" i="51"/>
  <c r="E60" i="51"/>
  <c r="D60" i="51"/>
  <c r="P60" i="51" s="1"/>
  <c r="O59" i="51"/>
  <c r="N59" i="51"/>
  <c r="M59" i="51"/>
  <c r="L59" i="51"/>
  <c r="K59" i="51"/>
  <c r="J59" i="51"/>
  <c r="I59" i="51"/>
  <c r="H59" i="51"/>
  <c r="G59" i="51"/>
  <c r="F59" i="51"/>
  <c r="E59" i="51"/>
  <c r="D59" i="51"/>
  <c r="P59" i="51" s="1"/>
  <c r="O58" i="51"/>
  <c r="N58" i="51"/>
  <c r="M58" i="51"/>
  <c r="L58" i="51"/>
  <c r="K58" i="51"/>
  <c r="J58" i="51"/>
  <c r="I58" i="51"/>
  <c r="H58" i="51"/>
  <c r="G58" i="51"/>
  <c r="F58" i="51"/>
  <c r="E58" i="51"/>
  <c r="D58" i="51"/>
  <c r="P58" i="51" s="1"/>
  <c r="O57" i="51"/>
  <c r="N57" i="51"/>
  <c r="M57" i="51"/>
  <c r="L57" i="51"/>
  <c r="K57" i="51"/>
  <c r="J57" i="51"/>
  <c r="I57" i="51"/>
  <c r="H57" i="51"/>
  <c r="G57" i="51"/>
  <c r="F57" i="51"/>
  <c r="E57" i="51"/>
  <c r="D57" i="51"/>
  <c r="P57" i="51" s="1"/>
  <c r="O56" i="51"/>
  <c r="N56" i="51"/>
  <c r="M56" i="51"/>
  <c r="L56" i="51"/>
  <c r="K56" i="51"/>
  <c r="J56" i="51"/>
  <c r="I56" i="51"/>
  <c r="H56" i="51"/>
  <c r="G56" i="51"/>
  <c r="F56" i="51"/>
  <c r="E56" i="51"/>
  <c r="D56" i="51"/>
  <c r="O55" i="51"/>
  <c r="N55" i="51"/>
  <c r="M55" i="51"/>
  <c r="L55" i="51"/>
  <c r="K55" i="51"/>
  <c r="J55" i="51"/>
  <c r="I55" i="51"/>
  <c r="H55" i="51"/>
  <c r="G55" i="51"/>
  <c r="F55" i="51"/>
  <c r="E55" i="51"/>
  <c r="D55" i="51"/>
  <c r="P55" i="51" s="1"/>
  <c r="O54" i="51"/>
  <c r="N54" i="51"/>
  <c r="M54" i="51"/>
  <c r="L54" i="51"/>
  <c r="K54" i="51"/>
  <c r="J54" i="51"/>
  <c r="I54" i="51"/>
  <c r="H54" i="51"/>
  <c r="G54" i="51"/>
  <c r="F54" i="51"/>
  <c r="E54" i="51"/>
  <c r="D54" i="51"/>
  <c r="P54" i="51" s="1"/>
  <c r="O53" i="51"/>
  <c r="N53" i="51"/>
  <c r="M53" i="51"/>
  <c r="L53" i="51"/>
  <c r="K53" i="51"/>
  <c r="J53" i="51"/>
  <c r="I53" i="51"/>
  <c r="H53" i="51"/>
  <c r="G53" i="51"/>
  <c r="F53" i="51"/>
  <c r="E53" i="51"/>
  <c r="D53" i="51"/>
  <c r="P53" i="51" s="1"/>
  <c r="O52" i="51"/>
  <c r="N52" i="51"/>
  <c r="M52" i="51"/>
  <c r="L52" i="51"/>
  <c r="K52" i="51"/>
  <c r="J52" i="51"/>
  <c r="I52" i="51"/>
  <c r="H52" i="51"/>
  <c r="G52" i="51"/>
  <c r="F52" i="51"/>
  <c r="E52" i="51"/>
  <c r="D52" i="51"/>
  <c r="P52" i="51" s="1"/>
  <c r="O51" i="51"/>
  <c r="N51" i="51"/>
  <c r="M51" i="51"/>
  <c r="L51" i="51"/>
  <c r="K51" i="51"/>
  <c r="J51" i="51"/>
  <c r="I51" i="51"/>
  <c r="H51" i="51"/>
  <c r="G51" i="51"/>
  <c r="F51" i="51"/>
  <c r="E51" i="51"/>
  <c r="D51" i="51"/>
  <c r="O50" i="51"/>
  <c r="N50" i="51"/>
  <c r="M50" i="51"/>
  <c r="L50" i="51"/>
  <c r="K50" i="51"/>
  <c r="J50" i="51"/>
  <c r="I50" i="51"/>
  <c r="H50" i="51"/>
  <c r="G50" i="51"/>
  <c r="F50" i="51"/>
  <c r="E50" i="51"/>
  <c r="D50" i="51"/>
  <c r="P50" i="51" s="1"/>
  <c r="O49" i="51"/>
  <c r="N49" i="51"/>
  <c r="M49" i="51"/>
  <c r="L49" i="51"/>
  <c r="K49" i="51"/>
  <c r="J49" i="51"/>
  <c r="I49" i="51"/>
  <c r="H49" i="51"/>
  <c r="G49" i="51"/>
  <c r="F49" i="51"/>
  <c r="E49" i="51"/>
  <c r="D49" i="51"/>
  <c r="P49" i="51" s="1"/>
  <c r="C82" i="51"/>
  <c r="C48" i="51"/>
  <c r="O47" i="51"/>
  <c r="N47" i="51"/>
  <c r="M47" i="51"/>
  <c r="L47" i="51"/>
  <c r="K47" i="51"/>
  <c r="J47" i="51"/>
  <c r="I47" i="51"/>
  <c r="H47" i="51"/>
  <c r="G47" i="51"/>
  <c r="F47" i="51"/>
  <c r="E47" i="51"/>
  <c r="D47" i="51"/>
  <c r="O46" i="51"/>
  <c r="N46" i="51"/>
  <c r="M46" i="51"/>
  <c r="L46" i="51"/>
  <c r="K46" i="51"/>
  <c r="J46" i="51"/>
  <c r="I46" i="51"/>
  <c r="H46" i="51"/>
  <c r="G46" i="51"/>
  <c r="F46" i="51"/>
  <c r="E46" i="51"/>
  <c r="D46" i="51"/>
  <c r="O45" i="51"/>
  <c r="N45" i="51"/>
  <c r="M45" i="51"/>
  <c r="L45" i="51"/>
  <c r="K45" i="51"/>
  <c r="J45" i="51"/>
  <c r="I45" i="51"/>
  <c r="H45" i="51"/>
  <c r="G45" i="51"/>
  <c r="F45" i="51"/>
  <c r="E45" i="51"/>
  <c r="D45" i="51"/>
  <c r="O44" i="51"/>
  <c r="N44" i="51"/>
  <c r="M44" i="51"/>
  <c r="L44" i="51"/>
  <c r="K44" i="51"/>
  <c r="J44" i="51"/>
  <c r="I44" i="51"/>
  <c r="H44" i="51"/>
  <c r="G44" i="51"/>
  <c r="F44" i="51"/>
  <c r="E44" i="51"/>
  <c r="D44" i="51"/>
  <c r="O43" i="51"/>
  <c r="N43" i="51"/>
  <c r="M43" i="51"/>
  <c r="L43" i="51"/>
  <c r="K43" i="51"/>
  <c r="J43" i="51"/>
  <c r="I43" i="51"/>
  <c r="H43" i="51"/>
  <c r="G43" i="51"/>
  <c r="F43" i="51"/>
  <c r="E43" i="51"/>
  <c r="D43" i="51"/>
  <c r="O42" i="51"/>
  <c r="N42" i="51"/>
  <c r="M42" i="51"/>
  <c r="L42" i="51"/>
  <c r="K42" i="51"/>
  <c r="J42" i="51"/>
  <c r="I42" i="51"/>
  <c r="H42" i="51"/>
  <c r="G42" i="51"/>
  <c r="F42" i="51"/>
  <c r="E42" i="51"/>
  <c r="D42" i="51"/>
  <c r="O41" i="51"/>
  <c r="N41" i="51"/>
  <c r="M41" i="51"/>
  <c r="L41" i="51"/>
  <c r="K41" i="51"/>
  <c r="J41" i="51"/>
  <c r="I41" i="51"/>
  <c r="H41" i="51"/>
  <c r="G41" i="51"/>
  <c r="F41" i="51"/>
  <c r="E41" i="51"/>
  <c r="D41" i="51"/>
  <c r="O40" i="51"/>
  <c r="N40" i="51"/>
  <c r="M40" i="51"/>
  <c r="L40" i="51"/>
  <c r="K40" i="51"/>
  <c r="J40" i="51"/>
  <c r="I40" i="51"/>
  <c r="H40" i="51"/>
  <c r="G40" i="51"/>
  <c r="F40" i="51"/>
  <c r="E40" i="51"/>
  <c r="D40" i="51"/>
  <c r="O39" i="51"/>
  <c r="N39" i="51"/>
  <c r="M39" i="51"/>
  <c r="L39" i="51"/>
  <c r="K39" i="51"/>
  <c r="J39" i="51"/>
  <c r="I39" i="51"/>
  <c r="H39" i="51"/>
  <c r="G39" i="51"/>
  <c r="F39" i="51"/>
  <c r="E39" i="51"/>
  <c r="D39" i="51"/>
  <c r="O38" i="51"/>
  <c r="N38" i="51"/>
  <c r="M38" i="51"/>
  <c r="L38" i="51"/>
  <c r="K38" i="51"/>
  <c r="J38" i="51"/>
  <c r="I38" i="51"/>
  <c r="H38" i="51"/>
  <c r="G38" i="51"/>
  <c r="F38" i="51"/>
  <c r="E38" i="51"/>
  <c r="D38" i="51"/>
  <c r="O37" i="51"/>
  <c r="N37" i="51"/>
  <c r="M37" i="51"/>
  <c r="L37" i="51"/>
  <c r="K37" i="51"/>
  <c r="J37" i="51"/>
  <c r="I37" i="51"/>
  <c r="H37" i="51"/>
  <c r="G37" i="51"/>
  <c r="F37" i="51"/>
  <c r="E37" i="51"/>
  <c r="D37" i="51"/>
  <c r="O36" i="51"/>
  <c r="N36" i="51"/>
  <c r="M36" i="51"/>
  <c r="L36" i="51"/>
  <c r="K36" i="51"/>
  <c r="J36" i="51"/>
  <c r="I36" i="51"/>
  <c r="H36" i="51"/>
  <c r="G36" i="51"/>
  <c r="F36" i="51"/>
  <c r="E36" i="51"/>
  <c r="D36" i="51"/>
  <c r="O35" i="51"/>
  <c r="N35" i="51"/>
  <c r="M35" i="51"/>
  <c r="L35" i="51"/>
  <c r="K35" i="51"/>
  <c r="J35" i="51"/>
  <c r="I35" i="51"/>
  <c r="H35" i="51"/>
  <c r="G35" i="51"/>
  <c r="F35" i="51"/>
  <c r="E35" i="51"/>
  <c r="D35" i="51"/>
  <c r="O34" i="51"/>
  <c r="N34" i="51"/>
  <c r="M34" i="51"/>
  <c r="L34" i="51"/>
  <c r="K34" i="51"/>
  <c r="J34" i="51"/>
  <c r="I34" i="51"/>
  <c r="H34" i="51"/>
  <c r="G34" i="51"/>
  <c r="F34" i="51"/>
  <c r="E34" i="51"/>
  <c r="D34" i="51"/>
  <c r="O33" i="51"/>
  <c r="N33" i="51"/>
  <c r="M33" i="51"/>
  <c r="L33" i="51"/>
  <c r="K33" i="51"/>
  <c r="J33" i="51"/>
  <c r="I33" i="51"/>
  <c r="H33" i="51"/>
  <c r="G33" i="51"/>
  <c r="F33" i="51"/>
  <c r="E33" i="51"/>
  <c r="D33" i="51"/>
  <c r="O32" i="51"/>
  <c r="N32" i="51"/>
  <c r="M32" i="51"/>
  <c r="L32" i="51"/>
  <c r="K32" i="51"/>
  <c r="J32" i="51"/>
  <c r="I32" i="51"/>
  <c r="H32" i="51"/>
  <c r="G32" i="51"/>
  <c r="F32" i="51"/>
  <c r="E32" i="51"/>
  <c r="D32" i="51"/>
  <c r="O31" i="51"/>
  <c r="N31" i="51"/>
  <c r="M31" i="51"/>
  <c r="L31" i="51"/>
  <c r="K31" i="51"/>
  <c r="J31" i="51"/>
  <c r="I31" i="51"/>
  <c r="H31" i="51"/>
  <c r="G31" i="51"/>
  <c r="F31" i="51"/>
  <c r="E31" i="51"/>
  <c r="D31" i="51"/>
  <c r="O30" i="51"/>
  <c r="N30" i="51"/>
  <c r="M30" i="51"/>
  <c r="L30" i="51"/>
  <c r="K30" i="51"/>
  <c r="J30" i="51"/>
  <c r="I30" i="51"/>
  <c r="H30" i="51"/>
  <c r="G30" i="51"/>
  <c r="F30" i="51"/>
  <c r="E30" i="51"/>
  <c r="D30" i="51"/>
  <c r="O29" i="51"/>
  <c r="N29" i="51"/>
  <c r="M29" i="51"/>
  <c r="L29" i="51"/>
  <c r="K29" i="51"/>
  <c r="J29" i="51"/>
  <c r="I29" i="51"/>
  <c r="H29" i="51"/>
  <c r="G29" i="51"/>
  <c r="F29" i="51"/>
  <c r="E29" i="51"/>
  <c r="D29" i="51"/>
  <c r="O28" i="51"/>
  <c r="N28" i="51"/>
  <c r="M28" i="51"/>
  <c r="L28" i="51"/>
  <c r="K28" i="51"/>
  <c r="J28" i="51"/>
  <c r="I28" i="51"/>
  <c r="H28" i="51"/>
  <c r="G28" i="51"/>
  <c r="F28" i="51"/>
  <c r="E28" i="51"/>
  <c r="D28" i="51"/>
  <c r="O27" i="51"/>
  <c r="N27" i="51"/>
  <c r="N48" i="51" s="1"/>
  <c r="M27" i="51"/>
  <c r="M48" i="51" s="1"/>
  <c r="L27" i="51"/>
  <c r="L48" i="51" s="1"/>
  <c r="K27" i="51"/>
  <c r="K48" i="51" s="1"/>
  <c r="J27" i="51"/>
  <c r="J48" i="51" s="1"/>
  <c r="I27" i="51"/>
  <c r="I48" i="51" s="1"/>
  <c r="H27" i="51"/>
  <c r="H48" i="51" s="1"/>
  <c r="G27" i="51"/>
  <c r="G48" i="51" s="1"/>
  <c r="F27" i="51"/>
  <c r="F48" i="51" s="1"/>
  <c r="E27" i="51"/>
  <c r="E48" i="51" s="1"/>
  <c r="D27" i="51"/>
  <c r="P23" i="51"/>
  <c r="P21" i="51"/>
  <c r="P20" i="51"/>
  <c r="P13" i="51"/>
  <c r="P12" i="51"/>
  <c r="O25" i="51"/>
  <c r="N25" i="51"/>
  <c r="M25" i="51"/>
  <c r="L25" i="51"/>
  <c r="K25" i="51"/>
  <c r="J25" i="51"/>
  <c r="I25" i="51"/>
  <c r="H25" i="51"/>
  <c r="G25" i="51"/>
  <c r="F25" i="51"/>
  <c r="E25" i="51"/>
  <c r="D25" i="51"/>
  <c r="O24" i="51"/>
  <c r="N24" i="51"/>
  <c r="M24" i="51"/>
  <c r="L24" i="51"/>
  <c r="K24" i="51"/>
  <c r="J24" i="51"/>
  <c r="I24" i="51"/>
  <c r="H24" i="51"/>
  <c r="G24" i="51"/>
  <c r="F24" i="51"/>
  <c r="E24" i="51"/>
  <c r="D24" i="51"/>
  <c r="O22" i="51"/>
  <c r="N22" i="51"/>
  <c r="M22" i="51"/>
  <c r="L22" i="51"/>
  <c r="K22" i="51"/>
  <c r="J22" i="51"/>
  <c r="I22" i="51"/>
  <c r="H22" i="51"/>
  <c r="G22" i="51"/>
  <c r="F22" i="51"/>
  <c r="E22" i="51"/>
  <c r="D22" i="51"/>
  <c r="O19" i="51"/>
  <c r="N19" i="51"/>
  <c r="M19" i="51"/>
  <c r="L19" i="51"/>
  <c r="K19" i="51"/>
  <c r="J19" i="51"/>
  <c r="I19" i="51"/>
  <c r="H19" i="51"/>
  <c r="G19" i="51"/>
  <c r="F19" i="51"/>
  <c r="E19" i="51"/>
  <c r="D19" i="51"/>
  <c r="O18" i="51"/>
  <c r="N18" i="51"/>
  <c r="M18" i="51"/>
  <c r="L18" i="51"/>
  <c r="K18" i="51"/>
  <c r="J18" i="51"/>
  <c r="I18" i="51"/>
  <c r="H18" i="51"/>
  <c r="G18" i="51"/>
  <c r="F18" i="51"/>
  <c r="E18" i="51"/>
  <c r="D18" i="51"/>
  <c r="O17" i="51"/>
  <c r="N17" i="51"/>
  <c r="M17" i="51"/>
  <c r="L17" i="51"/>
  <c r="K17" i="51"/>
  <c r="J17" i="51"/>
  <c r="I17" i="51"/>
  <c r="H17" i="51"/>
  <c r="G17" i="51"/>
  <c r="F17" i="51"/>
  <c r="E17" i="51"/>
  <c r="D17" i="51"/>
  <c r="O16" i="51"/>
  <c r="N16" i="51"/>
  <c r="M16" i="51"/>
  <c r="L16" i="51"/>
  <c r="K16" i="51"/>
  <c r="J16" i="51"/>
  <c r="I16" i="51"/>
  <c r="H16" i="51"/>
  <c r="G16" i="51"/>
  <c r="F16" i="51"/>
  <c r="E16" i="51"/>
  <c r="D16" i="51"/>
  <c r="O15" i="51"/>
  <c r="N15" i="51"/>
  <c r="M15" i="51"/>
  <c r="L15" i="51"/>
  <c r="K15" i="51"/>
  <c r="J15" i="51"/>
  <c r="I15" i="51"/>
  <c r="H15" i="51"/>
  <c r="G15" i="51"/>
  <c r="F15" i="51"/>
  <c r="E15" i="51"/>
  <c r="D15" i="51"/>
  <c r="O14" i="51"/>
  <c r="N14" i="51"/>
  <c r="M14" i="51"/>
  <c r="L14" i="51"/>
  <c r="K14" i="51"/>
  <c r="J14" i="51"/>
  <c r="I14" i="51"/>
  <c r="H14" i="51"/>
  <c r="G14" i="51"/>
  <c r="F14" i="51"/>
  <c r="E14" i="51"/>
  <c r="D14" i="51"/>
  <c r="O11" i="51"/>
  <c r="N11" i="51"/>
  <c r="M11" i="51"/>
  <c r="L11" i="51"/>
  <c r="K11" i="51"/>
  <c r="J11" i="51"/>
  <c r="I11" i="51"/>
  <c r="H11" i="51"/>
  <c r="G11" i="51"/>
  <c r="F11" i="51"/>
  <c r="E11" i="51"/>
  <c r="D11" i="51"/>
  <c r="O10" i="51"/>
  <c r="N10" i="51"/>
  <c r="M10" i="51"/>
  <c r="L10" i="51"/>
  <c r="K10" i="51"/>
  <c r="J10" i="51"/>
  <c r="I10" i="51"/>
  <c r="H10" i="51"/>
  <c r="G10" i="51"/>
  <c r="F10" i="51"/>
  <c r="E10" i="51"/>
  <c r="D10" i="51"/>
  <c r="O9" i="51"/>
  <c r="N9" i="51"/>
  <c r="M9" i="51"/>
  <c r="L9" i="51"/>
  <c r="K9" i="51"/>
  <c r="J9" i="51"/>
  <c r="I9" i="51"/>
  <c r="H9" i="51"/>
  <c r="G9" i="51"/>
  <c r="F9" i="51"/>
  <c r="E9" i="51"/>
  <c r="D9" i="51"/>
  <c r="O8" i="51"/>
  <c r="O26" i="51" s="1"/>
  <c r="N8" i="51"/>
  <c r="N26" i="51" s="1"/>
  <c r="M8" i="51"/>
  <c r="M26" i="51" s="1"/>
  <c r="L8" i="51"/>
  <c r="L26" i="51" s="1"/>
  <c r="K8" i="51"/>
  <c r="K26" i="51" s="1"/>
  <c r="J8" i="51"/>
  <c r="J26" i="51" s="1"/>
  <c r="I8" i="51"/>
  <c r="I26" i="51" s="1"/>
  <c r="H8" i="51"/>
  <c r="H26" i="51" s="1"/>
  <c r="G8" i="51"/>
  <c r="G26" i="51" s="1"/>
  <c r="F8" i="51"/>
  <c r="F26" i="51" s="1"/>
  <c r="E8" i="51"/>
  <c r="E26" i="51" s="1"/>
  <c r="C26" i="51"/>
  <c r="P56" i="51" l="1"/>
  <c r="P63" i="51"/>
  <c r="P71" i="51"/>
  <c r="P76" i="51"/>
  <c r="O48" i="51"/>
  <c r="P79" i="51"/>
  <c r="P27" i="51"/>
  <c r="P28" i="51"/>
  <c r="P29" i="51"/>
  <c r="P30" i="51"/>
  <c r="P31" i="51"/>
  <c r="P32" i="51"/>
  <c r="P33" i="51"/>
  <c r="P34" i="51"/>
  <c r="P35" i="51"/>
  <c r="P36" i="51"/>
  <c r="P37" i="51"/>
  <c r="P38" i="51"/>
  <c r="P39" i="51"/>
  <c r="P40" i="51"/>
  <c r="P41" i="51"/>
  <c r="P42" i="51"/>
  <c r="P43" i="51"/>
  <c r="P44" i="51"/>
  <c r="P45" i="51"/>
  <c r="P46" i="51"/>
  <c r="P47" i="51"/>
  <c r="P87" i="51"/>
  <c r="Q99" i="51" s="1"/>
  <c r="P51" i="51"/>
  <c r="P77" i="51"/>
  <c r="P66" i="51"/>
  <c r="D100" i="51"/>
  <c r="P100" i="51" s="1"/>
  <c r="P81" i="51"/>
  <c r="C107" i="51"/>
  <c r="G82" i="51"/>
  <c r="G107" i="51" s="1"/>
  <c r="I82" i="51"/>
  <c r="I107" i="51" s="1"/>
  <c r="K82" i="51"/>
  <c r="K107" i="51" s="1"/>
  <c r="M82" i="51"/>
  <c r="M107" i="51" s="1"/>
  <c r="O82" i="51"/>
  <c r="O107" i="51" s="1"/>
  <c r="D82" i="51"/>
  <c r="F82" i="51"/>
  <c r="F107" i="51" s="1"/>
  <c r="H82" i="51"/>
  <c r="H107" i="51" s="1"/>
  <c r="J82" i="51"/>
  <c r="J107" i="51" s="1"/>
  <c r="L82" i="51"/>
  <c r="L107" i="51" s="1"/>
  <c r="N82" i="51"/>
  <c r="N107" i="51" s="1"/>
  <c r="Q81" i="51"/>
  <c r="E82" i="51"/>
  <c r="E107" i="51" s="1"/>
  <c r="P8" i="51"/>
  <c r="P9" i="51"/>
  <c r="P10" i="51"/>
  <c r="P11" i="51"/>
  <c r="P14" i="51"/>
  <c r="P15" i="51"/>
  <c r="P16" i="51"/>
  <c r="P17" i="51"/>
  <c r="P18" i="51"/>
  <c r="P19" i="51"/>
  <c r="P22" i="51"/>
  <c r="P24" i="51"/>
  <c r="P25" i="51"/>
  <c r="D48" i="51"/>
  <c r="P48" i="51" s="1"/>
  <c r="D26" i="51"/>
  <c r="P26" i="51" s="1"/>
  <c r="P82" i="51" l="1"/>
  <c r="Q47" i="51"/>
  <c r="D107" i="51"/>
  <c r="P107" i="51" s="1"/>
  <c r="Q25" i="51"/>
  <c r="H104" i="57"/>
  <c r="G104" i="57"/>
  <c r="F104" i="57"/>
  <c r="E104" i="57"/>
  <c r="D104" i="57"/>
  <c r="G84" i="57"/>
  <c r="F84" i="57"/>
  <c r="E84" i="57"/>
  <c r="D84" i="57"/>
  <c r="C84" i="57"/>
  <c r="L83" i="57"/>
  <c r="L82" i="57"/>
  <c r="L80" i="57"/>
  <c r="L77" i="57"/>
  <c r="L75" i="57"/>
  <c r="L74" i="57"/>
  <c r="L72" i="57"/>
  <c r="L71" i="57"/>
  <c r="L70" i="57"/>
  <c r="L69" i="57"/>
  <c r="L67" i="57"/>
  <c r="L66" i="57"/>
  <c r="L64" i="57"/>
  <c r="L63" i="57"/>
  <c r="L61" i="57"/>
  <c r="L60" i="57"/>
  <c r="L59" i="57"/>
  <c r="L58" i="57"/>
  <c r="L57" i="57"/>
  <c r="L56" i="57"/>
  <c r="L55" i="57"/>
  <c r="L54" i="57"/>
  <c r="L53" i="57"/>
  <c r="L52" i="57"/>
  <c r="L51" i="57"/>
  <c r="H84" i="57"/>
  <c r="L48" i="57"/>
  <c r="L47" i="57"/>
  <c r="L46" i="57"/>
  <c r="L45" i="57"/>
  <c r="L44" i="57"/>
  <c r="L43" i="57"/>
  <c r="L42" i="57"/>
  <c r="L41" i="57"/>
  <c r="L40" i="57"/>
  <c r="L39" i="57"/>
  <c r="L38" i="57"/>
  <c r="L37" i="57"/>
  <c r="L36" i="57"/>
  <c r="L35" i="57"/>
  <c r="L34" i="57"/>
  <c r="L33" i="57"/>
  <c r="L32" i="57"/>
  <c r="L31" i="57"/>
  <c r="L30" i="57"/>
  <c r="L29" i="57"/>
  <c r="E49" i="57"/>
  <c r="L84" i="57" l="1"/>
  <c r="L28" i="57" l="1"/>
  <c r="L49" i="57" s="1"/>
  <c r="H49" i="57"/>
  <c r="G49" i="57"/>
  <c r="F49" i="57"/>
  <c r="D49" i="57"/>
  <c r="C49" i="57"/>
  <c r="L23" i="57" l="1"/>
  <c r="L22" i="57"/>
  <c r="L21" i="57"/>
  <c r="L20" i="57"/>
  <c r="L19" i="57"/>
  <c r="L18" i="57"/>
  <c r="L17" i="57"/>
  <c r="L16" i="57"/>
  <c r="L15" i="57"/>
  <c r="L14" i="57"/>
  <c r="L13" i="57"/>
  <c r="L12" i="57"/>
  <c r="L11" i="57"/>
  <c r="L10" i="57"/>
  <c r="L9" i="57"/>
  <c r="H26" i="57" l="1"/>
  <c r="H105" i="57" s="1"/>
  <c r="G26" i="57"/>
  <c r="G105" i="57" s="1"/>
  <c r="F26" i="57"/>
  <c r="F105" i="57" s="1"/>
  <c r="E26" i="57"/>
  <c r="E105" i="57" s="1"/>
  <c r="D26" i="57"/>
  <c r="D105" i="57" s="1"/>
  <c r="C24" i="57"/>
  <c r="L24" i="57" s="1"/>
  <c r="C8" i="57"/>
  <c r="L8" i="57" s="1"/>
  <c r="L26" i="57" l="1"/>
  <c r="C104" i="57"/>
  <c r="C26" i="57"/>
  <c r="C105" i="57" l="1"/>
  <c r="L104" i="57"/>
  <c r="L105" i="57" s="1"/>
</calcChain>
</file>

<file path=xl/sharedStrings.xml><?xml version="1.0" encoding="utf-8"?>
<sst xmlns="http://schemas.openxmlformats.org/spreadsheetml/2006/main" count="301" uniqueCount="193">
  <si>
    <t>TOTAL</t>
  </si>
  <si>
    <t>PARTIDA</t>
  </si>
  <si>
    <t>Prima quinquenal por años de servicios efectivos prestados</t>
  </si>
  <si>
    <t>Prima vacacional y dominical</t>
  </si>
  <si>
    <t>Aguinaldo</t>
  </si>
  <si>
    <t>Compensaciones para material didáctico</t>
  </si>
  <si>
    <t>Cuotas para la vivienda</t>
  </si>
  <si>
    <t>Indemnizaciones por separación</t>
  </si>
  <si>
    <t>Impacto al salario en el transcurso del año</t>
  </si>
  <si>
    <t>Ayuda para despensa</t>
  </si>
  <si>
    <t>Estímulo por el día del servidor público</t>
  </si>
  <si>
    <t>Otros estímulos</t>
  </si>
  <si>
    <t>Capítulo 2000 (Materiales y Suministros)</t>
  </si>
  <si>
    <t>Materiales, útiles y equipos menores de oficina</t>
  </si>
  <si>
    <t>Materiales y útiles de impresión y reproducción</t>
  </si>
  <si>
    <t>Materiales, útiles y equipos menores de tecnologías de la información y comunicaciones</t>
  </si>
  <si>
    <t>Material de limpieza</t>
  </si>
  <si>
    <t>Material eléctrico y electrónico</t>
  </si>
  <si>
    <t>Materiales complementarios</t>
  </si>
  <si>
    <t>Fertilizantes, pesticidas y otros agroquímicos</t>
  </si>
  <si>
    <t>Medicinas y productos farmacéuticos</t>
  </si>
  <si>
    <t>Materiales, accesorios y suministros de laboratorio</t>
  </si>
  <si>
    <t>Artículos deportivos</t>
  </si>
  <si>
    <t>Refacciones y accesorios menores de edificios</t>
  </si>
  <si>
    <t>Refacciones y accesorios menores de mobiliario y equipo de administración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</si>
  <si>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</si>
  <si>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</si>
  <si>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</si>
  <si>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maquinaria y otros equipos</t>
  </si>
  <si>
    <t>Capítulo 3000 (Servicios Generales)</t>
  </si>
  <si>
    <t>Servicio de energía eléctrica</t>
  </si>
  <si>
    <t>Telefonía tradicional</t>
  </si>
  <si>
    <t>Servicios de acceso de internet, redes y procesamiento de información</t>
  </si>
  <si>
    <t>Servicio postal</t>
  </si>
  <si>
    <t>Servicios legales, de contabilidad, auditoría y relacionados</t>
  </si>
  <si>
    <t>Capacitación institucional</t>
  </si>
  <si>
    <t>Capacitación especializada</t>
  </si>
  <si>
    <t>Impresiones de papelería oficial</t>
  </si>
  <si>
    <t>Servicios profesionales, científicos y técnicos integrales</t>
  </si>
  <si>
    <t>Servicios financieros y bancarios</t>
  </si>
  <si>
    <t>Seguro de bienes patrimoniales</t>
  </si>
  <si>
    <t>Conservación y mantenimiento menor de inmuebles</t>
  </si>
  <si>
    <t>Instalación, reparación y mantenimiento de mobiliario y equipo de administración</t>
  </si>
  <si>
    <t>Instalación, reparación y mantenimiento de equipo de cómputo y tecnologías de la información</t>
  </si>
  <si>
    <t>Reparación y mantenimiento de equipo de transporte</t>
  </si>
  <si>
    <t>Mantenimiento y conservación de maquinaria y equipo de trabajo específico</t>
  </si>
  <si>
    <t>Servicios de limpieza y manejo de desechos</t>
  </si>
  <si>
    <t>Servicios de jardinería y fumigación</t>
  </si>
  <si>
    <t>Difusión por radio, televisión y otros medios de mensajes comerciales para promover la venta de bienes o servicios</t>
  </si>
  <si>
    <t>Servicio de creación y difusión de contenido exclusivamente a través de internet</t>
  </si>
  <si>
    <t>Viáticos en el país</t>
  </si>
  <si>
    <t>Gastos de orden social</t>
  </si>
  <si>
    <t>Gastos de orden cultural</t>
  </si>
  <si>
    <t>Congresos y convenciones</t>
  </si>
  <si>
    <t>Impuestos y derechos</t>
  </si>
  <si>
    <t>Penas, multas, accesorios y actualizaciones</t>
  </si>
  <si>
    <t>Capítulo 4000 (Transferencias, Asignaciones, Subsidios y Otras Ayudas))</t>
  </si>
  <si>
    <t>Capítulo 5000 (Bienes Muebles e Inmuebles)</t>
  </si>
  <si>
    <t>Muebles de oficina y estantería</t>
  </si>
  <si>
    <t>Equipo de cómputo y de tecnología de la información</t>
  </si>
  <si>
    <t>Otros mobiliarios y equipos de administración</t>
  </si>
  <si>
    <t>Equipos y aparatos audiovisuales</t>
  </si>
  <si>
    <t>Cámaras fotográficas y de video</t>
  </si>
  <si>
    <t>Otro mobiliario y equipo educacional y recreativo</t>
  </si>
  <si>
    <t>Otros equipos de transporte</t>
  </si>
  <si>
    <t>Maquinaria y equipo industrial</t>
  </si>
  <si>
    <t>Sistemas de aire acondicionado, calefacción y de refrigeración</t>
  </si>
  <si>
    <t>Equipo de comunicación y telecomunicación</t>
  </si>
  <si>
    <t>Herramientas y máquinas-herramienta</t>
  </si>
  <si>
    <t>Software</t>
  </si>
  <si>
    <t>Licencias informáticas e intelectuales</t>
  </si>
  <si>
    <t>SUBTOTAL</t>
  </si>
  <si>
    <t>RECURSOS ESTATAL</t>
  </si>
  <si>
    <t>RECURSOS FEDERAL</t>
  </si>
  <si>
    <t>INGRESOS PROPIOS</t>
  </si>
  <si>
    <t>ORIGEN DEL INGRESO</t>
  </si>
  <si>
    <t>LÍQUIDO</t>
  </si>
  <si>
    <t xml:space="preserve"> ESTATAL</t>
  </si>
  <si>
    <t xml:space="preserve"> FEDERAL</t>
  </si>
  <si>
    <t>DENOMINACIÓN</t>
  </si>
  <si>
    <t>RESUMEN, SEGÚN ORIGEN DEL RECURSO</t>
  </si>
  <si>
    <t>Sueldo base</t>
  </si>
  <si>
    <t>CLASIFICACIÓN POR OBJETO DEL GASTO, SEGÚN ORIGEN DEL RECURSO</t>
  </si>
  <si>
    <t>Capítulo 1000 (Servicios Personales)</t>
  </si>
  <si>
    <t>Diferencia</t>
  </si>
  <si>
    <t>Matriz</t>
  </si>
  <si>
    <t>Presupuesto</t>
  </si>
  <si>
    <t>PLANEACIÓN Y DIRECCIÓN GENERAL</t>
  </si>
  <si>
    <t>ADMINISTRACIÓN</t>
  </si>
  <si>
    <t>ACADEMICO</t>
  </si>
  <si>
    <t>SUBTOTAL COMPONENTE 4</t>
  </si>
  <si>
    <t>SUBTOTAL COMPONENTE 3</t>
  </si>
  <si>
    <t>SUBTOTAL COMPONENTE 2</t>
  </si>
  <si>
    <t>PRESUPUESTO</t>
  </si>
  <si>
    <t>ACTIVIDAD</t>
  </si>
  <si>
    <t>PRIORIDAD</t>
  </si>
  <si>
    <t>COMPONENTE</t>
  </si>
  <si>
    <t>PRIORIDADES DE GASTO, SEGÚN COMPONENTE Y ACTIVIDAD</t>
  </si>
  <si>
    <t>PROGRAMAS ESPECIALES</t>
  </si>
  <si>
    <t>Ayuda a instituciones sin fines de lucro</t>
  </si>
  <si>
    <t>Aportación para Erogaciones Contingentes</t>
  </si>
  <si>
    <t>TOTAL CAPÍTULO 1000 Servicios Personales</t>
  </si>
  <si>
    <t>TOTAL CAPÍTULO 2000 Materiales y Suministros</t>
  </si>
  <si>
    <t>TOTAL CAPÍTULO 3000 Servicios Generales</t>
  </si>
  <si>
    <t>TOTAL CAPÍTULO 4000 Transferencias, Asignaciones, Subsidios y Otras Ayudas</t>
  </si>
  <si>
    <t>TOTAL CAPÍTULO 5000 Bienes Muebles, Inmuebles e Intangibles</t>
  </si>
  <si>
    <t>SUMAS</t>
  </si>
  <si>
    <t>REMANENTES INGRESOS PROPIOS AL CIERRE</t>
  </si>
  <si>
    <t>REMANENTES DE OPERACIÓN AL CIERRE</t>
  </si>
  <si>
    <t>IMPORTE</t>
  </si>
  <si>
    <t>PRESUPUESTACIÓN Y CALENDARIZACIÓN DE RECURSOS</t>
  </si>
  <si>
    <t>DESCRIPCIÓN</t>
  </si>
  <si>
    <t>IMPORTE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</si>
  <si>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</si>
  <si>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</si>
  <si>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</si>
  <si>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</si>
  <si>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</si>
  <si>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</si>
  <si>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</si>
  <si>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</si>
  <si>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</si>
  <si>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</si>
  <si>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</si>
  <si>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</si>
  <si>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CAPÍTULO 6000 Inversión Pública</t>
  </si>
  <si>
    <t>TOTAL CAPÍTULO 9000 Deuda Pública</t>
  </si>
  <si>
    <t>SUBTOTAL COMPONENTE 1</t>
  </si>
  <si>
    <t>Materiales y utiles de enseñanza</t>
  </si>
  <si>
    <t>Combustibles, lubricantes y aditivos para vehiculos terrestres</t>
  </si>
  <si>
    <t>Pasajes aéreos nacionales</t>
  </si>
  <si>
    <t>Laudos laborales</t>
  </si>
  <si>
    <t>Vehículos y equipo de transporte</t>
  </si>
  <si>
    <t>Vestuarios y uniformes</t>
  </si>
  <si>
    <t xml:space="preserve">TOTAL  </t>
  </si>
  <si>
    <t>PRESUPUESTO DE EGRESOS 2016</t>
  </si>
  <si>
    <r>
      <t xml:space="preserve">PRESUPUESTO DE EGRESOS </t>
    </r>
    <r>
      <rPr>
        <b/>
        <sz val="36"/>
        <color rgb="FFC00000"/>
        <rFont val="Arial"/>
        <family val="2"/>
      </rPr>
      <t>2016</t>
    </r>
  </si>
  <si>
    <t>REMANENTES EJERCICIO 2015</t>
  </si>
  <si>
    <t>PRESUPUESTO DE INGRESOS 2016</t>
  </si>
  <si>
    <t>OPERACIÓN FEDERAL</t>
  </si>
  <si>
    <t>OPERACIÓN ESTATAL</t>
  </si>
  <si>
    <t>Honorarios asimilables a salarios</t>
  </si>
  <si>
    <t>Salarios al personal eventual</t>
  </si>
  <si>
    <t>Cuotas al IMSS por enfermedades y maternidad</t>
  </si>
  <si>
    <t>Cuotas a pensiones</t>
  </si>
  <si>
    <t>Cuotas para el sistema de ahorro para el retiro</t>
  </si>
  <si>
    <t>Gratificaciones genericas</t>
  </si>
  <si>
    <t>Gratificaciones</t>
  </si>
  <si>
    <t>Material impreso e informacion digital</t>
  </si>
  <si>
    <t>Productos alimenticios para personas derivado de la prestación de servicios públicos en unidades de salud, educativas, de readaptación social y otras</t>
  </si>
  <si>
    <t>Arrendamiento de equipo y bienes informaticos</t>
  </si>
  <si>
    <t>Arrendamiento de vehículos terrestres, aéreos, marítimos, lacustres y fluviales para servicios públicos y la operación de programas públicos</t>
  </si>
  <si>
    <t>Servicios de consultoria administrativa e informatica</t>
  </si>
  <si>
    <t>Instalacion , reparacion y mantenimiento de maquinaria y otros equipos</t>
  </si>
  <si>
    <t>Mantenimiento y reparacion de plantas e instalaciones productivas</t>
  </si>
  <si>
    <t>Organismo:INSTITUTO TECNOLOGICO SUPERIOR DE TEQUILA</t>
  </si>
  <si>
    <r>
      <rPr>
        <b/>
        <sz val="14"/>
        <color rgb="FFFF0000"/>
        <rFont val="Arial"/>
        <family val="2"/>
      </rPr>
      <t>ORGANISMO:INSTITUTO TECNOLOGICO SUPERIOR DE TEQUILA</t>
    </r>
    <r>
      <rPr>
        <b/>
        <sz val="14"/>
        <color theme="1" tint="0.49998474074526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</si>
  <si>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CALENDARIZACIÓN 2016</t>
  </si>
  <si>
    <r>
      <rPr>
        <b/>
        <sz val="12"/>
        <color rgb="FFFF0000"/>
        <rFont val="Arial"/>
        <family val="2"/>
      </rPr>
      <t xml:space="preserve">Organismo:INSTITUTO TECNOLOGICO SUPERIOR DE TEQUILA  </t>
    </r>
    <r>
      <rPr>
        <b/>
        <sz val="12"/>
        <color theme="1" tint="0.49998474074526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</si>
  <si>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Implementación de estrategias de mejora del logro educativo</t>
  </si>
  <si>
    <t>Implementación de estrategias de permanencia escolar</t>
  </si>
  <si>
    <t>Otorgamiento de becas</t>
  </si>
  <si>
    <t>Formación de profesores</t>
  </si>
  <si>
    <t>Realización de proyectos de investigación aplicada</t>
  </si>
  <si>
    <t>Acreditación de carreras</t>
  </si>
  <si>
    <t>Oferta de idioma</t>
  </si>
  <si>
    <t>Vinculación con el sector productivo y social</t>
  </si>
  <si>
    <t>Operación del Programa de Educación Dual</t>
  </si>
  <si>
    <t>Operación de programas de Innovación y Creatividad</t>
  </si>
  <si>
    <t>Operación de programas de Empendurismo</t>
  </si>
  <si>
    <t>Equipamiento de aulas y laboratorios</t>
  </si>
  <si>
    <t>Uso y mantenimiento a la capacidad instalada</t>
  </si>
  <si>
    <t>Realización de acciones de transparencia</t>
  </si>
  <si>
    <t>Servicio de biblioteca en formato virtual e impreso</t>
  </si>
  <si>
    <t>Operación del Programa Nacional de Tutorías</t>
  </si>
  <si>
    <t>REMANENTES DE EJERCIO 2014 PROGRAMA ESPECIAL</t>
  </si>
  <si>
    <t>ORIGEN DE REMANENTES 2014-2015</t>
  </si>
  <si>
    <t>DEFICIT 2015 ORIGEN ESTATAL</t>
  </si>
  <si>
    <t>Servicios administrativos y escolares</t>
  </si>
  <si>
    <t>DEFICIT 2015 (SE PAGÓ ADEUDO AL SAT DEL EJERCICIO 2014)</t>
  </si>
  <si>
    <t>REMANENTE EJERCICIO 2015</t>
  </si>
  <si>
    <t>DÉFICIT  PARTIDA 1131</t>
  </si>
  <si>
    <t xml:space="preserve">                                 Organismo:INSTITUTO TECNOLOGICO SUPERIOR DE TEQUILA</t>
  </si>
  <si>
    <t>AJUSTE REDUCCION FEDERAL OFICIO No. MOO.1/0202/16</t>
  </si>
  <si>
    <t>HISTORICO DE COMPROMISOS ESTATALES</t>
  </si>
  <si>
    <t>Diferencia asignacion inicial</t>
  </si>
  <si>
    <t>Incremento salarial OCTUBRE, NOVIEMBRE Y DICIEMBRE Oficio No. M001/4109/14</t>
  </si>
  <si>
    <t>Prodet y plazas Prodet Oficio No. M001/5029/14</t>
  </si>
  <si>
    <t>Plazas para el Fortalecimiento a la planta docente</t>
  </si>
  <si>
    <t>ADEUDO 2014</t>
  </si>
  <si>
    <t>ADEUDOS 2011-2012-2013</t>
  </si>
  <si>
    <t>Adeudo 2015</t>
  </si>
  <si>
    <t>Total Adeudo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</si>
</sst>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_-&quot;$&quot;* #,##0_-;\-&quot;$&quot;* #,##0_-;_-&quot;$&quot;* &quot;-&quot;??_-;_-@_-"/>
    <numFmt numFmtId="167" formatCode="0000"/>
  </numFmts>
  <fonts count="5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5" tint="-0.249977111117893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 tint="0.499984740745262"/>
      <name val="Arial"/>
      <family val="2"/>
    </font>
    <font>
      <b/>
      <sz val="11"/>
      <color theme="1"/>
      <name val="Arial"/>
      <family val="2"/>
    </font>
    <font>
      <b/>
      <i/>
      <sz val="12"/>
      <color theme="1" tint="0.49998474074526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0"/>
      <name val="Century Gothic"/>
      <family val="2"/>
    </font>
    <font>
      <b/>
      <sz val="14"/>
      <color theme="0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sz val="12"/>
      <name val="Century Gothic"/>
      <family val="2"/>
    </font>
    <font>
      <b/>
      <i/>
      <sz val="12"/>
      <color theme="1" tint="0.499984740745262"/>
      <name val="Century Gothic"/>
      <family val="2"/>
    </font>
    <font>
      <b/>
      <sz val="14"/>
      <color theme="1" tint="0.499984740745262"/>
      <name val="Century Gothic"/>
      <family val="2"/>
    </font>
    <font>
      <b/>
      <sz val="14"/>
      <color theme="5" tint="-0.249977111117893"/>
      <name val="Century Gothic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rgb="FF99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26"/>
      <name val="Arial"/>
      <family val="2"/>
    </font>
    <font>
      <b/>
      <sz val="20"/>
      <name val="Arial"/>
      <family val="2"/>
    </font>
    <font>
      <b/>
      <sz val="10"/>
      <color indexed="9"/>
      <name val="Arial"/>
      <family val="2"/>
    </font>
    <font>
      <b/>
      <sz val="12"/>
      <color theme="5" tint="-0.249977111117893"/>
      <name val="Arial"/>
      <family val="2"/>
    </font>
    <font>
      <b/>
      <i/>
      <sz val="10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36"/>
      <color rgb="FFC00000"/>
      <name val="Arial"/>
      <family val="2"/>
    </font>
    <font>
      <b/>
      <i/>
      <sz val="12"/>
      <color rgb="FFFF0000"/>
      <name val="Century Gothic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9"/>
      <name val="Century Gothic"/>
      <family val="2"/>
    </font>
    <font>
      <b/>
      <sz val="11"/>
      <color theme="0"/>
      <name val="Century Gothic"/>
      <family val="2"/>
    </font>
    <font>
      <b/>
      <sz val="10"/>
      <color rgb="FFFF0000"/>
      <name val="Arial"/>
      <family val="2"/>
    </font>
    <font>
      <b/>
      <sz val="9"/>
      <color theme="1"/>
      <name val="Century Gothic"/>
      <family val="2"/>
    </font>
    <font>
      <sz val="11"/>
      <color rgb="FFFF0000"/>
      <name val="Century Gothic"/>
      <family val="2"/>
    </font>
    <font>
      <b/>
      <sz val="9"/>
      <color theme="0"/>
      <name val="Arial"/>
      <family val="2"/>
    </font>
    <font>
      <sz val="8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</cellStyleXfs>
  <cellXfs count="206">
    <xf numFmtId="0" fontId="0" fillId="0" borderId="0" xfId="0"/>
    <xf numFmtId="0" fontId="0" fillId="0" borderId="0" xfId="0"/>
    <xf numFmtId="0" fontId="0" fillId="0" borderId="0" xfId="0" applyBorder="1"/>
    <xf numFmtId="0" fontId="3" fillId="0" borderId="0" xfId="0" applyFont="1"/>
    <xf numFmtId="0" fontId="12" fillId="0" borderId="1" xfId="0" applyFont="1" applyFill="1" applyBorder="1" applyAlignment="1">
      <alignment horizontal="right" vertical="center" wrapText="1"/>
    </xf>
    <xf numFmtId="44" fontId="3" fillId="0" borderId="1" xfId="1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2" borderId="0" xfId="0" applyFill="1" applyBorder="1"/>
    <xf numFmtId="44" fontId="3" fillId="0" borderId="9" xfId="10" applyFont="1" applyFill="1" applyBorder="1" applyAlignment="1">
      <alignment horizontal="right" vertical="center"/>
    </xf>
    <xf numFmtId="44" fontId="5" fillId="0" borderId="9" xfId="10" applyFont="1" applyFill="1" applyBorder="1" applyAlignment="1">
      <alignment horizontal="right" vertical="center"/>
    </xf>
    <xf numFmtId="44" fontId="5" fillId="0" borderId="1" xfId="1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0" fontId="15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right"/>
    </xf>
    <xf numFmtId="0" fontId="23" fillId="0" borderId="4" xfId="0" applyFont="1" applyFill="1" applyBorder="1" applyAlignment="1">
      <alignment horizontal="right"/>
    </xf>
    <xf numFmtId="0" fontId="24" fillId="2" borderId="0" xfId="0" applyFont="1" applyFill="1" applyBorder="1" applyAlignment="1">
      <alignment vertical="center" wrapText="1"/>
    </xf>
    <xf numFmtId="0" fontId="25" fillId="2" borderId="0" xfId="0" applyFont="1" applyFill="1" applyBorder="1" applyAlignment="1">
      <alignment vertical="center" wrapText="1"/>
    </xf>
    <xf numFmtId="0" fontId="26" fillId="2" borderId="0" xfId="0" applyFont="1" applyFill="1" applyAlignment="1">
      <alignment vertical="center"/>
    </xf>
    <xf numFmtId="0" fontId="28" fillId="0" borderId="0" xfId="0" applyFont="1" applyAlignment="1">
      <alignment horizontal="center"/>
    </xf>
    <xf numFmtId="0" fontId="29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" vertical="center"/>
    </xf>
    <xf numFmtId="0" fontId="28" fillId="0" borderId="0" xfId="0" applyFont="1"/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justify" vertical="center" wrapText="1"/>
    </xf>
    <xf numFmtId="0" fontId="31" fillId="0" borderId="0" xfId="0" applyFont="1"/>
    <xf numFmtId="165" fontId="31" fillId="0" borderId="0" xfId="11" applyNumberFormat="1" applyFont="1"/>
    <xf numFmtId="0" fontId="31" fillId="0" borderId="0" xfId="0" applyFont="1" applyBorder="1"/>
    <xf numFmtId="166" fontId="30" fillId="5" borderId="0" xfId="0" applyNumberFormat="1" applyFont="1" applyFill="1" applyBorder="1"/>
    <xf numFmtId="166" fontId="27" fillId="3" borderId="0" xfId="0" applyNumberFormat="1" applyFont="1" applyFill="1" applyBorder="1"/>
    <xf numFmtId="165" fontId="30" fillId="5" borderId="0" xfId="0" applyNumberFormat="1" applyFont="1" applyFill="1" applyBorder="1" applyAlignment="1">
      <alignment horizontal="center" vertical="center"/>
    </xf>
    <xf numFmtId="165" fontId="30" fillId="5" borderId="0" xfId="11" applyNumberFormat="1" applyFont="1" applyFill="1" applyBorder="1"/>
    <xf numFmtId="0" fontId="32" fillId="0" borderId="0" xfId="0" applyFont="1"/>
    <xf numFmtId="165" fontId="27" fillId="3" borderId="0" xfId="0" applyNumberFormat="1" applyFont="1" applyFill="1" applyBorder="1" applyAlignment="1">
      <alignment horizontal="center" vertical="center"/>
    </xf>
    <xf numFmtId="165" fontId="27" fillId="3" borderId="0" xfId="11" applyNumberFormat="1" applyFont="1" applyFill="1" applyBorder="1"/>
    <xf numFmtId="165" fontId="31" fillId="0" borderId="0" xfId="11" applyNumberFormat="1" applyFont="1" applyFill="1"/>
    <xf numFmtId="0" fontId="2" fillId="0" borderId="0" xfId="3" applyAlignment="1">
      <alignment horizontal="center" vertical="center"/>
    </xf>
    <xf numFmtId="0" fontId="2" fillId="0" borderId="0" xfId="3" applyAlignment="1">
      <alignment vertical="center"/>
    </xf>
    <xf numFmtId="0" fontId="33" fillId="0" borderId="0" xfId="3" applyFont="1" applyFill="1" applyAlignment="1">
      <alignment vertical="center"/>
    </xf>
    <xf numFmtId="0" fontId="34" fillId="0" borderId="0" xfId="3" applyFont="1" applyFill="1" applyAlignment="1">
      <alignment horizontal="right" vertical="center"/>
    </xf>
    <xf numFmtId="0" fontId="16" fillId="0" borderId="0" xfId="3" applyFont="1" applyFill="1" applyAlignment="1">
      <alignment vertical="center"/>
    </xf>
    <xf numFmtId="0" fontId="13" fillId="0" borderId="0" xfId="3" applyFont="1" applyFill="1" applyAlignment="1">
      <alignment horizontal="right" vertical="center"/>
    </xf>
    <xf numFmtId="0" fontId="16" fillId="0" borderId="0" xfId="3" applyFont="1" applyFill="1" applyAlignment="1">
      <alignment horizontal="right" vertical="center"/>
    </xf>
    <xf numFmtId="0" fontId="15" fillId="0" borderId="19" xfId="3" applyFont="1" applyBorder="1" applyAlignment="1">
      <alignment vertical="center"/>
    </xf>
    <xf numFmtId="0" fontId="27" fillId="6" borderId="1" xfId="3" applyFont="1" applyFill="1" applyBorder="1" applyAlignment="1">
      <alignment horizontal="center" vertical="center"/>
    </xf>
    <xf numFmtId="167" fontId="2" fillId="0" borderId="1" xfId="3" applyNumberFormat="1" applyFill="1" applyBorder="1" applyAlignment="1">
      <alignment horizontal="center" vertical="center"/>
    </xf>
    <xf numFmtId="0" fontId="2" fillId="0" borderId="1" xfId="3" applyFill="1" applyBorder="1"/>
    <xf numFmtId="1" fontId="2" fillId="0" borderId="1" xfId="3" applyNumberFormat="1" applyFill="1" applyBorder="1"/>
    <xf numFmtId="1" fontId="2" fillId="0" borderId="1" xfId="3" applyNumberFormat="1" applyFill="1" applyBorder="1" applyAlignment="1">
      <alignment horizontal="right" vertical="center"/>
    </xf>
    <xf numFmtId="0" fontId="15" fillId="0" borderId="0" xfId="3" applyFont="1" applyFill="1" applyAlignment="1">
      <alignment horizontal="center" vertical="center"/>
    </xf>
    <xf numFmtId="167" fontId="2" fillId="7" borderId="1" xfId="3" applyNumberFormat="1" applyFill="1" applyBorder="1" applyAlignment="1">
      <alignment horizontal="center" vertical="center"/>
    </xf>
    <xf numFmtId="0" fontId="2" fillId="7" borderId="1" xfId="3" applyFill="1" applyBorder="1"/>
    <xf numFmtId="1" fontId="2" fillId="7" borderId="1" xfId="3" applyNumberFormat="1" applyFill="1" applyBorder="1"/>
    <xf numFmtId="1" fontId="2" fillId="7" borderId="1" xfId="3" applyNumberFormat="1" applyFill="1" applyBorder="1" applyAlignment="1">
      <alignment horizontal="right" vertical="center"/>
    </xf>
    <xf numFmtId="167" fontId="15" fillId="4" borderId="1" xfId="3" applyNumberFormat="1" applyFont="1" applyFill="1" applyBorder="1" applyAlignment="1">
      <alignment horizontal="center" vertical="center"/>
    </xf>
    <xf numFmtId="0" fontId="15" fillId="4" borderId="1" xfId="3" applyFont="1" applyFill="1" applyBorder="1" applyAlignment="1">
      <alignment horizontal="right"/>
    </xf>
    <xf numFmtId="1" fontId="15" fillId="4" borderId="1" xfId="3" applyNumberFormat="1" applyFont="1" applyFill="1" applyBorder="1"/>
    <xf numFmtId="167" fontId="2" fillId="0" borderId="1" xfId="3" applyNumberFormat="1" applyBorder="1" applyAlignment="1">
      <alignment horizontal="center" vertical="center"/>
    </xf>
    <xf numFmtId="0" fontId="2" fillId="0" borderId="1" xfId="3" applyBorder="1"/>
    <xf numFmtId="1" fontId="2" fillId="0" borderId="1" xfId="3" applyNumberFormat="1" applyBorder="1"/>
    <xf numFmtId="1" fontId="2" fillId="0" borderId="1" xfId="3" applyNumberFormat="1" applyBorder="1" applyAlignment="1">
      <alignment horizontal="right" vertical="center"/>
    </xf>
    <xf numFmtId="0" fontId="2" fillId="0" borderId="1" xfId="3" applyFont="1" applyBorder="1"/>
    <xf numFmtId="0" fontId="2" fillId="0" borderId="1" xfId="3" applyFont="1" applyFill="1" applyBorder="1"/>
    <xf numFmtId="0" fontId="2" fillId="7" borderId="1" xfId="3" applyFont="1" applyFill="1" applyBorder="1"/>
    <xf numFmtId="0" fontId="15" fillId="4" borderId="1" xfId="3" applyFont="1" applyFill="1" applyBorder="1" applyAlignment="1">
      <alignment horizontal="left" vertical="center"/>
    </xf>
    <xf numFmtId="1" fontId="15" fillId="4" borderId="1" xfId="3" applyNumberFormat="1" applyFont="1" applyFill="1" applyBorder="1" applyAlignment="1">
      <alignment vertical="center"/>
    </xf>
    <xf numFmtId="0" fontId="2" fillId="0" borderId="1" xfId="3" applyBorder="1" applyAlignment="1">
      <alignment vertical="center"/>
    </xf>
    <xf numFmtId="0" fontId="15" fillId="4" borderId="1" xfId="3" applyFont="1" applyFill="1" applyBorder="1" applyAlignment="1">
      <alignment horizontal="right" vertical="center"/>
    </xf>
    <xf numFmtId="0" fontId="27" fillId="6" borderId="1" xfId="3" applyFont="1" applyFill="1" applyBorder="1" applyAlignment="1">
      <alignment horizontal="right" vertical="center"/>
    </xf>
    <xf numFmtId="1" fontId="27" fillId="6" borderId="1" xfId="3" applyNumberFormat="1" applyFont="1" applyFill="1" applyBorder="1" applyAlignment="1">
      <alignment vertical="center"/>
    </xf>
    <xf numFmtId="1" fontId="2" fillId="0" borderId="0" xfId="3" applyNumberFormat="1" applyAlignment="1">
      <alignment vertical="center"/>
    </xf>
    <xf numFmtId="167" fontId="2" fillId="7" borderId="1" xfId="3" applyNumberFormat="1" applyFill="1" applyBorder="1" applyAlignment="1">
      <alignment horizontal="left" vertical="center"/>
    </xf>
    <xf numFmtId="0" fontId="35" fillId="3" borderId="20" xfId="12" applyNumberFormat="1" applyFont="1" applyFill="1" applyBorder="1" applyAlignment="1">
      <alignment horizontal="center" vertical="center" wrapText="1"/>
    </xf>
    <xf numFmtId="0" fontId="27" fillId="3" borderId="1" xfId="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167" fontId="2" fillId="7" borderId="1" xfId="3" applyNumberFormat="1" applyFill="1" applyBorder="1" applyAlignment="1">
      <alignment vertical="center"/>
    </xf>
    <xf numFmtId="0" fontId="15" fillId="0" borderId="0" xfId="3" applyFont="1" applyAlignment="1">
      <alignment horizontal="center" vertical="center"/>
    </xf>
    <xf numFmtId="0" fontId="0" fillId="0" borderId="0" xfId="0" applyFill="1"/>
    <xf numFmtId="43" fontId="0" fillId="0" borderId="0" xfId="0" applyNumberFormat="1" applyFill="1"/>
    <xf numFmtId="4" fontId="0" fillId="0" borderId="0" xfId="0" applyNumberFormat="1" applyFill="1"/>
    <xf numFmtId="0" fontId="3" fillId="0" borderId="0" xfId="0" applyFont="1" applyFill="1"/>
    <xf numFmtId="4" fontId="3" fillId="0" borderId="0" xfId="0" applyNumberFormat="1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6" fontId="3" fillId="0" borderId="1" xfId="1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/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/>
    <xf numFmtId="0" fontId="27" fillId="3" borderId="2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43" fillId="0" borderId="0" xfId="0" applyFont="1" applyFill="1"/>
    <xf numFmtId="0" fontId="43" fillId="0" borderId="0" xfId="0" applyFont="1"/>
    <xf numFmtId="0" fontId="27" fillId="3" borderId="2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3" fontId="0" fillId="0" borderId="0" xfId="0" applyNumberFormat="1" applyBorder="1"/>
    <xf numFmtId="0" fontId="44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left"/>
    </xf>
    <xf numFmtId="165" fontId="30" fillId="0" borderId="0" xfId="11" applyNumberFormat="1" applyFont="1" applyFill="1" applyBorder="1"/>
    <xf numFmtId="0" fontId="0" fillId="5" borderId="0" xfId="0" applyFill="1"/>
    <xf numFmtId="165" fontId="31" fillId="0" borderId="0" xfId="11" applyNumberFormat="1" applyFont="1" applyFill="1" applyBorder="1"/>
    <xf numFmtId="165" fontId="0" fillId="5" borderId="0" xfId="0" applyNumberFormat="1" applyFill="1"/>
    <xf numFmtId="165" fontId="45" fillId="0" borderId="0" xfId="11" applyNumberFormat="1" applyFont="1"/>
    <xf numFmtId="165" fontId="0" fillId="0" borderId="0" xfId="0" applyNumberFormat="1"/>
    <xf numFmtId="165" fontId="0" fillId="0" borderId="0" xfId="11" applyNumberFormat="1" applyFont="1"/>
    <xf numFmtId="165" fontId="2" fillId="0" borderId="0" xfId="11" applyNumberFormat="1" applyFont="1"/>
    <xf numFmtId="1" fontId="15" fillId="0" borderId="0" xfId="3" applyNumberFormat="1" applyFont="1" applyAlignment="1">
      <alignment horizontal="center" vertical="center"/>
    </xf>
    <xf numFmtId="1" fontId="15" fillId="0" borderId="0" xfId="3" applyNumberFormat="1" applyFont="1" applyFill="1" applyAlignment="1">
      <alignment horizontal="center" vertical="center"/>
    </xf>
    <xf numFmtId="1" fontId="15" fillId="0" borderId="0" xfId="3" applyNumberFormat="1" applyFont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44" fontId="0" fillId="0" borderId="0" xfId="0" applyNumberFormat="1" applyFill="1" applyBorder="1"/>
    <xf numFmtId="44" fontId="3" fillId="0" borderId="15" xfId="10" applyFont="1" applyFill="1" applyBorder="1" applyAlignment="1">
      <alignment horizontal="right" vertical="center"/>
    </xf>
    <xf numFmtId="44" fontId="18" fillId="0" borderId="0" xfId="10" applyFont="1"/>
    <xf numFmtId="165" fontId="48" fillId="5" borderId="0" xfId="11" applyNumberFormat="1" applyFont="1" applyFill="1" applyBorder="1"/>
    <xf numFmtId="0" fontId="46" fillId="0" borderId="30" xfId="0" applyFont="1" applyFill="1" applyBorder="1" applyAlignment="1">
      <alignment horizontal="center" vertical="center" wrapText="1"/>
    </xf>
    <xf numFmtId="0" fontId="49" fillId="0" borderId="0" xfId="0" applyFont="1"/>
    <xf numFmtId="0" fontId="3" fillId="0" borderId="0" xfId="0" applyFont="1" applyAlignment="1">
      <alignment horizontal="right"/>
    </xf>
    <xf numFmtId="43" fontId="17" fillId="0" borderId="0" xfId="11" applyFont="1"/>
    <xf numFmtId="43" fontId="17" fillId="0" borderId="33" xfId="11" applyFont="1" applyBorder="1"/>
    <xf numFmtId="44" fontId="17" fillId="0" borderId="0" xfId="10" applyFont="1"/>
    <xf numFmtId="44" fontId="17" fillId="0" borderId="33" xfId="10" applyFont="1" applyBorder="1"/>
    <xf numFmtId="44" fontId="17" fillId="0" borderId="0" xfId="0" applyNumberFormat="1" applyFont="1"/>
    <xf numFmtId="0" fontId="52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165" fontId="50" fillId="0" borderId="5" xfId="11" applyNumberFormat="1" applyFont="1" applyFill="1" applyBorder="1" applyAlignment="1">
      <alignment horizontal="left" vertical="center"/>
    </xf>
    <xf numFmtId="165" fontId="50" fillId="0" borderId="6" xfId="11" applyNumberFormat="1" applyFont="1" applyBorder="1" applyAlignment="1">
      <alignment vertical="center"/>
    </xf>
    <xf numFmtId="165" fontId="50" fillId="0" borderId="7" xfId="11" applyNumberFormat="1" applyFont="1" applyBorder="1" applyAlignment="1">
      <alignment vertical="center"/>
    </xf>
    <xf numFmtId="0" fontId="20" fillId="3" borderId="5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vertical="center"/>
    </xf>
    <xf numFmtId="0" fontId="20" fillId="3" borderId="7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vertical="center"/>
    </xf>
    <xf numFmtId="0" fontId="19" fillId="3" borderId="10" xfId="0" applyFont="1" applyFill="1" applyBorder="1" applyAlignment="1">
      <alignment vertical="center"/>
    </xf>
    <xf numFmtId="165" fontId="21" fillId="0" borderId="5" xfId="11" applyNumberFormat="1" applyFont="1" applyFill="1" applyBorder="1" applyAlignment="1">
      <alignment horizontal="left" vertical="center"/>
    </xf>
    <xf numFmtId="165" fontId="17" fillId="0" borderId="6" xfId="11" applyNumberFormat="1" applyFont="1" applyBorder="1" applyAlignment="1">
      <alignment vertical="center"/>
    </xf>
    <xf numFmtId="165" fontId="17" fillId="0" borderId="7" xfId="11" applyNumberFormat="1" applyFont="1" applyBorder="1" applyAlignment="1">
      <alignment vertical="center"/>
    </xf>
    <xf numFmtId="165" fontId="47" fillId="3" borderId="5" xfId="0" applyNumberFormat="1" applyFont="1" applyFill="1" applyBorder="1" applyAlignment="1">
      <alignment horizontal="left" vertical="center"/>
    </xf>
    <xf numFmtId="0" fontId="47" fillId="3" borderId="6" xfId="0" applyFont="1" applyFill="1" applyBorder="1" applyAlignment="1">
      <alignment horizontal="left" vertical="center"/>
    </xf>
    <xf numFmtId="0" fontId="47" fillId="3" borderId="7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40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46" fillId="0" borderId="31" xfId="0" applyFont="1" applyFill="1" applyBorder="1" applyAlignment="1">
      <alignment horizontal="center" vertical="center" wrapText="1"/>
    </xf>
    <xf numFmtId="0" fontId="46" fillId="0" borderId="32" xfId="0" applyFont="1" applyFill="1" applyBorder="1" applyAlignment="1">
      <alignment horizontal="center" vertical="center" wrapText="1"/>
    </xf>
    <xf numFmtId="165" fontId="17" fillId="0" borderId="5" xfId="11" applyNumberFormat="1" applyFont="1" applyBorder="1" applyAlignment="1">
      <alignment horizontal="center" vertical="center"/>
    </xf>
    <xf numFmtId="165" fontId="17" fillId="0" borderId="6" xfId="11" applyNumberFormat="1" applyFont="1" applyBorder="1" applyAlignment="1">
      <alignment horizontal="center" vertical="center"/>
    </xf>
    <xf numFmtId="165" fontId="17" fillId="0" borderId="7" xfId="11" applyNumberFormat="1" applyFont="1" applyBorder="1" applyAlignment="1">
      <alignment horizontal="center" vertical="center"/>
    </xf>
    <xf numFmtId="0" fontId="27" fillId="3" borderId="23" xfId="0" applyFont="1" applyFill="1" applyBorder="1" applyAlignment="1">
      <alignment horizontal="center" vertical="center"/>
    </xf>
    <xf numFmtId="0" fontId="27" fillId="3" borderId="2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center" wrapText="1"/>
    </xf>
    <xf numFmtId="0" fontId="27" fillId="3" borderId="24" xfId="0" applyFont="1" applyFill="1" applyBorder="1" applyAlignment="1">
      <alignment horizontal="center" vertical="center" wrapText="1"/>
    </xf>
    <xf numFmtId="0" fontId="27" fillId="3" borderId="22" xfId="0" applyFont="1" applyFill="1" applyBorder="1" applyAlignment="1">
      <alignment horizontal="center" vertical="center" wrapText="1"/>
    </xf>
    <xf numFmtId="0" fontId="27" fillId="3" borderId="25" xfId="0" applyFont="1" applyFill="1" applyBorder="1" applyAlignment="1">
      <alignment horizontal="center" vertical="center" wrapText="1"/>
    </xf>
    <xf numFmtId="0" fontId="27" fillId="3" borderId="22" xfId="0" applyFont="1" applyFill="1" applyBorder="1" applyAlignment="1">
      <alignment horizontal="center" vertical="center"/>
    </xf>
    <xf numFmtId="0" fontId="27" fillId="3" borderId="25" xfId="0" applyFont="1" applyFill="1" applyBorder="1" applyAlignment="1">
      <alignment horizontal="center" vertical="center"/>
    </xf>
    <xf numFmtId="0" fontId="27" fillId="3" borderId="28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51" fillId="3" borderId="28" xfId="0" applyFont="1" applyFill="1" applyBorder="1" applyAlignment="1">
      <alignment horizontal="center" vertical="center" wrapText="1"/>
    </xf>
    <xf numFmtId="0" fontId="42" fillId="0" borderId="0" xfId="3" applyFont="1" applyBorder="1" applyAlignment="1">
      <alignment horizontal="center" vertical="center"/>
    </xf>
    <xf numFmtId="0" fontId="15" fillId="4" borderId="8" xfId="3" applyFont="1" applyFill="1" applyBorder="1" applyAlignment="1">
      <alignment horizontal="right" wrapText="1"/>
    </xf>
    <xf numFmtId="0" fontId="15" fillId="4" borderId="9" xfId="3" applyFont="1" applyFill="1" applyBorder="1" applyAlignment="1">
      <alignment horizontal="right" wrapText="1"/>
    </xf>
    <xf numFmtId="0" fontId="35" fillId="3" borderId="11" xfId="12" applyNumberFormat="1" applyFont="1" applyFill="1" applyBorder="1" applyAlignment="1">
      <alignment horizontal="center" vertical="center" wrapText="1"/>
    </xf>
    <xf numFmtId="0" fontId="35" fillId="3" borderId="27" xfId="12" applyNumberFormat="1" applyFont="1" applyFill="1" applyBorder="1" applyAlignment="1">
      <alignment horizontal="center" vertical="center" wrapText="1"/>
    </xf>
    <xf numFmtId="0" fontId="15" fillId="4" borderId="1" xfId="3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8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</cellXfs>
  <cellStyles count="45">
    <cellStyle name="Euro" xfId="17"/>
    <cellStyle name="Excel Built-in Normal" xfId="1"/>
    <cellStyle name="Hipervínculo" xfId="4" builtinId="8" hidden="1"/>
    <cellStyle name="Hipervínculo" xfId="6" builtinId="8" hidden="1"/>
    <cellStyle name="Hipervínculo" xfId="8" builtinId="8" hidden="1"/>
    <cellStyle name="Hipervínculo visitado" xfId="5" builtinId="9" hidden="1"/>
    <cellStyle name="Hipervínculo visitado" xfId="7" builtinId="9" hidden="1"/>
    <cellStyle name="Hipervínculo visitado" xfId="9" builtinId="9" hidden="1"/>
    <cellStyle name="Millares" xfId="11" builtinId="3"/>
    <cellStyle name="Millares 2" xfId="2"/>
    <cellStyle name="Millares 2 2" xfId="16"/>
    <cellStyle name="Millares 3" xfId="14"/>
    <cellStyle name="Millares 3 2" xfId="18"/>
    <cellStyle name="Millares 4" xfId="19"/>
    <cellStyle name="Millares 5" xfId="20"/>
    <cellStyle name="Moneda" xfId="10" builtinId="4"/>
    <cellStyle name="Moneda 2" xfId="21"/>
    <cellStyle name="Moneda 3" xfId="22"/>
    <cellStyle name="Moneda 3 2" xfId="23"/>
    <cellStyle name="Moneda 4" xfId="24"/>
    <cellStyle name="Moneda 4 2" xfId="25"/>
    <cellStyle name="Normal" xfId="0" builtinId="0"/>
    <cellStyle name="Normal 2" xfId="3"/>
    <cellStyle name="Normal 2 2" xfId="26"/>
    <cellStyle name="Normal 2 3" xfId="27"/>
    <cellStyle name="Normal 2 4" xfId="28"/>
    <cellStyle name="Normal 2 4 2" xfId="29"/>
    <cellStyle name="Normal 2 5" xfId="15"/>
    <cellStyle name="Normal 3" xfId="30"/>
    <cellStyle name="Normal 3 2" xfId="31"/>
    <cellStyle name="Normal 3 3" xfId="32"/>
    <cellStyle name="Normal 4" xfId="33"/>
    <cellStyle name="Normal 5" xfId="34"/>
    <cellStyle name="Normal 5 2" xfId="35"/>
    <cellStyle name="Normal 6" xfId="36"/>
    <cellStyle name="Normal 7" xfId="44"/>
    <cellStyle name="Normal_~9885111 2" xfId="12"/>
    <cellStyle name="Porcentaje 2" xfId="13"/>
    <cellStyle name="Porcentual 2" xfId="37"/>
    <cellStyle name="Porcentual 2 2" xfId="38"/>
    <cellStyle name="Porcentual 2 3" xfId="39"/>
    <cellStyle name="Porcentual 3" xfId="40"/>
    <cellStyle name="Porcentual 3 2" xfId="41"/>
    <cellStyle name="Porcentual 4" xfId="42"/>
    <cellStyle name="Porcentual 4 2" xfId="43"/>
  </cellStyles>
  <dxfs count="0"/>
  <tableStyles count="0" defaultTableStyle="TableStyleMedium2" defaultPivotStyle="PivotStyleLight16"/>
  <colors>
    <mruColors>
      <color rgb="FFFF99FF"/>
      <color rgb="FFCC0000"/>
      <color rgb="FFFF3300"/>
      <color rgb="FF0066FF"/>
      <color rgb="FFFF66FF"/>
      <color rgb="FFFF33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0</xdr:rowOff>
    </xdr:from>
    <xdr:ext cx="1600199" cy="714375"/>
    <xdr:pic>
      <xdr:nvPicPr>
        <xdr:cNvPr id="2" name="Picture 2" descr="C:\Users\Cedric Caulfield\Downloads\Horizont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0"/>
          <a:ext cx="1600199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0</xdr:rowOff>
    </xdr:from>
    <xdr:to>
      <xdr:col>1</xdr:col>
      <xdr:colOff>866776</xdr:colOff>
      <xdr:row>3</xdr:row>
      <xdr:rowOff>142875</xdr:rowOff>
    </xdr:to>
    <xdr:pic>
      <xdr:nvPicPr>
        <xdr:cNvPr id="2" name="Picture 2" descr="C:\Users\Cedric Caulfield\Downloads\Horizont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0"/>
          <a:ext cx="19621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208901" cy="986117"/>
    <xdr:pic>
      <xdr:nvPicPr>
        <xdr:cNvPr id="3" name="Picture 2" descr="C:\Users\Cedric Caulfield\Downloads\Horizont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8901" cy="986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400049</xdr:colOff>
      <xdr:row>4</xdr:row>
      <xdr:rowOff>19271</xdr:rowOff>
    </xdr:to>
    <xdr:pic>
      <xdr:nvPicPr>
        <xdr:cNvPr id="2" name="Picture 2" descr="C:\Users\Cedric Caulfield\Downloads\Horizont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162049" cy="705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I199"/>
  <sheetViews>
    <sheetView workbookViewId="0">
      <selection activeCell="B20" sqref="A1:F20"/>
    </sheetView>
  </sheetViews>
  <sheetFormatPr baseColWidth="10" defaultColWidth="9.140625" defaultRowHeight="16.5" x14ac:dyDescent="0.3"/>
  <cols>
    <col min="1" max="1" width="9.140625" style="15"/>
    <col min="2" max="2" width="33.85546875" style="15" customWidth="1"/>
    <col min="3" max="3" width="25.5703125" style="15" customWidth="1"/>
    <col min="4" max="4" width="13.140625" style="15" bestFit="1" customWidth="1"/>
    <col min="5" max="5" width="9.140625" style="15"/>
    <col min="6" max="6" width="2.28515625" style="15" customWidth="1"/>
    <col min="7" max="8" width="9.140625" style="15"/>
    <col min="9" max="16384" width="9.140625" style="3"/>
  </cols>
  <sheetData>
    <row r="1" spans="2:7" ht="18" x14ac:dyDescent="0.3">
      <c r="B1" s="152" t="s">
        <v>138</v>
      </c>
      <c r="C1" s="152"/>
      <c r="D1" s="152"/>
      <c r="E1" s="152"/>
      <c r="F1" s="152"/>
      <c r="G1" s="20"/>
    </row>
    <row r="2" spans="2:7" ht="18" customHeight="1" x14ac:dyDescent="0.3">
      <c r="B2" s="153" t="s">
        <v>182</v>
      </c>
      <c r="C2" s="153"/>
      <c r="D2" s="153"/>
      <c r="E2" s="153"/>
      <c r="F2" s="153"/>
      <c r="G2" s="19"/>
    </row>
    <row r="3" spans="2:7" ht="15" customHeight="1" x14ac:dyDescent="0.3">
      <c r="B3" s="154" t="s">
        <v>80</v>
      </c>
      <c r="C3" s="154"/>
      <c r="D3" s="154"/>
      <c r="E3" s="154"/>
      <c r="F3" s="154"/>
      <c r="G3" s="18"/>
    </row>
    <row r="4" spans="2:7" ht="17.25" thickBot="1" x14ac:dyDescent="0.35"/>
    <row r="5" spans="2:7" ht="57.75" customHeight="1" thickBot="1" x14ac:dyDescent="0.35">
      <c r="B5" s="139" t="s">
        <v>75</v>
      </c>
      <c r="C5" s="140"/>
      <c r="D5" s="139" t="s">
        <v>71</v>
      </c>
      <c r="E5" s="142"/>
      <c r="F5" s="143"/>
    </row>
    <row r="6" spans="2:7" ht="27.75" customHeight="1" thickBot="1" x14ac:dyDescent="0.35">
      <c r="B6" s="155" t="s">
        <v>72</v>
      </c>
      <c r="C6" s="156"/>
      <c r="D6" s="144">
        <v>22568096</v>
      </c>
      <c r="E6" s="145"/>
      <c r="F6" s="146"/>
    </row>
    <row r="7" spans="2:7" ht="30.75" customHeight="1" thickBot="1" x14ac:dyDescent="0.35">
      <c r="B7" s="155" t="s">
        <v>73</v>
      </c>
      <c r="C7" s="156"/>
      <c r="D7" s="144">
        <v>20766886</v>
      </c>
      <c r="E7" s="145"/>
      <c r="F7" s="146"/>
    </row>
    <row r="8" spans="2:7" ht="27" customHeight="1" thickBot="1" x14ac:dyDescent="0.35">
      <c r="B8" s="155" t="s">
        <v>74</v>
      </c>
      <c r="C8" s="156"/>
      <c r="D8" s="144">
        <v>3432000</v>
      </c>
      <c r="E8" s="145"/>
      <c r="F8" s="146"/>
    </row>
    <row r="9" spans="2:7" ht="18" customHeight="1" thickBot="1" x14ac:dyDescent="0.35">
      <c r="B9" s="157" t="s">
        <v>180</v>
      </c>
      <c r="C9" s="17" t="s">
        <v>93</v>
      </c>
      <c r="D9" s="159">
        <v>3427735</v>
      </c>
      <c r="E9" s="160"/>
      <c r="F9" s="161"/>
    </row>
    <row r="10" spans="2:7" ht="18" customHeight="1" thickBot="1" x14ac:dyDescent="0.35">
      <c r="B10" s="158"/>
      <c r="C10" s="125" t="s">
        <v>181</v>
      </c>
      <c r="D10" s="136">
        <v>-2283532</v>
      </c>
      <c r="E10" s="137"/>
      <c r="F10" s="138"/>
    </row>
    <row r="11" spans="2:7" ht="18" customHeight="1" thickBot="1" x14ac:dyDescent="0.35">
      <c r="B11" s="123"/>
      <c r="C11" s="17" t="s">
        <v>76</v>
      </c>
      <c r="D11" s="144">
        <f>3532807-2388607</f>
        <v>1144200</v>
      </c>
      <c r="E11" s="145"/>
      <c r="F11" s="146"/>
    </row>
    <row r="12" spans="2:7" ht="36" customHeight="1" thickBot="1" x14ac:dyDescent="0.35">
      <c r="B12" s="139" t="s">
        <v>0</v>
      </c>
      <c r="C12" s="141"/>
      <c r="D12" s="147">
        <f>+D6+D7+D8+D9+D10</f>
        <v>47911185</v>
      </c>
      <c r="E12" s="148"/>
      <c r="F12" s="149"/>
    </row>
    <row r="13" spans="2:7" ht="17.25" thickBot="1" x14ac:dyDescent="0.35"/>
    <row r="14" spans="2:7" ht="18.75" thickBot="1" x14ac:dyDescent="0.35">
      <c r="B14" s="139" t="s">
        <v>176</v>
      </c>
      <c r="C14" s="140"/>
      <c r="D14" s="139" t="s">
        <v>109</v>
      </c>
      <c r="E14" s="142"/>
      <c r="F14" s="143"/>
    </row>
    <row r="15" spans="2:7" ht="17.25" thickBot="1" x14ac:dyDescent="0.35">
      <c r="B15" s="150" t="s">
        <v>179</v>
      </c>
      <c r="C15" s="151"/>
      <c r="D15" s="136">
        <v>-2283532</v>
      </c>
      <c r="E15" s="137"/>
      <c r="F15" s="138"/>
    </row>
    <row r="16" spans="2:7" ht="27.75" customHeight="1" thickBot="1" x14ac:dyDescent="0.35">
      <c r="B16" s="150" t="s">
        <v>108</v>
      </c>
      <c r="C16" s="151"/>
      <c r="D16" s="144">
        <f>2557611-412958-105072</f>
        <v>2039581</v>
      </c>
      <c r="E16" s="145"/>
      <c r="F16" s="146"/>
    </row>
    <row r="17" spans="1:9" ht="27.75" customHeight="1" thickBot="1" x14ac:dyDescent="0.35">
      <c r="B17" s="150" t="s">
        <v>107</v>
      </c>
      <c r="C17" s="151"/>
      <c r="D17" s="144">
        <v>975196</v>
      </c>
      <c r="E17" s="145"/>
      <c r="F17" s="146"/>
    </row>
    <row r="18" spans="1:9" ht="27.75" customHeight="1" thickBot="1" x14ac:dyDescent="0.35">
      <c r="B18" s="150" t="s">
        <v>175</v>
      </c>
      <c r="C18" s="151"/>
      <c r="D18" s="144">
        <v>412955</v>
      </c>
      <c r="E18" s="145"/>
      <c r="F18" s="146"/>
    </row>
    <row r="19" spans="1:9" s="1" customFormat="1" ht="18.75" thickBot="1" x14ac:dyDescent="0.35">
      <c r="A19" s="15"/>
      <c r="B19" s="139" t="s">
        <v>134</v>
      </c>
      <c r="C19" s="141"/>
      <c r="D19" s="147">
        <f>SUM(D15:F18)</f>
        <v>1144200</v>
      </c>
      <c r="E19" s="148"/>
      <c r="F19" s="149"/>
      <c r="G19" s="15"/>
      <c r="H19" s="15"/>
    </row>
    <row r="20" spans="1:9" s="1" customFormat="1" x14ac:dyDescent="0.3">
      <c r="A20" s="15"/>
      <c r="B20" s="15"/>
      <c r="C20" s="15"/>
      <c r="D20" s="15"/>
      <c r="E20" s="15"/>
      <c r="F20" s="15"/>
      <c r="G20" s="15"/>
      <c r="H20" s="15"/>
      <c r="I20" s="3"/>
    </row>
    <row r="21" spans="1:9" s="1" customFormat="1" x14ac:dyDescent="0.3">
      <c r="A21" s="15"/>
      <c r="B21" s="124"/>
      <c r="C21" s="15"/>
      <c r="D21" s="15"/>
      <c r="E21" s="15"/>
      <c r="F21" s="121">
        <v>2283532</v>
      </c>
      <c r="G21" s="15"/>
      <c r="H21" s="15"/>
    </row>
    <row r="22" spans="1:9" s="1" customFormat="1" x14ac:dyDescent="0.3">
      <c r="A22" s="15"/>
      <c r="B22" s="15" t="s">
        <v>184</v>
      </c>
      <c r="C22" s="15"/>
      <c r="D22" s="15"/>
      <c r="E22" s="15"/>
      <c r="F22" s="121">
        <v>477113</v>
      </c>
      <c r="G22" s="15"/>
      <c r="H22" s="16"/>
    </row>
    <row r="23" spans="1:9" s="1" customFormat="1" x14ac:dyDescent="0.3">
      <c r="A23" s="15"/>
      <c r="B23" s="126">
        <v>1699439</v>
      </c>
      <c r="C23" s="15" t="s">
        <v>185</v>
      </c>
      <c r="D23" s="15"/>
      <c r="E23" s="15"/>
      <c r="F23" s="15"/>
      <c r="G23" s="15"/>
      <c r="H23" s="15"/>
    </row>
    <row r="24" spans="1:9" s="1" customFormat="1" x14ac:dyDescent="0.3">
      <c r="A24" s="15"/>
      <c r="B24" s="126">
        <v>537464</v>
      </c>
      <c r="C24" s="131" t="s">
        <v>186</v>
      </c>
      <c r="D24" s="15"/>
      <c r="E24" s="15"/>
      <c r="F24" s="15"/>
      <c r="G24" s="15"/>
      <c r="H24" s="15"/>
    </row>
    <row r="25" spans="1:9" s="1" customFormat="1" x14ac:dyDescent="0.3">
      <c r="A25" s="15"/>
      <c r="B25" s="126">
        <v>369423</v>
      </c>
      <c r="C25" s="15" t="s">
        <v>187</v>
      </c>
      <c r="D25" s="15"/>
      <c r="E25" s="15"/>
      <c r="F25" s="15"/>
      <c r="G25" s="15"/>
      <c r="H25" s="15"/>
    </row>
    <row r="26" spans="1:9" s="1" customFormat="1" ht="17.25" thickBot="1" x14ac:dyDescent="0.35">
      <c r="A26" s="15"/>
      <c r="B26" s="127">
        <v>503319</v>
      </c>
      <c r="C26" s="15" t="s">
        <v>188</v>
      </c>
      <c r="D26" s="15"/>
      <c r="E26" s="15"/>
      <c r="F26" s="15"/>
      <c r="G26" s="15"/>
      <c r="H26" s="15"/>
    </row>
    <row r="27" spans="1:9" s="1" customFormat="1" x14ac:dyDescent="0.3">
      <c r="A27" s="15"/>
      <c r="B27" s="128">
        <v>3109645</v>
      </c>
      <c r="C27" s="15" t="s">
        <v>189</v>
      </c>
      <c r="D27" s="15"/>
      <c r="E27" s="15"/>
      <c r="F27" s="15"/>
      <c r="G27" s="15"/>
      <c r="H27" s="15"/>
    </row>
    <row r="28" spans="1:9" s="1" customFormat="1" ht="17.25" thickBot="1" x14ac:dyDescent="0.35">
      <c r="A28" s="15"/>
      <c r="B28" s="129">
        <v>6576265</v>
      </c>
      <c r="C28" s="15" t="s">
        <v>190</v>
      </c>
      <c r="D28" s="15"/>
      <c r="E28" s="15"/>
      <c r="F28" s="15"/>
      <c r="G28" s="15"/>
      <c r="H28" s="15"/>
    </row>
    <row r="29" spans="1:9" s="1" customFormat="1" x14ac:dyDescent="0.3">
      <c r="A29" s="15"/>
      <c r="B29" s="130">
        <f>+B27+B28</f>
        <v>9685910</v>
      </c>
      <c r="C29" s="15" t="s">
        <v>0</v>
      </c>
      <c r="D29" s="15"/>
      <c r="E29" s="15"/>
      <c r="F29" s="15"/>
      <c r="G29" s="15"/>
      <c r="H29" s="15"/>
    </row>
    <row r="30" spans="1:9" s="1" customFormat="1" ht="17.25" thickBot="1" x14ac:dyDescent="0.35">
      <c r="A30" s="15"/>
      <c r="B30" s="129">
        <v>477113</v>
      </c>
      <c r="C30" s="15" t="s">
        <v>191</v>
      </c>
      <c r="D30" s="15"/>
      <c r="E30" s="15"/>
      <c r="F30" s="15"/>
      <c r="G30" s="15"/>
      <c r="H30" s="15"/>
    </row>
    <row r="31" spans="1:9" s="1" customFormat="1" x14ac:dyDescent="0.3">
      <c r="A31" s="15"/>
      <c r="B31" s="130">
        <f>+B29+B30</f>
        <v>10163023</v>
      </c>
      <c r="C31" s="15" t="s">
        <v>192</v>
      </c>
      <c r="D31" s="15"/>
      <c r="E31" s="15"/>
      <c r="F31" s="15"/>
      <c r="G31" s="15"/>
      <c r="H31" s="15"/>
    </row>
    <row r="32" spans="1:9" s="1" customFormat="1" x14ac:dyDescent="0.3">
      <c r="A32" s="15"/>
      <c r="B32" s="15"/>
      <c r="C32" s="15"/>
      <c r="D32" s="15"/>
      <c r="E32" s="15"/>
      <c r="F32" s="15"/>
      <c r="G32" s="15"/>
      <c r="H32" s="15"/>
    </row>
    <row r="33" spans="1:8" s="1" customFormat="1" x14ac:dyDescent="0.3">
      <c r="A33" s="15"/>
      <c r="B33" s="15"/>
      <c r="C33" s="15"/>
      <c r="D33" s="15"/>
      <c r="E33" s="15"/>
      <c r="F33" s="15"/>
      <c r="G33" s="15"/>
      <c r="H33" s="15"/>
    </row>
    <row r="34" spans="1:8" s="1" customFormat="1" x14ac:dyDescent="0.3">
      <c r="A34" s="15"/>
      <c r="B34" s="15"/>
      <c r="C34" s="15"/>
      <c r="D34" s="15"/>
      <c r="E34" s="15"/>
      <c r="F34" s="15"/>
      <c r="G34" s="15"/>
      <c r="H34" s="15"/>
    </row>
    <row r="35" spans="1:8" s="1" customFormat="1" x14ac:dyDescent="0.3">
      <c r="A35" s="15"/>
      <c r="B35" s="15"/>
      <c r="C35" s="15"/>
      <c r="D35" s="15"/>
      <c r="E35" s="15"/>
      <c r="F35" s="15"/>
      <c r="G35" s="15"/>
      <c r="H35" s="15"/>
    </row>
    <row r="36" spans="1:8" s="1" customFormat="1" x14ac:dyDescent="0.3">
      <c r="A36" s="15"/>
      <c r="B36" s="15"/>
      <c r="C36" s="15"/>
      <c r="D36" s="15"/>
      <c r="E36" s="15"/>
      <c r="F36" s="15"/>
      <c r="G36" s="15"/>
      <c r="H36" s="15"/>
    </row>
    <row r="37" spans="1:8" s="1" customFormat="1" x14ac:dyDescent="0.3">
      <c r="A37" s="15"/>
      <c r="B37" s="15"/>
      <c r="C37" s="15"/>
      <c r="D37" s="15"/>
      <c r="E37" s="15"/>
      <c r="F37" s="15"/>
      <c r="G37" s="15"/>
      <c r="H37" s="15"/>
    </row>
    <row r="38" spans="1:8" s="1" customFormat="1" x14ac:dyDescent="0.3">
      <c r="A38" s="15"/>
      <c r="B38" s="15"/>
      <c r="C38" s="15"/>
      <c r="D38" s="15"/>
      <c r="E38" s="15"/>
      <c r="F38" s="15"/>
      <c r="G38" s="15"/>
      <c r="H38" s="15"/>
    </row>
    <row r="39" spans="1:8" s="1" customFormat="1" x14ac:dyDescent="0.3">
      <c r="A39" s="15"/>
      <c r="B39" s="15"/>
      <c r="C39" s="15"/>
      <c r="D39" s="15"/>
      <c r="E39" s="15"/>
      <c r="F39" s="15"/>
      <c r="G39" s="15"/>
      <c r="H39" s="15"/>
    </row>
    <row r="40" spans="1:8" s="1" customFormat="1" x14ac:dyDescent="0.3">
      <c r="A40" s="15"/>
      <c r="B40" s="15"/>
      <c r="C40" s="15"/>
      <c r="D40" s="15"/>
      <c r="E40" s="15"/>
      <c r="F40" s="15"/>
      <c r="G40" s="15"/>
      <c r="H40" s="15"/>
    </row>
    <row r="41" spans="1:8" s="1" customFormat="1" x14ac:dyDescent="0.3">
      <c r="A41" s="15"/>
      <c r="B41" s="15"/>
      <c r="C41" s="15"/>
      <c r="D41" s="15"/>
      <c r="E41" s="15"/>
      <c r="F41" s="15"/>
      <c r="G41" s="15"/>
      <c r="H41" s="15"/>
    </row>
    <row r="42" spans="1:8" s="1" customFormat="1" x14ac:dyDescent="0.3">
      <c r="A42" s="15"/>
      <c r="B42" s="15"/>
      <c r="C42" s="15"/>
      <c r="D42" s="15"/>
      <c r="E42" s="15"/>
      <c r="F42" s="15"/>
      <c r="G42" s="15"/>
      <c r="H42" s="15"/>
    </row>
    <row r="43" spans="1:8" s="1" customFormat="1" x14ac:dyDescent="0.3">
      <c r="A43" s="15"/>
      <c r="B43" s="15"/>
      <c r="C43" s="15"/>
      <c r="D43" s="15"/>
      <c r="E43" s="15"/>
      <c r="F43" s="15"/>
      <c r="G43" s="15"/>
      <c r="H43" s="15"/>
    </row>
    <row r="44" spans="1:8" s="1" customFormat="1" x14ac:dyDescent="0.3">
      <c r="A44" s="15"/>
      <c r="B44" s="15"/>
      <c r="C44" s="15"/>
      <c r="D44" s="15"/>
      <c r="E44" s="15"/>
      <c r="F44" s="15"/>
      <c r="G44" s="15"/>
      <c r="H44" s="15"/>
    </row>
    <row r="45" spans="1:8" s="1" customFormat="1" x14ac:dyDescent="0.3">
      <c r="A45" s="15"/>
      <c r="B45" s="15"/>
      <c r="C45" s="15"/>
      <c r="D45" s="15"/>
      <c r="E45" s="15"/>
      <c r="F45" s="15"/>
      <c r="G45" s="15"/>
      <c r="H45" s="15"/>
    </row>
    <row r="46" spans="1:8" s="1" customFormat="1" x14ac:dyDescent="0.3">
      <c r="A46" s="15"/>
      <c r="B46" s="15"/>
      <c r="C46" s="15"/>
      <c r="D46" s="15"/>
      <c r="E46" s="15"/>
      <c r="F46" s="15"/>
      <c r="G46" s="15"/>
      <c r="H46" s="15"/>
    </row>
    <row r="47" spans="1:8" s="1" customFormat="1" x14ac:dyDescent="0.3">
      <c r="A47" s="15"/>
      <c r="B47" s="15"/>
      <c r="C47" s="15"/>
      <c r="D47" s="15"/>
      <c r="E47" s="15"/>
      <c r="F47" s="15"/>
      <c r="G47" s="15"/>
      <c r="H47" s="15"/>
    </row>
    <row r="48" spans="1:8" s="1" customFormat="1" x14ac:dyDescent="0.3">
      <c r="A48" s="15"/>
      <c r="B48" s="15"/>
      <c r="C48" s="15"/>
      <c r="D48" s="15"/>
      <c r="E48" s="15"/>
      <c r="F48" s="15"/>
      <c r="G48" s="15"/>
      <c r="H48" s="15"/>
    </row>
    <row r="49" spans="1:8" s="1" customFormat="1" x14ac:dyDescent="0.3">
      <c r="A49" s="15"/>
      <c r="B49" s="15"/>
      <c r="C49" s="15"/>
      <c r="D49" s="15"/>
      <c r="E49" s="15"/>
      <c r="F49" s="15"/>
      <c r="G49" s="15"/>
      <c r="H49" s="15"/>
    </row>
    <row r="50" spans="1:8" s="1" customFormat="1" x14ac:dyDescent="0.3">
      <c r="A50" s="15"/>
      <c r="B50" s="15"/>
      <c r="C50" s="15"/>
      <c r="D50" s="15"/>
      <c r="E50" s="15"/>
      <c r="F50" s="15"/>
      <c r="G50" s="15"/>
      <c r="H50" s="15"/>
    </row>
    <row r="51" spans="1:8" s="1" customFormat="1" x14ac:dyDescent="0.3">
      <c r="A51" s="15"/>
      <c r="B51" s="15"/>
      <c r="C51" s="15"/>
      <c r="D51" s="15"/>
      <c r="E51" s="15"/>
      <c r="F51" s="15"/>
      <c r="G51" s="15"/>
      <c r="H51" s="15"/>
    </row>
    <row r="52" spans="1:8" s="1" customFormat="1" x14ac:dyDescent="0.3">
      <c r="A52" s="15"/>
      <c r="B52" s="15"/>
      <c r="C52" s="15"/>
      <c r="D52" s="15"/>
      <c r="E52" s="15"/>
      <c r="F52" s="15"/>
      <c r="G52" s="15"/>
      <c r="H52" s="15"/>
    </row>
    <row r="53" spans="1:8" s="1" customFormat="1" x14ac:dyDescent="0.3">
      <c r="A53" s="15"/>
      <c r="B53" s="15"/>
      <c r="C53" s="15"/>
      <c r="D53" s="15"/>
      <c r="E53" s="15"/>
      <c r="F53" s="15"/>
      <c r="G53" s="15"/>
      <c r="H53" s="15"/>
    </row>
    <row r="54" spans="1:8" s="1" customFormat="1" x14ac:dyDescent="0.3">
      <c r="A54" s="15"/>
      <c r="B54" s="15"/>
      <c r="C54" s="15"/>
      <c r="D54" s="15"/>
      <c r="E54" s="15"/>
      <c r="F54" s="15"/>
      <c r="G54" s="15"/>
      <c r="H54" s="15"/>
    </row>
    <row r="55" spans="1:8" s="1" customFormat="1" x14ac:dyDescent="0.3">
      <c r="A55" s="15"/>
      <c r="B55" s="15"/>
      <c r="C55" s="15"/>
      <c r="D55" s="15"/>
      <c r="E55" s="15"/>
      <c r="F55" s="15"/>
      <c r="G55" s="15"/>
      <c r="H55" s="15"/>
    </row>
    <row r="56" spans="1:8" s="1" customFormat="1" x14ac:dyDescent="0.3">
      <c r="A56" s="15"/>
      <c r="B56" s="15"/>
      <c r="C56" s="15"/>
      <c r="D56" s="15"/>
      <c r="E56" s="15"/>
      <c r="F56" s="15"/>
      <c r="G56" s="15"/>
      <c r="H56" s="15"/>
    </row>
    <row r="57" spans="1:8" s="1" customFormat="1" x14ac:dyDescent="0.3">
      <c r="A57" s="15"/>
      <c r="B57" s="15"/>
      <c r="C57" s="15"/>
      <c r="D57" s="15"/>
      <c r="E57" s="15"/>
      <c r="F57" s="15"/>
      <c r="G57" s="15"/>
      <c r="H57" s="15"/>
    </row>
    <row r="58" spans="1:8" s="1" customFormat="1" x14ac:dyDescent="0.3">
      <c r="A58" s="15"/>
      <c r="B58" s="15"/>
      <c r="C58" s="15"/>
      <c r="D58" s="15"/>
      <c r="E58" s="15"/>
      <c r="F58" s="15"/>
      <c r="G58" s="15"/>
      <c r="H58" s="15"/>
    </row>
    <row r="59" spans="1:8" s="1" customFormat="1" x14ac:dyDescent="0.3">
      <c r="A59" s="15"/>
      <c r="B59" s="15"/>
      <c r="C59" s="15"/>
      <c r="D59" s="15"/>
      <c r="E59" s="15"/>
      <c r="F59" s="15"/>
      <c r="G59" s="15"/>
      <c r="H59" s="15"/>
    </row>
    <row r="60" spans="1:8" s="1" customFormat="1" x14ac:dyDescent="0.3">
      <c r="A60" s="15"/>
      <c r="B60" s="15"/>
      <c r="C60" s="15"/>
      <c r="D60" s="15"/>
      <c r="E60" s="15"/>
      <c r="F60" s="15"/>
      <c r="G60" s="15"/>
      <c r="H60" s="15"/>
    </row>
    <row r="61" spans="1:8" s="1" customFormat="1" x14ac:dyDescent="0.3">
      <c r="A61" s="15"/>
      <c r="B61" s="15"/>
      <c r="C61" s="15"/>
      <c r="D61" s="15"/>
      <c r="E61" s="15"/>
      <c r="F61" s="15"/>
      <c r="G61" s="15"/>
      <c r="H61" s="15"/>
    </row>
    <row r="62" spans="1:8" s="1" customFormat="1" x14ac:dyDescent="0.3">
      <c r="A62" s="15"/>
      <c r="B62" s="15"/>
      <c r="C62" s="15"/>
      <c r="D62" s="15"/>
      <c r="E62" s="15"/>
      <c r="F62" s="15"/>
      <c r="G62" s="15"/>
      <c r="H62" s="15"/>
    </row>
    <row r="63" spans="1:8" s="1" customFormat="1" x14ac:dyDescent="0.3">
      <c r="A63" s="15"/>
      <c r="B63" s="15"/>
      <c r="C63" s="15"/>
      <c r="D63" s="15"/>
      <c r="E63" s="15"/>
      <c r="F63" s="15"/>
      <c r="G63" s="15"/>
      <c r="H63" s="15"/>
    </row>
    <row r="64" spans="1:8" s="1" customFormat="1" x14ac:dyDescent="0.3">
      <c r="A64" s="15"/>
      <c r="B64" s="15"/>
      <c r="C64" s="15"/>
      <c r="D64" s="15"/>
      <c r="E64" s="15"/>
      <c r="F64" s="15"/>
      <c r="G64" s="15"/>
      <c r="H64" s="15"/>
    </row>
    <row r="65" spans="1:8" s="1" customFormat="1" x14ac:dyDescent="0.3">
      <c r="A65" s="15"/>
      <c r="B65" s="15"/>
      <c r="C65" s="15"/>
      <c r="D65" s="15"/>
      <c r="E65" s="15"/>
      <c r="F65" s="15"/>
      <c r="G65" s="15"/>
      <c r="H65" s="15"/>
    </row>
    <row r="66" spans="1:8" s="1" customFormat="1" x14ac:dyDescent="0.3">
      <c r="A66" s="15"/>
      <c r="B66" s="15"/>
      <c r="C66" s="15"/>
      <c r="D66" s="15"/>
      <c r="E66" s="15"/>
      <c r="F66" s="15"/>
      <c r="G66" s="15"/>
      <c r="H66" s="15"/>
    </row>
    <row r="67" spans="1:8" s="1" customFormat="1" x14ac:dyDescent="0.3">
      <c r="A67" s="15"/>
      <c r="B67" s="15"/>
      <c r="C67" s="15"/>
      <c r="D67" s="15"/>
      <c r="E67" s="15"/>
      <c r="F67" s="15"/>
      <c r="G67" s="15"/>
      <c r="H67" s="15"/>
    </row>
    <row r="68" spans="1:8" s="1" customFormat="1" x14ac:dyDescent="0.3">
      <c r="A68" s="15"/>
      <c r="B68" s="15"/>
      <c r="C68" s="15"/>
      <c r="D68" s="15"/>
      <c r="E68" s="15"/>
      <c r="F68" s="15"/>
      <c r="G68" s="15"/>
      <c r="H68" s="15"/>
    </row>
    <row r="69" spans="1:8" s="1" customFormat="1" x14ac:dyDescent="0.3">
      <c r="A69" s="15"/>
      <c r="B69" s="15"/>
      <c r="C69" s="15"/>
      <c r="D69" s="15"/>
      <c r="E69" s="15"/>
      <c r="F69" s="15"/>
      <c r="G69" s="15"/>
      <c r="H69" s="15"/>
    </row>
    <row r="70" spans="1:8" s="1" customFormat="1" x14ac:dyDescent="0.3">
      <c r="A70" s="15"/>
      <c r="B70" s="15"/>
      <c r="C70" s="15"/>
      <c r="D70" s="15"/>
      <c r="E70" s="15"/>
      <c r="F70" s="15"/>
      <c r="G70" s="15"/>
      <c r="H70" s="15"/>
    </row>
    <row r="71" spans="1:8" s="1" customFormat="1" x14ac:dyDescent="0.3">
      <c r="A71" s="15"/>
      <c r="B71" s="15"/>
      <c r="C71" s="15"/>
      <c r="D71" s="15"/>
      <c r="E71" s="15"/>
      <c r="F71" s="15"/>
      <c r="G71" s="15"/>
      <c r="H71" s="15"/>
    </row>
    <row r="72" spans="1:8" s="1" customFormat="1" x14ac:dyDescent="0.3">
      <c r="A72" s="15"/>
      <c r="B72" s="15"/>
      <c r="C72" s="15"/>
      <c r="D72" s="15"/>
      <c r="E72" s="15"/>
      <c r="F72" s="15"/>
      <c r="G72" s="15"/>
      <c r="H72" s="15"/>
    </row>
    <row r="73" spans="1:8" s="1" customFormat="1" x14ac:dyDescent="0.3">
      <c r="A73" s="15"/>
      <c r="B73" s="15"/>
      <c r="C73" s="15"/>
      <c r="D73" s="15"/>
      <c r="E73" s="15"/>
      <c r="F73" s="15"/>
      <c r="G73" s="15"/>
      <c r="H73" s="15"/>
    </row>
    <row r="74" spans="1:8" s="1" customFormat="1" x14ac:dyDescent="0.3">
      <c r="A74" s="15"/>
      <c r="B74" s="15"/>
      <c r="C74" s="15"/>
      <c r="D74" s="15"/>
      <c r="E74" s="15"/>
      <c r="F74" s="15"/>
      <c r="G74" s="15"/>
      <c r="H74" s="15"/>
    </row>
    <row r="75" spans="1:8" s="1" customFormat="1" x14ac:dyDescent="0.3">
      <c r="A75" s="15"/>
      <c r="B75" s="15"/>
      <c r="C75" s="15"/>
      <c r="D75" s="15"/>
      <c r="E75" s="15"/>
      <c r="F75" s="15"/>
      <c r="G75" s="15"/>
      <c r="H75" s="15"/>
    </row>
    <row r="76" spans="1:8" s="1" customFormat="1" x14ac:dyDescent="0.3">
      <c r="A76" s="15"/>
      <c r="B76" s="15"/>
      <c r="C76" s="15"/>
      <c r="D76" s="15"/>
      <c r="E76" s="15"/>
      <c r="F76" s="15"/>
      <c r="G76" s="15"/>
      <c r="H76" s="15"/>
    </row>
    <row r="77" spans="1:8" s="1" customFormat="1" x14ac:dyDescent="0.3">
      <c r="A77" s="15"/>
      <c r="B77" s="15"/>
      <c r="C77" s="15"/>
      <c r="D77" s="15"/>
      <c r="E77" s="15"/>
      <c r="F77" s="15"/>
      <c r="G77" s="15"/>
      <c r="H77" s="15"/>
    </row>
    <row r="78" spans="1:8" s="1" customFormat="1" x14ac:dyDescent="0.3">
      <c r="A78" s="15"/>
      <c r="B78" s="15"/>
      <c r="C78" s="15"/>
      <c r="D78" s="15"/>
      <c r="E78" s="15"/>
      <c r="F78" s="15"/>
      <c r="G78" s="15"/>
      <c r="H78" s="15"/>
    </row>
    <row r="79" spans="1:8" s="1" customFormat="1" x14ac:dyDescent="0.3">
      <c r="A79" s="15"/>
      <c r="B79" s="15"/>
      <c r="C79" s="15"/>
      <c r="D79" s="15"/>
      <c r="E79" s="15"/>
      <c r="F79" s="15"/>
      <c r="G79" s="15"/>
      <c r="H79" s="15"/>
    </row>
    <row r="80" spans="1:8" s="1" customFormat="1" x14ac:dyDescent="0.3">
      <c r="A80" s="15"/>
      <c r="B80" s="15"/>
      <c r="C80" s="15"/>
      <c r="D80" s="15"/>
      <c r="E80" s="15"/>
      <c r="F80" s="15"/>
      <c r="G80" s="15"/>
      <c r="H80" s="15"/>
    </row>
    <row r="81" spans="1:8" s="1" customFormat="1" x14ac:dyDescent="0.3">
      <c r="A81" s="15"/>
      <c r="B81" s="15"/>
      <c r="C81" s="15"/>
      <c r="D81" s="15"/>
      <c r="E81" s="15"/>
      <c r="F81" s="15"/>
      <c r="G81" s="15"/>
      <c r="H81" s="15"/>
    </row>
    <row r="82" spans="1:8" s="1" customFormat="1" x14ac:dyDescent="0.3">
      <c r="A82" s="15"/>
      <c r="B82" s="15"/>
      <c r="C82" s="15"/>
      <c r="D82" s="15"/>
      <c r="E82" s="15"/>
      <c r="F82" s="15"/>
      <c r="G82" s="15"/>
      <c r="H82" s="15"/>
    </row>
    <row r="83" spans="1:8" s="1" customFormat="1" x14ac:dyDescent="0.3">
      <c r="A83" s="15"/>
      <c r="B83" s="15"/>
      <c r="C83" s="15"/>
      <c r="D83" s="15"/>
      <c r="E83" s="15"/>
      <c r="F83" s="15"/>
      <c r="G83" s="15"/>
      <c r="H83" s="15"/>
    </row>
    <row r="84" spans="1:8" s="1" customFormat="1" x14ac:dyDescent="0.3">
      <c r="A84" s="15"/>
      <c r="B84" s="15"/>
      <c r="C84" s="15"/>
      <c r="D84" s="15"/>
      <c r="E84" s="15"/>
      <c r="F84" s="15"/>
      <c r="G84" s="15"/>
      <c r="H84" s="15"/>
    </row>
    <row r="85" spans="1:8" s="1" customFormat="1" x14ac:dyDescent="0.3">
      <c r="A85" s="15"/>
      <c r="B85" s="15"/>
      <c r="C85" s="15"/>
      <c r="D85" s="15"/>
      <c r="E85" s="15"/>
      <c r="F85" s="15"/>
      <c r="G85" s="15"/>
      <c r="H85" s="15"/>
    </row>
    <row r="86" spans="1:8" s="1" customFormat="1" x14ac:dyDescent="0.3">
      <c r="A86" s="15"/>
      <c r="B86" s="15"/>
      <c r="C86" s="15"/>
      <c r="D86" s="15"/>
      <c r="E86" s="15"/>
      <c r="F86" s="15"/>
      <c r="G86" s="15"/>
      <c r="H86" s="15"/>
    </row>
    <row r="87" spans="1:8" s="1" customFormat="1" x14ac:dyDescent="0.3">
      <c r="A87" s="15"/>
      <c r="B87" s="15"/>
      <c r="C87" s="15"/>
      <c r="D87" s="15"/>
      <c r="E87" s="15"/>
      <c r="F87" s="15"/>
      <c r="G87" s="15"/>
      <c r="H87" s="15"/>
    </row>
    <row r="88" spans="1:8" s="1" customFormat="1" x14ac:dyDescent="0.3">
      <c r="A88" s="15"/>
      <c r="B88" s="15"/>
      <c r="C88" s="15"/>
      <c r="D88" s="15"/>
      <c r="E88" s="15"/>
      <c r="F88" s="15"/>
      <c r="G88" s="15"/>
      <c r="H88" s="15"/>
    </row>
    <row r="89" spans="1:8" s="1" customFormat="1" x14ac:dyDescent="0.3">
      <c r="A89" s="15"/>
      <c r="B89" s="15"/>
      <c r="C89" s="15"/>
      <c r="D89" s="15"/>
      <c r="E89" s="15"/>
      <c r="F89" s="15"/>
      <c r="G89" s="15"/>
      <c r="H89" s="15"/>
    </row>
    <row r="90" spans="1:8" s="1" customFormat="1" x14ac:dyDescent="0.3">
      <c r="A90" s="15"/>
      <c r="B90" s="15"/>
      <c r="C90" s="15"/>
      <c r="D90" s="15"/>
      <c r="E90" s="15"/>
      <c r="F90" s="15"/>
      <c r="G90" s="15"/>
      <c r="H90" s="15"/>
    </row>
    <row r="91" spans="1:8" s="1" customFormat="1" x14ac:dyDescent="0.3">
      <c r="A91" s="15"/>
      <c r="B91" s="15"/>
      <c r="C91" s="15"/>
      <c r="D91" s="15"/>
      <c r="E91" s="15"/>
      <c r="F91" s="15"/>
      <c r="G91" s="15"/>
      <c r="H91" s="15"/>
    </row>
    <row r="92" spans="1:8" s="1" customFormat="1" x14ac:dyDescent="0.3">
      <c r="A92" s="15"/>
      <c r="B92" s="15"/>
      <c r="C92" s="15"/>
      <c r="D92" s="15"/>
      <c r="E92" s="15"/>
      <c r="F92" s="15"/>
      <c r="G92" s="15"/>
      <c r="H92" s="15"/>
    </row>
    <row r="93" spans="1:8" s="1" customFormat="1" x14ac:dyDescent="0.3">
      <c r="A93" s="15"/>
      <c r="B93" s="15"/>
      <c r="C93" s="15"/>
      <c r="D93" s="15"/>
      <c r="E93" s="15"/>
      <c r="F93" s="15"/>
      <c r="G93" s="15"/>
      <c r="H93" s="15"/>
    </row>
    <row r="94" spans="1:8" s="1" customFormat="1" x14ac:dyDescent="0.3">
      <c r="A94" s="15"/>
      <c r="B94" s="15"/>
      <c r="C94" s="15"/>
      <c r="D94" s="15"/>
      <c r="E94" s="15"/>
      <c r="F94" s="15"/>
      <c r="G94" s="15"/>
      <c r="H94" s="15"/>
    </row>
    <row r="95" spans="1:8" s="1" customFormat="1" x14ac:dyDescent="0.3">
      <c r="A95" s="15"/>
      <c r="B95" s="15"/>
      <c r="C95" s="15"/>
      <c r="D95" s="15"/>
      <c r="E95" s="15"/>
      <c r="F95" s="15"/>
      <c r="G95" s="15"/>
      <c r="H95" s="15"/>
    </row>
    <row r="96" spans="1:8" s="1" customFormat="1" x14ac:dyDescent="0.3">
      <c r="A96" s="15"/>
      <c r="B96" s="15"/>
      <c r="C96" s="15"/>
      <c r="D96" s="15"/>
      <c r="E96" s="15"/>
      <c r="F96" s="15"/>
      <c r="G96" s="15"/>
      <c r="H96" s="15"/>
    </row>
    <row r="97" spans="1:8" s="1" customFormat="1" x14ac:dyDescent="0.3">
      <c r="A97" s="15"/>
      <c r="B97" s="15"/>
      <c r="C97" s="15"/>
      <c r="D97" s="15"/>
      <c r="E97" s="15"/>
      <c r="F97" s="15"/>
      <c r="G97" s="15"/>
      <c r="H97" s="15"/>
    </row>
    <row r="98" spans="1:8" s="1" customFormat="1" x14ac:dyDescent="0.3">
      <c r="A98" s="15"/>
      <c r="B98" s="15"/>
      <c r="C98" s="15"/>
      <c r="D98" s="15"/>
      <c r="E98" s="15"/>
      <c r="F98" s="15"/>
      <c r="G98" s="15"/>
      <c r="H98" s="15"/>
    </row>
    <row r="99" spans="1:8" s="1" customFormat="1" x14ac:dyDescent="0.3">
      <c r="A99" s="15"/>
      <c r="B99" s="15"/>
      <c r="C99" s="15"/>
      <c r="D99" s="15"/>
      <c r="E99" s="15"/>
      <c r="F99" s="15"/>
      <c r="G99" s="15"/>
      <c r="H99" s="15"/>
    </row>
    <row r="100" spans="1:8" s="1" customFormat="1" x14ac:dyDescent="0.3">
      <c r="A100" s="15"/>
      <c r="B100" s="15"/>
      <c r="C100" s="15"/>
      <c r="D100" s="15"/>
      <c r="E100" s="15"/>
      <c r="F100" s="15"/>
      <c r="G100" s="15"/>
      <c r="H100" s="15"/>
    </row>
    <row r="101" spans="1:8" s="1" customFormat="1" x14ac:dyDescent="0.3">
      <c r="A101" s="15"/>
      <c r="B101" s="15"/>
      <c r="C101" s="15"/>
      <c r="D101" s="15"/>
      <c r="E101" s="15"/>
      <c r="F101" s="15"/>
      <c r="G101" s="15"/>
      <c r="H101" s="15"/>
    </row>
    <row r="102" spans="1:8" s="1" customFormat="1" x14ac:dyDescent="0.3">
      <c r="A102" s="15"/>
      <c r="B102" s="15"/>
      <c r="C102" s="15"/>
      <c r="D102" s="15"/>
      <c r="E102" s="15"/>
      <c r="F102" s="15"/>
      <c r="G102" s="15"/>
      <c r="H102" s="15"/>
    </row>
    <row r="103" spans="1:8" s="1" customFormat="1" x14ac:dyDescent="0.3">
      <c r="A103" s="15"/>
      <c r="B103" s="15"/>
      <c r="C103" s="15"/>
      <c r="D103" s="15"/>
      <c r="E103" s="15"/>
      <c r="F103" s="15"/>
      <c r="G103" s="15"/>
      <c r="H103" s="15"/>
    </row>
    <row r="104" spans="1:8" s="1" customFormat="1" x14ac:dyDescent="0.3">
      <c r="A104" s="15"/>
      <c r="B104" s="15"/>
      <c r="C104" s="15"/>
      <c r="D104" s="15"/>
      <c r="E104" s="15"/>
      <c r="F104" s="15"/>
      <c r="G104" s="15"/>
      <c r="H104" s="15"/>
    </row>
    <row r="105" spans="1:8" s="1" customFormat="1" x14ac:dyDescent="0.3">
      <c r="A105" s="15"/>
      <c r="B105" s="15"/>
      <c r="C105" s="15"/>
      <c r="D105" s="15"/>
      <c r="E105" s="15"/>
      <c r="F105" s="15"/>
      <c r="G105" s="15"/>
      <c r="H105" s="15"/>
    </row>
    <row r="106" spans="1:8" s="1" customFormat="1" x14ac:dyDescent="0.3">
      <c r="A106" s="15"/>
      <c r="B106" s="15"/>
      <c r="C106" s="15"/>
      <c r="D106" s="15"/>
      <c r="E106" s="15"/>
      <c r="F106" s="15"/>
      <c r="G106" s="15"/>
      <c r="H106" s="15"/>
    </row>
    <row r="107" spans="1:8" s="1" customFormat="1" x14ac:dyDescent="0.3">
      <c r="A107" s="15"/>
      <c r="B107" s="15"/>
      <c r="C107" s="15"/>
      <c r="D107" s="15"/>
      <c r="E107" s="15"/>
      <c r="F107" s="15"/>
      <c r="G107" s="15"/>
      <c r="H107" s="15"/>
    </row>
    <row r="108" spans="1:8" s="1" customFormat="1" x14ac:dyDescent="0.3">
      <c r="A108" s="15"/>
      <c r="B108" s="15"/>
      <c r="C108" s="15"/>
      <c r="D108" s="15"/>
      <c r="E108" s="15"/>
      <c r="F108" s="15"/>
      <c r="G108" s="15"/>
      <c r="H108" s="15"/>
    </row>
    <row r="109" spans="1:8" s="1" customFormat="1" x14ac:dyDescent="0.3">
      <c r="A109" s="15"/>
      <c r="B109" s="15"/>
      <c r="C109" s="15"/>
      <c r="D109" s="15"/>
      <c r="E109" s="15"/>
      <c r="F109" s="15"/>
      <c r="G109" s="15"/>
      <c r="H109" s="15"/>
    </row>
    <row r="110" spans="1:8" s="1" customFormat="1" x14ac:dyDescent="0.3">
      <c r="A110" s="15"/>
      <c r="B110" s="15"/>
      <c r="C110" s="15"/>
      <c r="D110" s="15"/>
      <c r="E110" s="15"/>
      <c r="F110" s="15"/>
      <c r="G110" s="15"/>
      <c r="H110" s="15"/>
    </row>
    <row r="111" spans="1:8" s="1" customFormat="1" x14ac:dyDescent="0.3">
      <c r="A111" s="15"/>
      <c r="B111" s="15"/>
      <c r="C111" s="15"/>
      <c r="D111" s="15"/>
      <c r="E111" s="15"/>
      <c r="F111" s="15"/>
      <c r="G111" s="15"/>
      <c r="H111" s="15"/>
    </row>
    <row r="112" spans="1:8" s="1" customFormat="1" x14ac:dyDescent="0.3">
      <c r="A112" s="15"/>
      <c r="B112" s="15"/>
      <c r="C112" s="15"/>
      <c r="D112" s="15"/>
      <c r="E112" s="15"/>
      <c r="F112" s="15"/>
      <c r="G112" s="15"/>
      <c r="H112" s="15"/>
    </row>
    <row r="113" spans="1:8" s="1" customFormat="1" x14ac:dyDescent="0.3">
      <c r="A113" s="15"/>
      <c r="B113" s="15"/>
      <c r="C113" s="15"/>
      <c r="D113" s="15"/>
      <c r="E113" s="15"/>
      <c r="F113" s="15"/>
      <c r="G113" s="15"/>
      <c r="H113" s="15"/>
    </row>
    <row r="114" spans="1:8" s="1" customFormat="1" x14ac:dyDescent="0.3">
      <c r="A114" s="15"/>
      <c r="B114" s="15"/>
      <c r="C114" s="15"/>
      <c r="D114" s="15"/>
      <c r="E114" s="15"/>
      <c r="F114" s="15"/>
      <c r="G114" s="15"/>
      <c r="H114" s="15"/>
    </row>
    <row r="115" spans="1:8" s="1" customFormat="1" x14ac:dyDescent="0.3">
      <c r="A115" s="15"/>
      <c r="B115" s="15"/>
      <c r="C115" s="15"/>
      <c r="D115" s="15"/>
      <c r="E115" s="15"/>
      <c r="F115" s="15"/>
      <c r="G115" s="15"/>
      <c r="H115" s="15"/>
    </row>
    <row r="116" spans="1:8" s="1" customFormat="1" x14ac:dyDescent="0.3">
      <c r="A116" s="15"/>
      <c r="B116" s="15"/>
      <c r="C116" s="15"/>
      <c r="D116" s="15"/>
      <c r="E116" s="15"/>
      <c r="F116" s="15"/>
      <c r="G116" s="15"/>
      <c r="H116" s="15"/>
    </row>
    <row r="117" spans="1:8" s="1" customFormat="1" x14ac:dyDescent="0.3">
      <c r="A117" s="15"/>
      <c r="B117" s="15"/>
      <c r="C117" s="15"/>
      <c r="D117" s="15"/>
      <c r="E117" s="15"/>
      <c r="F117" s="15"/>
      <c r="G117" s="15"/>
      <c r="H117" s="15"/>
    </row>
    <row r="118" spans="1:8" s="1" customFormat="1" x14ac:dyDescent="0.3">
      <c r="A118" s="15"/>
      <c r="B118" s="15"/>
      <c r="C118" s="15"/>
      <c r="D118" s="15"/>
      <c r="E118" s="15"/>
      <c r="F118" s="15"/>
      <c r="G118" s="15"/>
      <c r="H118" s="15"/>
    </row>
    <row r="119" spans="1:8" s="1" customFormat="1" x14ac:dyDescent="0.3">
      <c r="A119" s="15"/>
      <c r="B119" s="15"/>
      <c r="C119" s="15"/>
      <c r="D119" s="15"/>
      <c r="E119" s="15"/>
      <c r="F119" s="15"/>
      <c r="G119" s="15"/>
      <c r="H119" s="15"/>
    </row>
    <row r="120" spans="1:8" s="1" customFormat="1" x14ac:dyDescent="0.3">
      <c r="A120" s="15"/>
      <c r="B120" s="15"/>
      <c r="C120" s="15"/>
      <c r="D120" s="15"/>
      <c r="E120" s="15"/>
      <c r="F120" s="15"/>
      <c r="G120" s="15"/>
      <c r="H120" s="15"/>
    </row>
    <row r="121" spans="1:8" s="1" customFormat="1" x14ac:dyDescent="0.3">
      <c r="A121" s="15"/>
      <c r="B121" s="15"/>
      <c r="C121" s="15"/>
      <c r="D121" s="15"/>
      <c r="E121" s="15"/>
      <c r="F121" s="15"/>
      <c r="G121" s="15"/>
      <c r="H121" s="15"/>
    </row>
    <row r="122" spans="1:8" s="1" customFormat="1" x14ac:dyDescent="0.3">
      <c r="A122" s="15"/>
      <c r="B122" s="15"/>
      <c r="C122" s="15"/>
      <c r="D122" s="15"/>
      <c r="E122" s="15"/>
      <c r="F122" s="15"/>
      <c r="G122" s="15"/>
      <c r="H122" s="15"/>
    </row>
    <row r="123" spans="1:8" s="1" customFormat="1" x14ac:dyDescent="0.3">
      <c r="A123" s="15"/>
      <c r="B123" s="15"/>
      <c r="C123" s="15"/>
      <c r="D123" s="15"/>
      <c r="E123" s="15"/>
      <c r="F123" s="15"/>
      <c r="G123" s="15"/>
      <c r="H123" s="15"/>
    </row>
    <row r="124" spans="1:8" s="1" customFormat="1" x14ac:dyDescent="0.3">
      <c r="A124" s="15"/>
      <c r="B124" s="15"/>
      <c r="C124" s="15"/>
      <c r="D124" s="15"/>
      <c r="E124" s="15"/>
      <c r="F124" s="15"/>
      <c r="G124" s="15"/>
      <c r="H124" s="15"/>
    </row>
    <row r="125" spans="1:8" s="1" customFormat="1" x14ac:dyDescent="0.3">
      <c r="A125" s="15"/>
      <c r="B125" s="15"/>
      <c r="C125" s="15"/>
      <c r="D125" s="15"/>
      <c r="E125" s="15"/>
      <c r="F125" s="15"/>
      <c r="G125" s="15"/>
      <c r="H125" s="15"/>
    </row>
    <row r="126" spans="1:8" s="1" customFormat="1" x14ac:dyDescent="0.3">
      <c r="A126" s="15"/>
      <c r="B126" s="15"/>
      <c r="C126" s="15"/>
      <c r="D126" s="15"/>
      <c r="E126" s="15"/>
      <c r="F126" s="15"/>
      <c r="G126" s="15"/>
      <c r="H126" s="15"/>
    </row>
    <row r="127" spans="1:8" s="1" customFormat="1" x14ac:dyDescent="0.3">
      <c r="A127" s="15"/>
      <c r="B127" s="15"/>
      <c r="C127" s="15"/>
      <c r="D127" s="15"/>
      <c r="E127" s="15"/>
      <c r="F127" s="15"/>
      <c r="G127" s="15"/>
      <c r="H127" s="15"/>
    </row>
    <row r="128" spans="1:8" s="1" customFormat="1" x14ac:dyDescent="0.3">
      <c r="A128" s="15"/>
      <c r="B128" s="15"/>
      <c r="C128" s="15"/>
      <c r="D128" s="15"/>
      <c r="E128" s="15"/>
      <c r="F128" s="15"/>
      <c r="G128" s="15"/>
      <c r="H128" s="15"/>
    </row>
    <row r="129" spans="1:8" s="1" customFormat="1" x14ac:dyDescent="0.3">
      <c r="A129" s="15"/>
      <c r="B129" s="15"/>
      <c r="C129" s="15"/>
      <c r="D129" s="15"/>
      <c r="E129" s="15"/>
      <c r="F129" s="15"/>
      <c r="G129" s="15"/>
      <c r="H129" s="15"/>
    </row>
    <row r="130" spans="1:8" s="1" customFormat="1" x14ac:dyDescent="0.3">
      <c r="A130" s="15"/>
      <c r="B130" s="15"/>
      <c r="C130" s="15"/>
      <c r="D130" s="15"/>
      <c r="E130" s="15"/>
      <c r="F130" s="15"/>
      <c r="G130" s="15"/>
      <c r="H130" s="15"/>
    </row>
    <row r="131" spans="1:8" s="1" customFormat="1" x14ac:dyDescent="0.3">
      <c r="A131" s="15"/>
      <c r="B131" s="15"/>
      <c r="C131" s="15"/>
      <c r="D131" s="15"/>
      <c r="E131" s="15"/>
      <c r="F131" s="15"/>
      <c r="G131" s="15"/>
      <c r="H131" s="15"/>
    </row>
    <row r="132" spans="1:8" s="1" customFormat="1" x14ac:dyDescent="0.3">
      <c r="A132" s="15"/>
      <c r="B132" s="15"/>
      <c r="C132" s="15"/>
      <c r="D132" s="15"/>
      <c r="E132" s="15"/>
      <c r="F132" s="15"/>
      <c r="G132" s="15"/>
      <c r="H132" s="15"/>
    </row>
    <row r="133" spans="1:8" s="1" customFormat="1" x14ac:dyDescent="0.3">
      <c r="A133" s="15"/>
      <c r="B133" s="15"/>
      <c r="C133" s="15"/>
      <c r="D133" s="15"/>
      <c r="E133" s="15"/>
      <c r="F133" s="15"/>
      <c r="G133" s="15"/>
      <c r="H133" s="15"/>
    </row>
    <row r="134" spans="1:8" s="1" customFormat="1" x14ac:dyDescent="0.3">
      <c r="A134" s="15"/>
      <c r="B134" s="15"/>
      <c r="C134" s="15"/>
      <c r="D134" s="15"/>
      <c r="E134" s="15"/>
      <c r="F134" s="15"/>
      <c r="G134" s="15"/>
      <c r="H134" s="15"/>
    </row>
    <row r="135" spans="1:8" s="1" customFormat="1" x14ac:dyDescent="0.3">
      <c r="A135" s="15"/>
      <c r="B135" s="15"/>
      <c r="C135" s="15"/>
      <c r="D135" s="15"/>
      <c r="E135" s="15"/>
      <c r="F135" s="15"/>
      <c r="G135" s="15"/>
      <c r="H135" s="15"/>
    </row>
    <row r="136" spans="1:8" s="1" customFormat="1" x14ac:dyDescent="0.3">
      <c r="A136" s="15"/>
      <c r="B136" s="15"/>
      <c r="C136" s="15"/>
      <c r="D136" s="15"/>
      <c r="E136" s="15"/>
      <c r="F136" s="15"/>
      <c r="G136" s="15"/>
      <c r="H136" s="15"/>
    </row>
    <row r="137" spans="1:8" s="1" customFormat="1" x14ac:dyDescent="0.3">
      <c r="A137" s="15"/>
      <c r="B137" s="15"/>
      <c r="C137" s="15"/>
      <c r="D137" s="15"/>
      <c r="E137" s="15"/>
      <c r="F137" s="15"/>
      <c r="G137" s="15"/>
      <c r="H137" s="15"/>
    </row>
    <row r="138" spans="1:8" s="1" customFormat="1" x14ac:dyDescent="0.3">
      <c r="A138" s="15"/>
      <c r="B138" s="15"/>
      <c r="C138" s="15"/>
      <c r="D138" s="15"/>
      <c r="E138" s="15"/>
      <c r="F138" s="15"/>
      <c r="G138" s="15"/>
      <c r="H138" s="15"/>
    </row>
    <row r="139" spans="1:8" s="1" customFormat="1" x14ac:dyDescent="0.3">
      <c r="A139" s="15"/>
      <c r="B139" s="15"/>
      <c r="C139" s="15"/>
      <c r="D139" s="15"/>
      <c r="E139" s="15"/>
      <c r="F139" s="15"/>
      <c r="G139" s="15"/>
      <c r="H139" s="15"/>
    </row>
    <row r="140" spans="1:8" s="1" customFormat="1" x14ac:dyDescent="0.3">
      <c r="A140" s="15"/>
      <c r="B140" s="15"/>
      <c r="C140" s="15"/>
      <c r="D140" s="15"/>
      <c r="E140" s="15"/>
      <c r="F140" s="15"/>
      <c r="G140" s="15"/>
      <c r="H140" s="15"/>
    </row>
    <row r="141" spans="1:8" s="1" customFormat="1" x14ac:dyDescent="0.3">
      <c r="A141" s="15"/>
      <c r="B141" s="15"/>
      <c r="C141" s="15"/>
      <c r="D141" s="15"/>
      <c r="E141" s="15"/>
      <c r="F141" s="15"/>
      <c r="G141" s="15"/>
      <c r="H141" s="15"/>
    </row>
    <row r="142" spans="1:8" s="1" customFormat="1" x14ac:dyDescent="0.3">
      <c r="A142" s="15"/>
      <c r="B142" s="15"/>
      <c r="C142" s="15"/>
      <c r="D142" s="15"/>
      <c r="E142" s="15"/>
      <c r="F142" s="15"/>
      <c r="G142" s="15"/>
      <c r="H142" s="15"/>
    </row>
    <row r="143" spans="1:8" s="1" customFormat="1" x14ac:dyDescent="0.3">
      <c r="A143" s="15"/>
      <c r="B143" s="15"/>
      <c r="C143" s="15"/>
      <c r="D143" s="15"/>
      <c r="E143" s="15"/>
      <c r="F143" s="15"/>
      <c r="G143" s="15"/>
      <c r="H143" s="15"/>
    </row>
    <row r="144" spans="1:8" s="1" customFormat="1" x14ac:dyDescent="0.3">
      <c r="A144" s="15"/>
      <c r="B144" s="15"/>
      <c r="C144" s="15"/>
      <c r="D144" s="15"/>
      <c r="E144" s="15"/>
      <c r="F144" s="15"/>
      <c r="G144" s="15"/>
      <c r="H144" s="15"/>
    </row>
    <row r="145" spans="1:8" s="1" customFormat="1" x14ac:dyDescent="0.3">
      <c r="A145" s="15"/>
      <c r="B145" s="15"/>
      <c r="C145" s="15"/>
      <c r="D145" s="15"/>
      <c r="E145" s="15"/>
      <c r="F145" s="15"/>
      <c r="G145" s="15"/>
      <c r="H145" s="15"/>
    </row>
    <row r="146" spans="1:8" s="1" customFormat="1" x14ac:dyDescent="0.3">
      <c r="A146" s="15"/>
      <c r="B146" s="15"/>
      <c r="C146" s="15"/>
      <c r="D146" s="15"/>
      <c r="E146" s="15"/>
      <c r="F146" s="15"/>
      <c r="G146" s="15"/>
      <c r="H146" s="15"/>
    </row>
    <row r="147" spans="1:8" s="1" customFormat="1" x14ac:dyDescent="0.3">
      <c r="A147" s="15"/>
      <c r="B147" s="15"/>
      <c r="C147" s="15"/>
      <c r="D147" s="15"/>
      <c r="E147" s="15"/>
      <c r="F147" s="15"/>
      <c r="G147" s="15"/>
      <c r="H147" s="15"/>
    </row>
    <row r="148" spans="1:8" s="1" customFormat="1" x14ac:dyDescent="0.3">
      <c r="A148" s="15"/>
      <c r="B148" s="15"/>
      <c r="C148" s="15"/>
      <c r="D148" s="15"/>
      <c r="E148" s="15"/>
      <c r="F148" s="15"/>
      <c r="G148" s="15"/>
      <c r="H148" s="15"/>
    </row>
    <row r="149" spans="1:8" s="1" customFormat="1" x14ac:dyDescent="0.3">
      <c r="A149" s="15"/>
      <c r="B149" s="15"/>
      <c r="C149" s="15"/>
      <c r="D149" s="15"/>
      <c r="E149" s="15"/>
      <c r="F149" s="15"/>
      <c r="G149" s="15"/>
      <c r="H149" s="15"/>
    </row>
    <row r="150" spans="1:8" s="1" customFormat="1" x14ac:dyDescent="0.3">
      <c r="A150" s="15"/>
      <c r="B150" s="15"/>
      <c r="C150" s="15"/>
      <c r="D150" s="15"/>
      <c r="E150" s="15"/>
      <c r="F150" s="15"/>
      <c r="G150" s="15"/>
      <c r="H150" s="15"/>
    </row>
    <row r="151" spans="1:8" s="1" customFormat="1" x14ac:dyDescent="0.3">
      <c r="A151" s="15"/>
      <c r="B151" s="15"/>
      <c r="C151" s="15"/>
      <c r="D151" s="15"/>
      <c r="E151" s="15"/>
      <c r="F151" s="15"/>
      <c r="G151" s="15"/>
      <c r="H151" s="15"/>
    </row>
    <row r="152" spans="1:8" s="1" customFormat="1" x14ac:dyDescent="0.3">
      <c r="A152" s="15"/>
      <c r="B152" s="15"/>
      <c r="C152" s="15"/>
      <c r="D152" s="15"/>
      <c r="E152" s="15"/>
      <c r="F152" s="15"/>
      <c r="G152" s="15"/>
      <c r="H152" s="15"/>
    </row>
    <row r="153" spans="1:8" s="1" customFormat="1" x14ac:dyDescent="0.3">
      <c r="A153" s="15"/>
      <c r="B153" s="15"/>
      <c r="C153" s="15"/>
      <c r="D153" s="15"/>
      <c r="E153" s="15"/>
      <c r="F153" s="15"/>
      <c r="G153" s="15"/>
      <c r="H153" s="15"/>
    </row>
    <row r="154" spans="1:8" s="1" customFormat="1" x14ac:dyDescent="0.3">
      <c r="A154" s="15"/>
      <c r="B154" s="15"/>
      <c r="C154" s="15"/>
      <c r="D154" s="15"/>
      <c r="E154" s="15"/>
      <c r="F154" s="15"/>
      <c r="G154" s="15"/>
      <c r="H154" s="15"/>
    </row>
    <row r="155" spans="1:8" s="1" customFormat="1" x14ac:dyDescent="0.3">
      <c r="A155" s="15"/>
      <c r="B155" s="15"/>
      <c r="C155" s="15"/>
      <c r="D155" s="15"/>
      <c r="E155" s="15"/>
      <c r="F155" s="15"/>
      <c r="G155" s="15"/>
      <c r="H155" s="15"/>
    </row>
    <row r="156" spans="1:8" s="1" customFormat="1" x14ac:dyDescent="0.3">
      <c r="A156" s="15"/>
      <c r="B156" s="15"/>
      <c r="C156" s="15"/>
      <c r="D156" s="15"/>
      <c r="E156" s="15"/>
      <c r="F156" s="15"/>
      <c r="G156" s="15"/>
      <c r="H156" s="15"/>
    </row>
    <row r="157" spans="1:8" s="1" customFormat="1" x14ac:dyDescent="0.3">
      <c r="A157" s="15"/>
      <c r="B157" s="15"/>
      <c r="C157" s="15"/>
      <c r="D157" s="15"/>
      <c r="E157" s="15"/>
      <c r="F157" s="15"/>
      <c r="G157" s="15"/>
      <c r="H157" s="15"/>
    </row>
    <row r="158" spans="1:8" s="1" customFormat="1" x14ac:dyDescent="0.3">
      <c r="A158" s="15"/>
      <c r="B158" s="15"/>
      <c r="C158" s="15"/>
      <c r="D158" s="15"/>
      <c r="E158" s="15"/>
      <c r="F158" s="15"/>
      <c r="G158" s="15"/>
      <c r="H158" s="15"/>
    </row>
    <row r="159" spans="1:8" s="1" customFormat="1" x14ac:dyDescent="0.3">
      <c r="A159" s="15"/>
      <c r="B159" s="15"/>
      <c r="C159" s="15"/>
      <c r="D159" s="15"/>
      <c r="E159" s="15"/>
      <c r="F159" s="15"/>
      <c r="G159" s="15"/>
      <c r="H159" s="15"/>
    </row>
    <row r="160" spans="1:8" s="1" customFormat="1" x14ac:dyDescent="0.3">
      <c r="A160" s="15"/>
      <c r="B160" s="15"/>
      <c r="C160" s="15"/>
      <c r="D160" s="15"/>
      <c r="E160" s="15"/>
      <c r="F160" s="15"/>
      <c r="G160" s="15"/>
      <c r="H160" s="15"/>
    </row>
    <row r="161" spans="1:8" s="1" customFormat="1" x14ac:dyDescent="0.3">
      <c r="A161" s="15"/>
      <c r="B161" s="15"/>
      <c r="C161" s="15"/>
      <c r="D161" s="15"/>
      <c r="E161" s="15"/>
      <c r="F161" s="15"/>
      <c r="G161" s="15"/>
      <c r="H161" s="15"/>
    </row>
    <row r="162" spans="1:8" s="1" customFormat="1" x14ac:dyDescent="0.3">
      <c r="A162" s="15"/>
      <c r="B162" s="15"/>
      <c r="C162" s="15"/>
      <c r="D162" s="15"/>
      <c r="E162" s="15"/>
      <c r="F162" s="15"/>
      <c r="G162" s="15"/>
      <c r="H162" s="15"/>
    </row>
    <row r="163" spans="1:8" s="1" customFormat="1" x14ac:dyDescent="0.3">
      <c r="A163" s="15"/>
      <c r="B163" s="15"/>
      <c r="C163" s="15"/>
      <c r="D163" s="15"/>
      <c r="E163" s="15"/>
      <c r="F163" s="15"/>
      <c r="G163" s="15"/>
      <c r="H163" s="15"/>
    </row>
    <row r="164" spans="1:8" s="1" customFormat="1" x14ac:dyDescent="0.3">
      <c r="A164" s="15"/>
      <c r="B164" s="15"/>
      <c r="C164" s="15"/>
      <c r="D164" s="15"/>
      <c r="E164" s="15"/>
      <c r="F164" s="15"/>
      <c r="G164" s="15"/>
      <c r="H164" s="15"/>
    </row>
    <row r="165" spans="1:8" s="1" customFormat="1" x14ac:dyDescent="0.3">
      <c r="A165" s="15"/>
      <c r="B165" s="15"/>
      <c r="C165" s="15"/>
      <c r="D165" s="15"/>
      <c r="E165" s="15"/>
      <c r="F165" s="15"/>
      <c r="G165" s="15"/>
      <c r="H165" s="15"/>
    </row>
    <row r="166" spans="1:8" s="1" customFormat="1" x14ac:dyDescent="0.3">
      <c r="A166" s="15"/>
      <c r="B166" s="15"/>
      <c r="C166" s="15"/>
      <c r="D166" s="15"/>
      <c r="E166" s="15"/>
      <c r="F166" s="15"/>
      <c r="G166" s="15"/>
      <c r="H166" s="15"/>
    </row>
    <row r="167" spans="1:8" s="1" customFormat="1" x14ac:dyDescent="0.3">
      <c r="A167" s="15"/>
      <c r="B167" s="15"/>
      <c r="C167" s="15"/>
      <c r="D167" s="15"/>
      <c r="E167" s="15"/>
      <c r="F167" s="15"/>
      <c r="G167" s="15"/>
      <c r="H167" s="15"/>
    </row>
    <row r="168" spans="1:8" s="1" customFormat="1" x14ac:dyDescent="0.3">
      <c r="A168" s="15"/>
      <c r="B168" s="15"/>
      <c r="C168" s="15"/>
      <c r="D168" s="15"/>
      <c r="E168" s="15"/>
      <c r="F168" s="15"/>
      <c r="G168" s="15"/>
      <c r="H168" s="15"/>
    </row>
    <row r="169" spans="1:8" s="1" customFormat="1" x14ac:dyDescent="0.3">
      <c r="A169" s="15"/>
      <c r="B169" s="15"/>
      <c r="C169" s="15"/>
      <c r="D169" s="15"/>
      <c r="E169" s="15"/>
      <c r="F169" s="15"/>
      <c r="G169" s="15"/>
      <c r="H169" s="15"/>
    </row>
    <row r="170" spans="1:8" s="1" customFormat="1" x14ac:dyDescent="0.3">
      <c r="A170" s="15"/>
      <c r="B170" s="15"/>
      <c r="C170" s="15"/>
      <c r="D170" s="15"/>
      <c r="E170" s="15"/>
      <c r="F170" s="15"/>
      <c r="G170" s="15"/>
      <c r="H170" s="15"/>
    </row>
    <row r="171" spans="1:8" s="1" customFormat="1" x14ac:dyDescent="0.3">
      <c r="A171" s="15"/>
      <c r="B171" s="15"/>
      <c r="C171" s="15"/>
      <c r="D171" s="15"/>
      <c r="E171" s="15"/>
      <c r="F171" s="15"/>
      <c r="G171" s="15"/>
      <c r="H171" s="15"/>
    </row>
    <row r="172" spans="1:8" s="1" customFormat="1" x14ac:dyDescent="0.3">
      <c r="A172" s="15"/>
      <c r="B172" s="15"/>
      <c r="C172" s="15"/>
      <c r="D172" s="15"/>
      <c r="E172" s="15"/>
      <c r="F172" s="15"/>
      <c r="G172" s="15"/>
      <c r="H172" s="15"/>
    </row>
    <row r="173" spans="1:8" s="1" customFormat="1" x14ac:dyDescent="0.3">
      <c r="A173" s="15"/>
      <c r="B173" s="15"/>
      <c r="C173" s="15"/>
      <c r="D173" s="15"/>
      <c r="E173" s="15"/>
      <c r="F173" s="15"/>
      <c r="G173" s="15"/>
      <c r="H173" s="15"/>
    </row>
    <row r="174" spans="1:8" s="1" customFormat="1" x14ac:dyDescent="0.3">
      <c r="A174" s="15"/>
      <c r="B174" s="15"/>
      <c r="C174" s="15"/>
      <c r="D174" s="15"/>
      <c r="E174" s="15"/>
      <c r="F174" s="15"/>
      <c r="G174" s="15"/>
      <c r="H174" s="15"/>
    </row>
    <row r="175" spans="1:8" s="1" customFormat="1" x14ac:dyDescent="0.3">
      <c r="A175" s="15"/>
      <c r="B175" s="15"/>
      <c r="C175" s="15"/>
      <c r="D175" s="15"/>
      <c r="E175" s="15"/>
      <c r="F175" s="15"/>
      <c r="G175" s="15"/>
      <c r="H175" s="15"/>
    </row>
    <row r="176" spans="1:8" s="1" customFormat="1" x14ac:dyDescent="0.3">
      <c r="A176" s="15"/>
      <c r="B176" s="15"/>
      <c r="C176" s="15"/>
      <c r="D176" s="15"/>
      <c r="E176" s="15"/>
      <c r="F176" s="15"/>
      <c r="G176" s="15"/>
      <c r="H176" s="15"/>
    </row>
    <row r="177" spans="1:8" s="1" customFormat="1" x14ac:dyDescent="0.3">
      <c r="A177" s="15"/>
      <c r="B177" s="15"/>
      <c r="C177" s="15"/>
      <c r="D177" s="15"/>
      <c r="E177" s="15"/>
      <c r="F177" s="15"/>
      <c r="G177" s="15"/>
      <c r="H177" s="15"/>
    </row>
    <row r="178" spans="1:8" s="1" customFormat="1" x14ac:dyDescent="0.3">
      <c r="A178" s="15"/>
      <c r="B178" s="15"/>
      <c r="C178" s="15"/>
      <c r="D178" s="15"/>
      <c r="E178" s="15"/>
      <c r="F178" s="15"/>
      <c r="G178" s="15"/>
      <c r="H178" s="15"/>
    </row>
    <row r="179" spans="1:8" s="1" customFormat="1" x14ac:dyDescent="0.3">
      <c r="A179" s="15"/>
      <c r="B179" s="15"/>
      <c r="C179" s="15"/>
      <c r="D179" s="15"/>
      <c r="E179" s="15"/>
      <c r="F179" s="15"/>
      <c r="G179" s="15"/>
      <c r="H179" s="15"/>
    </row>
    <row r="180" spans="1:8" s="1" customFormat="1" x14ac:dyDescent="0.3">
      <c r="A180" s="15"/>
      <c r="B180" s="15"/>
      <c r="C180" s="15"/>
      <c r="D180" s="15"/>
      <c r="E180" s="15"/>
      <c r="F180" s="15"/>
      <c r="G180" s="15"/>
      <c r="H180" s="15"/>
    </row>
    <row r="181" spans="1:8" s="1" customFormat="1" x14ac:dyDescent="0.3">
      <c r="A181" s="15"/>
      <c r="B181" s="15"/>
      <c r="C181" s="15"/>
      <c r="D181" s="15"/>
      <c r="E181" s="15"/>
      <c r="F181" s="15"/>
      <c r="G181" s="15"/>
      <c r="H181" s="15"/>
    </row>
    <row r="182" spans="1:8" s="1" customFormat="1" x14ac:dyDescent="0.3">
      <c r="A182" s="15"/>
      <c r="B182" s="15"/>
      <c r="C182" s="15"/>
      <c r="D182" s="15"/>
      <c r="E182" s="15"/>
      <c r="F182" s="15"/>
      <c r="G182" s="15"/>
      <c r="H182" s="15"/>
    </row>
    <row r="183" spans="1:8" s="1" customFormat="1" x14ac:dyDescent="0.3">
      <c r="A183" s="15"/>
      <c r="B183" s="15"/>
      <c r="C183" s="15"/>
      <c r="D183" s="15"/>
      <c r="E183" s="15"/>
      <c r="F183" s="15"/>
      <c r="G183" s="15"/>
      <c r="H183" s="15"/>
    </row>
    <row r="184" spans="1:8" s="1" customFormat="1" x14ac:dyDescent="0.3">
      <c r="A184" s="15"/>
      <c r="B184" s="15"/>
      <c r="C184" s="15"/>
      <c r="D184" s="15"/>
      <c r="E184" s="15"/>
      <c r="F184" s="15"/>
      <c r="G184" s="15"/>
      <c r="H184" s="15"/>
    </row>
    <row r="185" spans="1:8" s="1" customFormat="1" x14ac:dyDescent="0.3">
      <c r="A185" s="15"/>
      <c r="B185" s="15"/>
      <c r="C185" s="15"/>
      <c r="D185" s="15"/>
      <c r="E185" s="15"/>
      <c r="F185" s="15"/>
      <c r="G185" s="15"/>
      <c r="H185" s="15"/>
    </row>
    <row r="186" spans="1:8" s="1" customFormat="1" x14ac:dyDescent="0.3">
      <c r="A186" s="15"/>
      <c r="B186" s="15"/>
      <c r="C186" s="15"/>
      <c r="D186" s="15"/>
      <c r="E186" s="15"/>
      <c r="F186" s="15"/>
      <c r="G186" s="15"/>
      <c r="H186" s="15"/>
    </row>
    <row r="187" spans="1:8" s="1" customFormat="1" x14ac:dyDescent="0.3">
      <c r="A187" s="15"/>
      <c r="B187" s="15"/>
      <c r="C187" s="15"/>
      <c r="D187" s="15"/>
      <c r="E187" s="15"/>
      <c r="F187" s="15"/>
      <c r="G187" s="15"/>
      <c r="H187" s="15"/>
    </row>
    <row r="188" spans="1:8" s="1" customFormat="1" x14ac:dyDescent="0.3">
      <c r="A188" s="15"/>
      <c r="B188" s="15"/>
      <c r="C188" s="15"/>
      <c r="D188" s="15"/>
      <c r="E188" s="15"/>
      <c r="F188" s="15"/>
      <c r="G188" s="15"/>
      <c r="H188" s="15"/>
    </row>
    <row r="189" spans="1:8" s="1" customFormat="1" x14ac:dyDescent="0.3">
      <c r="A189" s="15"/>
      <c r="B189" s="15"/>
      <c r="C189" s="15"/>
      <c r="D189" s="15"/>
      <c r="E189" s="15"/>
      <c r="F189" s="15"/>
      <c r="G189" s="15"/>
      <c r="H189" s="15"/>
    </row>
    <row r="190" spans="1:8" s="1" customFormat="1" x14ac:dyDescent="0.3">
      <c r="A190" s="15"/>
      <c r="B190" s="15"/>
      <c r="C190" s="15"/>
      <c r="D190" s="15"/>
      <c r="E190" s="15"/>
      <c r="F190" s="15"/>
      <c r="G190" s="15"/>
      <c r="H190" s="15"/>
    </row>
    <row r="191" spans="1:8" s="1" customFormat="1" x14ac:dyDescent="0.3">
      <c r="A191" s="15"/>
      <c r="B191" s="15"/>
      <c r="C191" s="15"/>
      <c r="D191" s="15"/>
      <c r="E191" s="15"/>
      <c r="F191" s="15"/>
      <c r="G191" s="15"/>
      <c r="H191" s="15"/>
    </row>
    <row r="192" spans="1:8" s="1" customFormat="1" x14ac:dyDescent="0.3">
      <c r="A192" s="15"/>
      <c r="B192" s="15"/>
      <c r="C192" s="15"/>
      <c r="D192" s="15"/>
      <c r="E192" s="15"/>
      <c r="F192" s="15"/>
      <c r="G192" s="15"/>
      <c r="H192" s="15"/>
    </row>
    <row r="193" spans="1:8" s="1" customFormat="1" x14ac:dyDescent="0.3">
      <c r="A193" s="15"/>
      <c r="B193" s="15"/>
      <c r="C193" s="15"/>
      <c r="D193" s="15"/>
      <c r="E193" s="15"/>
      <c r="F193" s="15"/>
      <c r="G193" s="15"/>
      <c r="H193" s="15"/>
    </row>
    <row r="194" spans="1:8" s="1" customFormat="1" x14ac:dyDescent="0.3">
      <c r="A194" s="15"/>
      <c r="B194" s="15"/>
      <c r="C194" s="15"/>
      <c r="D194" s="15"/>
      <c r="E194" s="15"/>
      <c r="F194" s="15"/>
      <c r="G194" s="15"/>
      <c r="H194" s="15"/>
    </row>
    <row r="195" spans="1:8" s="1" customFormat="1" x14ac:dyDescent="0.3">
      <c r="A195" s="15"/>
      <c r="B195" s="15"/>
      <c r="C195" s="15"/>
      <c r="D195" s="15"/>
      <c r="E195" s="15"/>
      <c r="F195" s="15"/>
      <c r="G195" s="15"/>
      <c r="H195" s="15"/>
    </row>
    <row r="196" spans="1:8" s="1" customFormat="1" x14ac:dyDescent="0.3">
      <c r="A196" s="15"/>
      <c r="B196" s="15"/>
      <c r="C196" s="15"/>
      <c r="D196" s="15"/>
      <c r="E196" s="15"/>
      <c r="F196" s="15"/>
      <c r="G196" s="15"/>
      <c r="H196" s="15"/>
    </row>
    <row r="197" spans="1:8" s="1" customFormat="1" x14ac:dyDescent="0.3">
      <c r="A197" s="15"/>
      <c r="B197" s="15"/>
      <c r="C197" s="15"/>
      <c r="D197" s="15"/>
      <c r="E197" s="15"/>
      <c r="F197" s="15"/>
      <c r="G197" s="15"/>
      <c r="H197" s="15"/>
    </row>
    <row r="198" spans="1:8" s="1" customFormat="1" x14ac:dyDescent="0.3">
      <c r="A198" s="15"/>
      <c r="B198" s="15"/>
      <c r="C198" s="15"/>
      <c r="D198" s="15"/>
      <c r="E198" s="15"/>
      <c r="F198" s="15"/>
      <c r="G198" s="15"/>
      <c r="H198" s="15"/>
    </row>
    <row r="199" spans="1:8" s="1" customFormat="1" x14ac:dyDescent="0.3">
      <c r="A199" s="15"/>
      <c r="B199" s="15"/>
      <c r="C199" s="15"/>
      <c r="D199" s="15"/>
      <c r="E199" s="15"/>
      <c r="F199" s="15"/>
      <c r="G199" s="15"/>
      <c r="H199" s="15"/>
    </row>
  </sheetData>
  <mergeCells count="29">
    <mergeCell ref="B1:F1"/>
    <mergeCell ref="B2:F2"/>
    <mergeCell ref="B3:F3"/>
    <mergeCell ref="D11:F11"/>
    <mergeCell ref="B12:C12"/>
    <mergeCell ref="D12:F12"/>
    <mergeCell ref="B6:C6"/>
    <mergeCell ref="D6:F6"/>
    <mergeCell ref="B5:C5"/>
    <mergeCell ref="D5:F5"/>
    <mergeCell ref="B7:C7"/>
    <mergeCell ref="D7:F7"/>
    <mergeCell ref="B8:C8"/>
    <mergeCell ref="D8:F8"/>
    <mergeCell ref="B9:B10"/>
    <mergeCell ref="D9:F9"/>
    <mergeCell ref="D10:F10"/>
    <mergeCell ref="B14:C14"/>
    <mergeCell ref="B19:C19"/>
    <mergeCell ref="D14:F14"/>
    <mergeCell ref="D16:F16"/>
    <mergeCell ref="D17:F17"/>
    <mergeCell ref="D18:F18"/>
    <mergeCell ref="D19:F19"/>
    <mergeCell ref="B16:C16"/>
    <mergeCell ref="B17:C17"/>
    <mergeCell ref="B18:C18"/>
    <mergeCell ref="D15:F15"/>
    <mergeCell ref="B15:C15"/>
  </mergeCells>
  <pageMargins left="0.31496062992125984" right="0.31496062992125984" top="0.74803149606299213" bottom="0.74803149606299213" header="0.31496062992125984" footer="0.31496062992125984"/>
  <pageSetup paperSize="9" scale="9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topLeftCell="C1" workbookViewId="0">
      <pane ySplit="6" topLeftCell="A7" activePane="bottomLeft" state="frozen"/>
      <selection pane="bottomLeft" activeCell="H12" sqref="H12"/>
    </sheetView>
  </sheetViews>
  <sheetFormatPr baseColWidth="10" defaultRowHeight="15" x14ac:dyDescent="0.25"/>
  <cols>
    <col min="1" max="1" width="9.85546875" style="1" customWidth="1"/>
    <col min="2" max="2" width="63.5703125" style="1" customWidth="1"/>
    <col min="3" max="4" width="14.42578125" style="1" customWidth="1"/>
    <col min="5" max="5" width="14.140625" style="1" customWidth="1"/>
    <col min="6" max="8" width="14.42578125" style="1" customWidth="1"/>
    <col min="9" max="9" width="14.85546875" style="1" customWidth="1"/>
    <col min="10" max="10" width="14.7109375" style="1" customWidth="1"/>
    <col min="11" max="11" width="16.28515625" style="1" customWidth="1"/>
    <col min="12" max="12" width="16.42578125" style="1" customWidth="1"/>
    <col min="13" max="16384" width="11.42578125" style="1"/>
  </cols>
  <sheetData>
    <row r="1" spans="1:12" ht="18" x14ac:dyDescent="0.25">
      <c r="A1" s="164" t="s">
        <v>135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2" ht="18" customHeight="1" x14ac:dyDescent="0.25">
      <c r="A2" s="165" t="s">
        <v>156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2" ht="15" customHeight="1" x14ac:dyDescent="0.25">
      <c r="A3" s="166" t="s">
        <v>82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5" spans="1:12" s="21" customFormat="1" ht="25.5" customHeight="1" x14ac:dyDescent="0.2">
      <c r="A5" s="167" t="s">
        <v>1</v>
      </c>
      <c r="B5" s="169" t="s">
        <v>79</v>
      </c>
      <c r="C5" s="171" t="s">
        <v>77</v>
      </c>
      <c r="D5" s="171" t="s">
        <v>78</v>
      </c>
      <c r="E5" s="169" t="s">
        <v>74</v>
      </c>
      <c r="F5" s="169" t="s">
        <v>137</v>
      </c>
      <c r="G5" s="169"/>
      <c r="H5" s="169"/>
      <c r="I5" s="169"/>
      <c r="J5" s="173" t="s">
        <v>177</v>
      </c>
      <c r="K5" s="175" t="s">
        <v>183</v>
      </c>
      <c r="L5" s="162" t="s">
        <v>0</v>
      </c>
    </row>
    <row r="6" spans="1:12" s="21" customFormat="1" ht="25.5" customHeight="1" x14ac:dyDescent="0.2">
      <c r="A6" s="168"/>
      <c r="B6" s="170"/>
      <c r="C6" s="172"/>
      <c r="D6" s="172"/>
      <c r="E6" s="170"/>
      <c r="F6" s="98" t="s">
        <v>139</v>
      </c>
      <c r="G6" s="102" t="s">
        <v>140</v>
      </c>
      <c r="H6" s="98" t="s">
        <v>74</v>
      </c>
      <c r="I6" s="98" t="s">
        <v>98</v>
      </c>
      <c r="J6" s="174"/>
      <c r="K6" s="174"/>
      <c r="L6" s="163"/>
    </row>
    <row r="7" spans="1:12" s="24" customFormat="1" ht="12.75" x14ac:dyDescent="0.2">
      <c r="A7" s="22" t="s">
        <v>83</v>
      </c>
      <c r="B7" s="23"/>
      <c r="C7" s="27"/>
      <c r="D7" s="27"/>
      <c r="E7" s="27"/>
      <c r="F7" s="27"/>
      <c r="G7" s="27"/>
      <c r="H7" s="27"/>
      <c r="I7" s="27"/>
      <c r="J7" s="27"/>
      <c r="K7" s="27"/>
      <c r="L7" s="28"/>
    </row>
    <row r="8" spans="1:12" s="24" customFormat="1" x14ac:dyDescent="0.25">
      <c r="A8" s="132">
        <v>1131</v>
      </c>
      <c r="B8" s="103" t="s">
        <v>81</v>
      </c>
      <c r="C8" s="104">
        <f>10198269-49680</f>
        <v>10148589</v>
      </c>
      <c r="D8" s="28">
        <v>9500000</v>
      </c>
      <c r="E8" s="28"/>
      <c r="F8" s="28"/>
      <c r="G8" s="111"/>
      <c r="H8" s="28"/>
      <c r="I8" s="28"/>
      <c r="J8" s="111">
        <f>-2388604+105072</f>
        <v>-2283532</v>
      </c>
      <c r="K8" s="111"/>
      <c r="L8" s="28">
        <f>C8+J8+D8</f>
        <v>17365057</v>
      </c>
    </row>
    <row r="9" spans="1:12" s="24" customFormat="1" x14ac:dyDescent="0.25">
      <c r="A9" s="132">
        <v>1211</v>
      </c>
      <c r="B9" s="103" t="s">
        <v>141</v>
      </c>
      <c r="C9" s="104">
        <v>229680</v>
      </c>
      <c r="D9" s="28"/>
      <c r="E9" s="28"/>
      <c r="F9" s="28"/>
      <c r="G9" s="28"/>
      <c r="H9" s="28"/>
      <c r="I9" s="28"/>
      <c r="J9" s="28"/>
      <c r="K9" s="28"/>
      <c r="L9" s="28">
        <f t="shared" ref="L9:L24" si="0">+C9+D9+E9+F9+G9+H9+I9</f>
        <v>229680</v>
      </c>
    </row>
    <row r="10" spans="1:12" s="24" customFormat="1" x14ac:dyDescent="0.25">
      <c r="A10" s="132">
        <v>1221</v>
      </c>
      <c r="B10" s="103" t="s">
        <v>142</v>
      </c>
      <c r="C10" s="104">
        <v>360866</v>
      </c>
      <c r="D10" s="28"/>
      <c r="E10" s="28"/>
      <c r="F10" s="28"/>
      <c r="G10" s="28"/>
      <c r="H10" s="28"/>
      <c r="I10" s="28"/>
      <c r="J10" s="28"/>
      <c r="K10" s="28"/>
      <c r="L10" s="28">
        <f t="shared" si="0"/>
        <v>360866</v>
      </c>
    </row>
    <row r="11" spans="1:12" s="24" customFormat="1" x14ac:dyDescent="0.25">
      <c r="A11" s="133">
        <v>1311</v>
      </c>
      <c r="B11" s="103" t="s">
        <v>2</v>
      </c>
      <c r="C11" s="104"/>
      <c r="D11" s="28">
        <v>250748</v>
      </c>
      <c r="E11" s="28"/>
      <c r="F11" s="28">
        <v>56979</v>
      </c>
      <c r="G11" s="28"/>
      <c r="H11" s="28"/>
      <c r="I11" s="28"/>
      <c r="J11" s="28"/>
      <c r="K11" s="28"/>
      <c r="L11" s="28">
        <f t="shared" si="0"/>
        <v>307727</v>
      </c>
    </row>
    <row r="12" spans="1:12" s="24" customFormat="1" x14ac:dyDescent="0.25">
      <c r="A12" s="132">
        <v>1321</v>
      </c>
      <c r="B12" s="103" t="s">
        <v>3</v>
      </c>
      <c r="C12" s="104">
        <v>850000</v>
      </c>
      <c r="D12" s="28">
        <v>586696</v>
      </c>
      <c r="E12" s="28"/>
      <c r="F12" s="28"/>
      <c r="G12" s="28"/>
      <c r="H12" s="28"/>
      <c r="I12" s="28"/>
      <c r="J12" s="28"/>
      <c r="K12" s="28"/>
      <c r="L12" s="28">
        <f t="shared" si="0"/>
        <v>1436696</v>
      </c>
    </row>
    <row r="13" spans="1:12" s="24" customFormat="1" x14ac:dyDescent="0.25">
      <c r="A13" s="132">
        <v>1322</v>
      </c>
      <c r="B13" s="103" t="s">
        <v>4</v>
      </c>
      <c r="C13" s="104">
        <v>1791497</v>
      </c>
      <c r="D13" s="28">
        <v>1513605</v>
      </c>
      <c r="E13" s="28"/>
      <c r="F13" s="28">
        <v>29414</v>
      </c>
      <c r="G13" s="28"/>
      <c r="H13" s="28"/>
      <c r="I13" s="28"/>
      <c r="J13" s="28"/>
      <c r="K13" s="28"/>
      <c r="L13" s="28">
        <f t="shared" si="0"/>
        <v>3334516</v>
      </c>
    </row>
    <row r="14" spans="1:12" s="24" customFormat="1" x14ac:dyDescent="0.25">
      <c r="A14" s="132">
        <v>1343</v>
      </c>
      <c r="B14" s="103" t="s">
        <v>5</v>
      </c>
      <c r="C14" s="104">
        <v>162000</v>
      </c>
      <c r="D14" s="28">
        <v>150000</v>
      </c>
      <c r="E14" s="28"/>
      <c r="F14" s="28"/>
      <c r="G14" s="28"/>
      <c r="H14" s="28"/>
      <c r="I14" s="28"/>
      <c r="J14" s="28"/>
      <c r="K14" s="28"/>
      <c r="L14" s="28">
        <f t="shared" si="0"/>
        <v>312000</v>
      </c>
    </row>
    <row r="15" spans="1:12" s="24" customFormat="1" x14ac:dyDescent="0.25">
      <c r="A15" s="132">
        <v>1411</v>
      </c>
      <c r="B15" s="103" t="s">
        <v>143</v>
      </c>
      <c r="C15" s="104">
        <v>598863</v>
      </c>
      <c r="D15" s="28">
        <v>598863</v>
      </c>
      <c r="E15" s="28"/>
      <c r="F15" s="28"/>
      <c r="G15" s="28"/>
      <c r="H15" s="28"/>
      <c r="I15" s="28"/>
      <c r="J15" s="28"/>
      <c r="K15" s="28"/>
      <c r="L15" s="28">
        <f t="shared" si="0"/>
        <v>1197726</v>
      </c>
    </row>
    <row r="16" spans="1:12" s="34" customFormat="1" x14ac:dyDescent="0.25">
      <c r="A16" s="132">
        <v>1421</v>
      </c>
      <c r="B16" s="103" t="s">
        <v>6</v>
      </c>
      <c r="C16" s="104">
        <v>312000</v>
      </c>
      <c r="D16" s="109">
        <v>312000</v>
      </c>
      <c r="E16" s="107"/>
      <c r="F16" s="107"/>
      <c r="G16" s="107"/>
      <c r="H16" s="107"/>
      <c r="I16" s="107"/>
      <c r="J16" s="107"/>
      <c r="K16" s="107"/>
      <c r="L16" s="28">
        <f t="shared" si="0"/>
        <v>624000</v>
      </c>
    </row>
    <row r="17" spans="1:12" s="24" customFormat="1" x14ac:dyDescent="0.25">
      <c r="A17" s="132">
        <v>1431</v>
      </c>
      <c r="B17" s="103" t="s">
        <v>144</v>
      </c>
      <c r="C17" s="104">
        <v>1890000</v>
      </c>
      <c r="D17" s="28">
        <v>1890000</v>
      </c>
      <c r="E17" s="28"/>
      <c r="F17" s="28"/>
      <c r="G17" s="28"/>
      <c r="I17" s="28"/>
      <c r="J17" s="28"/>
      <c r="K17" s="28"/>
      <c r="L17" s="28">
        <f t="shared" si="0"/>
        <v>3780000</v>
      </c>
    </row>
    <row r="18" spans="1:12" s="24" customFormat="1" x14ac:dyDescent="0.25">
      <c r="A18" s="132">
        <v>1432</v>
      </c>
      <c r="B18" s="105" t="s">
        <v>145</v>
      </c>
      <c r="C18" s="104">
        <v>210000</v>
      </c>
      <c r="D18" s="28">
        <v>210000</v>
      </c>
      <c r="E18" s="28"/>
      <c r="F18" s="28"/>
      <c r="G18" s="28"/>
      <c r="H18" s="28"/>
      <c r="I18" s="28"/>
      <c r="J18" s="28"/>
      <c r="K18" s="28"/>
      <c r="L18" s="28">
        <f t="shared" si="0"/>
        <v>420000</v>
      </c>
    </row>
    <row r="19" spans="1:12" s="24" customFormat="1" x14ac:dyDescent="0.25">
      <c r="A19" s="132">
        <v>1521</v>
      </c>
      <c r="B19" s="103" t="s">
        <v>7</v>
      </c>
      <c r="C19" s="104">
        <v>1914601</v>
      </c>
      <c r="D19" s="28">
        <f>150000+894734</f>
        <v>1044734</v>
      </c>
      <c r="E19" s="28"/>
      <c r="F19" s="28"/>
      <c r="G19" s="28"/>
      <c r="H19" s="28"/>
      <c r="I19" s="28"/>
      <c r="J19" s="28"/>
      <c r="K19" s="28"/>
      <c r="L19" s="28">
        <f t="shared" si="0"/>
        <v>2959335</v>
      </c>
    </row>
    <row r="20" spans="1:12" s="24" customFormat="1" x14ac:dyDescent="0.25">
      <c r="A20" s="132">
        <v>1542</v>
      </c>
      <c r="B20" s="103" t="s">
        <v>146</v>
      </c>
      <c r="C20" s="104">
        <v>800000</v>
      </c>
      <c r="D20" s="28"/>
      <c r="E20" s="28"/>
      <c r="F20" s="28"/>
      <c r="G20" s="28"/>
      <c r="H20" s="28"/>
      <c r="I20" s="28"/>
      <c r="J20" s="28"/>
      <c r="K20" s="28"/>
      <c r="L20" s="28">
        <f t="shared" si="0"/>
        <v>800000</v>
      </c>
    </row>
    <row r="21" spans="1:12" s="24" customFormat="1" x14ac:dyDescent="0.25">
      <c r="A21" s="134">
        <v>1611</v>
      </c>
      <c r="B21" s="106" t="s">
        <v>8</v>
      </c>
      <c r="C21" s="104">
        <v>250000</v>
      </c>
      <c r="D21" s="28">
        <v>250000</v>
      </c>
      <c r="E21" s="28"/>
      <c r="F21" s="28"/>
      <c r="G21" s="28"/>
      <c r="H21" s="28"/>
      <c r="I21" s="28"/>
      <c r="J21" s="28"/>
      <c r="K21" s="28"/>
      <c r="L21" s="28">
        <f t="shared" si="0"/>
        <v>500000</v>
      </c>
    </row>
    <row r="22" spans="1:12" s="24" customFormat="1" x14ac:dyDescent="0.25">
      <c r="A22" s="132">
        <v>1712</v>
      </c>
      <c r="B22" s="103" t="s">
        <v>9</v>
      </c>
      <c r="C22" s="104">
        <v>1550000</v>
      </c>
      <c r="D22" s="28">
        <v>1000000</v>
      </c>
      <c r="E22" s="28"/>
      <c r="F22" s="28">
        <v>11021</v>
      </c>
      <c r="G22" s="28"/>
      <c r="H22" s="28"/>
      <c r="I22" s="28"/>
      <c r="J22" s="28"/>
      <c r="K22" s="28"/>
      <c r="L22" s="28">
        <f t="shared" si="0"/>
        <v>2561021</v>
      </c>
    </row>
    <row r="23" spans="1:12" s="24" customFormat="1" x14ac:dyDescent="0.25">
      <c r="A23" s="132">
        <v>1715</v>
      </c>
      <c r="B23" s="103" t="s">
        <v>10</v>
      </c>
      <c r="C23" s="104">
        <v>800000</v>
      </c>
      <c r="D23" s="28"/>
      <c r="E23" s="28"/>
      <c r="F23" s="28"/>
      <c r="G23" s="28"/>
      <c r="H23" s="28"/>
      <c r="I23" s="28"/>
      <c r="J23" s="28"/>
      <c r="K23" s="28"/>
      <c r="L23" s="28">
        <f t="shared" si="0"/>
        <v>800000</v>
      </c>
    </row>
    <row r="24" spans="1:12" s="24" customFormat="1" x14ac:dyDescent="0.25">
      <c r="A24" s="132">
        <v>1718</v>
      </c>
      <c r="B24" s="103" t="s">
        <v>147</v>
      </c>
      <c r="C24" s="104">
        <f>600000-200000-100000</f>
        <v>300000</v>
      </c>
      <c r="D24" s="28">
        <v>300000</v>
      </c>
      <c r="E24" s="28"/>
      <c r="F24" s="28"/>
      <c r="G24" s="28"/>
      <c r="H24" s="28"/>
      <c r="I24" s="28"/>
      <c r="J24" s="28"/>
      <c r="K24" s="28"/>
      <c r="L24" s="28">
        <f t="shared" si="0"/>
        <v>600000</v>
      </c>
    </row>
    <row r="25" spans="1:12" s="24" customFormat="1" x14ac:dyDescent="0.25">
      <c r="A25" s="132">
        <v>1719</v>
      </c>
      <c r="B25" s="103" t="s">
        <v>11</v>
      </c>
      <c r="C25" s="104">
        <v>400000</v>
      </c>
      <c r="D25" s="28">
        <f>400000+400000</f>
        <v>800000</v>
      </c>
      <c r="E25" s="28"/>
      <c r="F25" s="28"/>
      <c r="G25" s="28"/>
      <c r="H25" s="28"/>
      <c r="I25" s="28"/>
      <c r="J25" s="28"/>
      <c r="K25" s="28">
        <v>348484</v>
      </c>
      <c r="L25" s="28">
        <f>+C25+D25+E25+F25+G25+H25+I25-K25</f>
        <v>851516</v>
      </c>
    </row>
    <row r="26" spans="1:12" s="24" customFormat="1" ht="12.75" x14ac:dyDescent="0.2">
      <c r="A26" s="32"/>
      <c r="B26" s="30" t="s">
        <v>101</v>
      </c>
      <c r="C26" s="33">
        <f>SUM(C7:C25)</f>
        <v>22568096</v>
      </c>
      <c r="D26" s="33">
        <f t="shared" ref="D26:L26" si="1">SUM(D7:D25)</f>
        <v>18406646</v>
      </c>
      <c r="E26" s="33">
        <f t="shared" si="1"/>
        <v>0</v>
      </c>
      <c r="F26" s="33">
        <f t="shared" si="1"/>
        <v>97414</v>
      </c>
      <c r="G26" s="122">
        <f t="shared" si="1"/>
        <v>0</v>
      </c>
      <c r="H26" s="33">
        <f t="shared" si="1"/>
        <v>0</v>
      </c>
      <c r="I26" s="33">
        <f t="shared" si="1"/>
        <v>0</v>
      </c>
      <c r="J26" s="33">
        <f t="shared" si="1"/>
        <v>-2283532</v>
      </c>
      <c r="K26" s="33">
        <f t="shared" si="1"/>
        <v>348484</v>
      </c>
      <c r="L26" s="33">
        <f t="shared" si="1"/>
        <v>38440140</v>
      </c>
    </row>
    <row r="27" spans="1:12" s="24" customFormat="1" ht="12.75" x14ac:dyDescent="0.2">
      <c r="A27" s="22" t="s">
        <v>12</v>
      </c>
      <c r="B27" s="23"/>
      <c r="C27" s="28"/>
      <c r="D27" s="28"/>
      <c r="E27" s="27"/>
      <c r="F27" s="27"/>
      <c r="G27" s="27"/>
      <c r="H27" s="27"/>
      <c r="I27" s="27"/>
      <c r="J27" s="27"/>
      <c r="K27" s="27"/>
      <c r="L27" s="28"/>
    </row>
    <row r="28" spans="1:12" s="24" customFormat="1" ht="12.75" x14ac:dyDescent="0.2">
      <c r="A28" s="25">
        <v>2111</v>
      </c>
      <c r="B28" s="26" t="s">
        <v>13</v>
      </c>
      <c r="C28" s="28"/>
      <c r="D28" s="28"/>
      <c r="E28" s="27">
        <v>50000</v>
      </c>
      <c r="F28" s="28"/>
      <c r="G28" s="27"/>
      <c r="H28" s="28">
        <v>25000</v>
      </c>
      <c r="I28" s="27"/>
      <c r="J28" s="27"/>
      <c r="K28" s="27"/>
      <c r="L28" s="28">
        <f t="shared" ref="L28:L48" si="2">+C28+D28+E28+F28+G28+H28+I28</f>
        <v>75000</v>
      </c>
    </row>
    <row r="29" spans="1:12" s="24" customFormat="1" ht="12.75" x14ac:dyDescent="0.2">
      <c r="A29" s="25">
        <v>2121</v>
      </c>
      <c r="B29" s="26" t="s">
        <v>14</v>
      </c>
      <c r="C29" s="28"/>
      <c r="D29" s="28"/>
      <c r="E29" s="27">
        <v>59000</v>
      </c>
      <c r="F29" s="28"/>
      <c r="G29" s="27"/>
      <c r="H29" s="28">
        <v>50000</v>
      </c>
      <c r="I29" s="27"/>
      <c r="J29" s="27"/>
      <c r="K29" s="27"/>
      <c r="L29" s="28">
        <f t="shared" si="2"/>
        <v>109000</v>
      </c>
    </row>
    <row r="30" spans="1:12" s="24" customFormat="1" ht="25.5" x14ac:dyDescent="0.2">
      <c r="A30" s="25">
        <v>2141</v>
      </c>
      <c r="B30" s="26" t="s">
        <v>15</v>
      </c>
      <c r="C30" s="28"/>
      <c r="D30" s="28"/>
      <c r="E30" s="27"/>
      <c r="F30" s="28"/>
      <c r="G30" s="27"/>
      <c r="H30" s="28">
        <v>15000</v>
      </c>
      <c r="I30" s="27"/>
      <c r="J30" s="27"/>
      <c r="K30" s="27"/>
      <c r="L30" s="28">
        <f t="shared" si="2"/>
        <v>15000</v>
      </c>
    </row>
    <row r="31" spans="1:12" s="34" customFormat="1" ht="12.75" x14ac:dyDescent="0.2">
      <c r="A31" s="25">
        <v>2151</v>
      </c>
      <c r="B31" s="26" t="s">
        <v>148</v>
      </c>
      <c r="C31" s="28"/>
      <c r="D31" s="107"/>
      <c r="E31" s="107"/>
      <c r="F31" s="109"/>
      <c r="G31" s="107"/>
      <c r="H31" s="109">
        <v>8000</v>
      </c>
      <c r="I31" s="107"/>
      <c r="J31" s="107"/>
      <c r="K31" s="107"/>
      <c r="L31" s="28">
        <f t="shared" si="2"/>
        <v>8000</v>
      </c>
    </row>
    <row r="32" spans="1:12" s="24" customFormat="1" ht="12.75" x14ac:dyDescent="0.2">
      <c r="A32" s="25">
        <v>2161</v>
      </c>
      <c r="B32" s="26" t="s">
        <v>16</v>
      </c>
      <c r="C32" s="28"/>
      <c r="D32" s="28"/>
      <c r="E32" s="28">
        <v>77000</v>
      </c>
      <c r="F32" s="28"/>
      <c r="G32" s="28"/>
      <c r="H32" s="28">
        <v>50000</v>
      </c>
      <c r="I32" s="28"/>
      <c r="J32" s="28"/>
      <c r="K32" s="28"/>
      <c r="L32" s="28">
        <f t="shared" si="2"/>
        <v>127000</v>
      </c>
    </row>
    <row r="33" spans="1:12" s="24" customFormat="1" ht="12.75" x14ac:dyDescent="0.2">
      <c r="A33" s="25">
        <v>2171</v>
      </c>
      <c r="B33" s="26" t="s">
        <v>128</v>
      </c>
      <c r="C33" s="28"/>
      <c r="D33" s="28"/>
      <c r="E33" s="28"/>
      <c r="F33" s="28"/>
      <c r="G33" s="28"/>
      <c r="H33" s="28">
        <v>20000</v>
      </c>
      <c r="I33" s="28"/>
      <c r="J33" s="28"/>
      <c r="K33" s="28"/>
      <c r="L33" s="28">
        <f t="shared" si="2"/>
        <v>20000</v>
      </c>
    </row>
    <row r="34" spans="1:12" s="24" customFormat="1" ht="38.25" x14ac:dyDescent="0.2">
      <c r="A34" s="25">
        <v>2212</v>
      </c>
      <c r="B34" s="26" t="s">
        <v>149</v>
      </c>
      <c r="C34" s="28"/>
      <c r="D34" s="28"/>
      <c r="E34" s="37">
        <v>9000</v>
      </c>
      <c r="F34" s="28"/>
      <c r="G34" s="28"/>
      <c r="H34" s="28">
        <v>81000</v>
      </c>
      <c r="I34" s="28"/>
      <c r="J34" s="28"/>
      <c r="K34" s="28"/>
      <c r="L34" s="28">
        <f t="shared" si="2"/>
        <v>90000</v>
      </c>
    </row>
    <row r="35" spans="1:12" s="24" customFormat="1" ht="12.75" x14ac:dyDescent="0.2">
      <c r="A35" s="25">
        <v>2461</v>
      </c>
      <c r="B35" s="26" t="s">
        <v>17</v>
      </c>
      <c r="C35" s="28"/>
      <c r="D35" s="28"/>
      <c r="E35" s="28"/>
      <c r="F35" s="28"/>
      <c r="G35" s="28"/>
      <c r="H35" s="28"/>
      <c r="I35" s="28">
        <v>200000</v>
      </c>
      <c r="J35" s="28"/>
      <c r="K35" s="28"/>
      <c r="L35" s="28">
        <f t="shared" si="2"/>
        <v>200000</v>
      </c>
    </row>
    <row r="36" spans="1:12" s="24" customFormat="1" ht="12.75" x14ac:dyDescent="0.2">
      <c r="A36" s="25">
        <v>2481</v>
      </c>
      <c r="B36" s="26" t="s">
        <v>18</v>
      </c>
      <c r="C36" s="28"/>
      <c r="D36" s="28"/>
      <c r="E36" s="28"/>
      <c r="F36" s="28"/>
      <c r="G36" s="28"/>
      <c r="H36" s="28"/>
      <c r="I36" s="28">
        <v>212955</v>
      </c>
      <c r="J36" s="28"/>
      <c r="K36" s="28"/>
      <c r="L36" s="28">
        <f t="shared" si="2"/>
        <v>212955</v>
      </c>
    </row>
    <row r="37" spans="1:12" s="24" customFormat="1" ht="12.75" x14ac:dyDescent="0.2">
      <c r="A37" s="25">
        <v>2521</v>
      </c>
      <c r="B37" s="26" t="s">
        <v>19</v>
      </c>
      <c r="C37" s="28"/>
      <c r="D37" s="28"/>
      <c r="E37" s="28"/>
      <c r="F37" s="28"/>
      <c r="G37" s="28"/>
      <c r="H37" s="28">
        <v>10000</v>
      </c>
      <c r="I37" s="28"/>
      <c r="J37" s="28"/>
      <c r="K37" s="28"/>
      <c r="L37" s="28">
        <f t="shared" si="2"/>
        <v>10000</v>
      </c>
    </row>
    <row r="38" spans="1:12" s="24" customFormat="1" ht="12.75" x14ac:dyDescent="0.2">
      <c r="A38" s="25">
        <v>2531</v>
      </c>
      <c r="B38" s="26" t="s">
        <v>20</v>
      </c>
      <c r="C38" s="28"/>
      <c r="D38" s="28"/>
      <c r="E38" s="28"/>
      <c r="F38" s="28"/>
      <c r="G38" s="28"/>
      <c r="H38" s="28">
        <v>30000</v>
      </c>
      <c r="I38" s="28"/>
      <c r="J38" s="28"/>
      <c r="K38" s="28"/>
      <c r="L38" s="28">
        <f t="shared" si="2"/>
        <v>30000</v>
      </c>
    </row>
    <row r="39" spans="1:12" s="24" customFormat="1" ht="12.75" x14ac:dyDescent="0.2">
      <c r="A39" s="25">
        <v>2551</v>
      </c>
      <c r="B39" s="26" t="s">
        <v>21</v>
      </c>
      <c r="C39" s="28"/>
      <c r="D39" s="28"/>
      <c r="E39" s="28"/>
      <c r="F39" s="28"/>
      <c r="G39" s="28"/>
      <c r="H39" s="28">
        <v>10000</v>
      </c>
      <c r="I39" s="28"/>
      <c r="J39" s="28"/>
      <c r="K39" s="28"/>
      <c r="L39" s="28">
        <f t="shared" si="2"/>
        <v>10000</v>
      </c>
    </row>
    <row r="40" spans="1:12" s="24" customFormat="1" ht="12.75" x14ac:dyDescent="0.2">
      <c r="A40" s="25">
        <v>2611</v>
      </c>
      <c r="B40" s="26" t="s">
        <v>129</v>
      </c>
      <c r="C40" s="28"/>
      <c r="D40" s="28"/>
      <c r="E40" s="28">
        <v>420000</v>
      </c>
      <c r="F40" s="28"/>
      <c r="G40" s="28"/>
      <c r="H40" s="28">
        <v>10000</v>
      </c>
      <c r="I40" s="28"/>
      <c r="J40" s="28"/>
      <c r="K40" s="28"/>
      <c r="L40" s="28">
        <f t="shared" si="2"/>
        <v>430000</v>
      </c>
    </row>
    <row r="41" spans="1:12" s="24" customFormat="1" ht="12.75" x14ac:dyDescent="0.2">
      <c r="A41" s="25">
        <v>2711</v>
      </c>
      <c r="B41" s="26" t="s">
        <v>133</v>
      </c>
      <c r="C41" s="28"/>
      <c r="D41" s="28"/>
      <c r="E41" s="28">
        <v>129000</v>
      </c>
      <c r="F41" s="28"/>
      <c r="G41" s="28"/>
      <c r="H41" s="28">
        <v>5000</v>
      </c>
      <c r="I41" s="28"/>
      <c r="J41" s="28"/>
      <c r="K41" s="28"/>
      <c r="L41" s="28">
        <f t="shared" si="2"/>
        <v>134000</v>
      </c>
    </row>
    <row r="42" spans="1:12" s="24" customFormat="1" ht="12.75" x14ac:dyDescent="0.2">
      <c r="A42" s="25">
        <v>2731</v>
      </c>
      <c r="B42" s="26" t="s">
        <v>22</v>
      </c>
      <c r="C42" s="28"/>
      <c r="D42" s="28"/>
      <c r="E42" s="28">
        <v>18000</v>
      </c>
      <c r="F42" s="28"/>
      <c r="G42" s="28">
        <v>20000</v>
      </c>
      <c r="H42" s="28"/>
      <c r="I42" s="28"/>
      <c r="J42" s="28"/>
      <c r="K42" s="28"/>
      <c r="L42" s="28">
        <f t="shared" si="2"/>
        <v>38000</v>
      </c>
    </row>
    <row r="43" spans="1:12" s="24" customFormat="1" ht="12.75" x14ac:dyDescent="0.2">
      <c r="A43" s="25">
        <v>2921</v>
      </c>
      <c r="B43" s="26" t="s">
        <v>23</v>
      </c>
      <c r="C43" s="28"/>
      <c r="D43" s="28"/>
      <c r="E43" s="28"/>
      <c r="F43" s="28"/>
      <c r="G43" s="28"/>
      <c r="H43" s="28">
        <v>10000</v>
      </c>
      <c r="I43" s="28"/>
      <c r="J43" s="28"/>
      <c r="K43" s="28"/>
      <c r="L43" s="28">
        <f t="shared" si="2"/>
        <v>10000</v>
      </c>
    </row>
    <row r="44" spans="1:12" s="24" customFormat="1" ht="25.5" x14ac:dyDescent="0.2">
      <c r="A44" s="25">
        <v>2931</v>
      </c>
      <c r="B44" s="26" t="s">
        <v>24</v>
      </c>
      <c r="C44" s="28"/>
      <c r="D44" s="28"/>
      <c r="E44" s="28"/>
      <c r="F44" s="28"/>
      <c r="G44" s="28"/>
      <c r="H44" s="28">
        <v>14000</v>
      </c>
      <c r="I44" s="28"/>
      <c r="J44" s="28"/>
      <c r="K44" s="28"/>
      <c r="L44" s="28">
        <f t="shared" si="2"/>
        <v>14000</v>
      </c>
    </row>
    <row r="45" spans="1:12" s="24" customFormat="1" ht="25.5" x14ac:dyDescent="0.2">
      <c r="A45" s="25">
        <v>2941</v>
      </c>
      <c r="B45" s="26" t="s">
        <v>25</v>
      </c>
      <c r="C45" s="28"/>
      <c r="D45" s="28"/>
      <c r="E45" s="28"/>
      <c r="F45" s="28"/>
      <c r="G45" s="28">
        <v>176165</v>
      </c>
      <c r="H45" s="28"/>
      <c r="I45" s="28"/>
      <c r="J45" s="28"/>
      <c r="K45" s="28"/>
      <c r="L45" s="28">
        <f t="shared" si="2"/>
        <v>176165</v>
      </c>
    </row>
    <row r="46" spans="1:12" s="24" customFormat="1" ht="25.5" x14ac:dyDescent="0.2">
      <c r="A46" s="25">
        <v>2951</v>
      </c>
      <c r="B46" s="26" t="s">
        <v>26</v>
      </c>
      <c r="C46" s="28"/>
      <c r="D46" s="28"/>
      <c r="E46" s="28"/>
      <c r="F46" s="28"/>
      <c r="G46" s="28"/>
      <c r="H46" s="28">
        <v>5000</v>
      </c>
      <c r="I46" s="28"/>
      <c r="J46" s="28"/>
      <c r="K46" s="28"/>
      <c r="L46" s="28">
        <f t="shared" si="2"/>
        <v>5000</v>
      </c>
    </row>
    <row r="47" spans="1:12" s="24" customFormat="1" ht="12.75" x14ac:dyDescent="0.2">
      <c r="A47" s="25">
        <v>2961</v>
      </c>
      <c r="B47" s="26" t="s">
        <v>27</v>
      </c>
      <c r="C47" s="28"/>
      <c r="D47" s="28"/>
      <c r="E47" s="28">
        <v>60000</v>
      </c>
      <c r="F47" s="28"/>
      <c r="G47" s="28">
        <v>50000</v>
      </c>
      <c r="H47" s="28"/>
      <c r="I47" s="28"/>
      <c r="J47" s="28"/>
      <c r="K47" s="28"/>
      <c r="L47" s="28">
        <f t="shared" si="2"/>
        <v>110000</v>
      </c>
    </row>
    <row r="48" spans="1:12" s="24" customFormat="1" ht="12.75" x14ac:dyDescent="0.2">
      <c r="A48" s="25">
        <v>2981</v>
      </c>
      <c r="B48" s="26" t="s">
        <v>28</v>
      </c>
      <c r="C48" s="28"/>
      <c r="D48" s="28"/>
      <c r="E48" s="28"/>
      <c r="F48" s="28"/>
      <c r="G48" s="28">
        <v>10000</v>
      </c>
      <c r="I48" s="28"/>
      <c r="J48" s="28"/>
      <c r="K48" s="28"/>
      <c r="L48" s="28">
        <f t="shared" si="2"/>
        <v>10000</v>
      </c>
    </row>
    <row r="49" spans="1:12" s="24" customFormat="1" ht="12.75" x14ac:dyDescent="0.2">
      <c r="A49" s="32"/>
      <c r="B49" s="30" t="s">
        <v>102</v>
      </c>
      <c r="C49" s="33">
        <f t="shared" ref="C49:I49" si="3">SUM(C28:C48)</f>
        <v>0</v>
      </c>
      <c r="D49" s="33">
        <f t="shared" si="3"/>
        <v>0</v>
      </c>
      <c r="E49" s="33">
        <f t="shared" si="3"/>
        <v>822000</v>
      </c>
      <c r="F49" s="33">
        <f t="shared" si="3"/>
        <v>0</v>
      </c>
      <c r="G49" s="33">
        <f t="shared" si="3"/>
        <v>256165</v>
      </c>
      <c r="H49" s="33">
        <f t="shared" si="3"/>
        <v>343000</v>
      </c>
      <c r="I49" s="33">
        <f t="shared" si="3"/>
        <v>412955</v>
      </c>
      <c r="J49" s="33"/>
      <c r="K49" s="33"/>
      <c r="L49" s="33">
        <f>SUM(L28:L48)</f>
        <v>1834120</v>
      </c>
    </row>
    <row r="50" spans="1:12" s="24" customFormat="1" ht="12.75" x14ac:dyDescent="0.2">
      <c r="A50" s="22" t="s">
        <v>29</v>
      </c>
      <c r="B50" s="23"/>
      <c r="C50" s="28"/>
      <c r="D50" s="28"/>
      <c r="E50" s="28"/>
      <c r="F50" s="28"/>
      <c r="G50" s="28"/>
      <c r="H50" s="28"/>
      <c r="I50" s="28"/>
      <c r="J50" s="28"/>
      <c r="K50" s="28"/>
      <c r="L50" s="28"/>
    </row>
    <row r="51" spans="1:12" s="24" customFormat="1" ht="12.75" x14ac:dyDescent="0.2">
      <c r="A51" s="25">
        <v>3111</v>
      </c>
      <c r="B51" s="26" t="s">
        <v>30</v>
      </c>
      <c r="C51" s="28"/>
      <c r="D51" s="28"/>
      <c r="E51" s="28">
        <v>500000</v>
      </c>
      <c r="F51" s="28"/>
      <c r="G51" s="28"/>
      <c r="H51" s="28">
        <v>100000</v>
      </c>
      <c r="I51" s="28"/>
      <c r="J51" s="28"/>
      <c r="K51" s="28"/>
      <c r="L51" s="28">
        <f t="shared" ref="L51:L61" si="4">+C51+D51+E51+F51+G51+H51+I51</f>
        <v>600000</v>
      </c>
    </row>
    <row r="52" spans="1:12" s="24" customFormat="1" ht="12.75" x14ac:dyDescent="0.2">
      <c r="A52" s="25">
        <v>3141</v>
      </c>
      <c r="B52" s="26" t="s">
        <v>31</v>
      </c>
      <c r="C52" s="28"/>
      <c r="D52" s="28">
        <v>120000</v>
      </c>
      <c r="E52" s="28">
        <v>860000</v>
      </c>
      <c r="F52" s="28"/>
      <c r="G52" s="28"/>
      <c r="H52" s="111"/>
      <c r="I52" s="28"/>
      <c r="J52" s="28"/>
      <c r="K52" s="28"/>
      <c r="L52" s="114">
        <f t="shared" si="4"/>
        <v>980000</v>
      </c>
    </row>
    <row r="53" spans="1:12" s="24" customFormat="1" ht="12.75" x14ac:dyDescent="0.2">
      <c r="A53" s="25">
        <v>3171</v>
      </c>
      <c r="B53" s="26" t="s">
        <v>32</v>
      </c>
      <c r="C53" s="28"/>
      <c r="D53" s="28"/>
      <c r="E53" s="28"/>
      <c r="F53" s="28"/>
      <c r="G53" s="28">
        <v>3000</v>
      </c>
      <c r="H53" s="28"/>
      <c r="I53" s="28"/>
      <c r="J53" s="28"/>
      <c r="K53" s="28"/>
      <c r="L53" s="28">
        <f t="shared" si="4"/>
        <v>3000</v>
      </c>
    </row>
    <row r="54" spans="1:12" s="24" customFormat="1" ht="12.75" x14ac:dyDescent="0.2">
      <c r="A54" s="25">
        <v>3181</v>
      </c>
      <c r="B54" s="26" t="s">
        <v>33</v>
      </c>
      <c r="C54" s="28"/>
      <c r="D54" s="28"/>
      <c r="E54" s="28">
        <v>30000</v>
      </c>
      <c r="F54" s="28"/>
      <c r="G54" s="28"/>
      <c r="H54" s="28"/>
      <c r="I54" s="28"/>
      <c r="J54" s="28"/>
      <c r="K54" s="28"/>
      <c r="L54" s="28">
        <f t="shared" si="4"/>
        <v>30000</v>
      </c>
    </row>
    <row r="55" spans="1:12" s="24" customFormat="1" ht="12.75" x14ac:dyDescent="0.2">
      <c r="A55" s="25">
        <v>3232</v>
      </c>
      <c r="B55" s="26" t="s">
        <v>150</v>
      </c>
      <c r="C55" s="28"/>
      <c r="D55" s="28">
        <v>43562</v>
      </c>
      <c r="E55" s="28"/>
      <c r="F55" s="28">
        <v>15000</v>
      </c>
      <c r="G55" s="28"/>
      <c r="H55" s="28"/>
      <c r="I55" s="28"/>
      <c r="J55" s="28"/>
      <c r="K55" s="28"/>
      <c r="L55" s="28">
        <f t="shared" si="4"/>
        <v>58562</v>
      </c>
    </row>
    <row r="56" spans="1:12" s="24" customFormat="1" ht="25.5" x14ac:dyDescent="0.2">
      <c r="A56" s="25">
        <v>3251</v>
      </c>
      <c r="B56" s="26" t="s">
        <v>151</v>
      </c>
      <c r="C56" s="28"/>
      <c r="D56" s="28"/>
      <c r="E56" s="28">
        <v>15000</v>
      </c>
      <c r="F56" s="28"/>
      <c r="G56" s="28"/>
      <c r="H56" s="28"/>
      <c r="I56" s="28"/>
      <c r="J56" s="28"/>
      <c r="K56" s="28"/>
      <c r="L56" s="28">
        <f t="shared" si="4"/>
        <v>15000</v>
      </c>
    </row>
    <row r="57" spans="1:12" s="24" customFormat="1" ht="12.75" x14ac:dyDescent="0.2">
      <c r="A57" s="135">
        <v>3311</v>
      </c>
      <c r="B57" s="26" t="s">
        <v>34</v>
      </c>
      <c r="C57" s="28"/>
      <c r="D57" s="28"/>
      <c r="E57" s="28">
        <v>239200</v>
      </c>
      <c r="F57" s="28"/>
      <c r="G57" s="28"/>
      <c r="H57" s="28"/>
      <c r="I57" s="28"/>
      <c r="J57" s="28"/>
      <c r="K57" s="28"/>
      <c r="L57" s="28">
        <f t="shared" si="4"/>
        <v>239200</v>
      </c>
    </row>
    <row r="58" spans="1:12" s="24" customFormat="1" ht="12.75" x14ac:dyDescent="0.2">
      <c r="A58" s="135">
        <v>3331</v>
      </c>
      <c r="B58" s="26" t="s">
        <v>152</v>
      </c>
      <c r="C58" s="28"/>
      <c r="D58" s="28"/>
      <c r="E58" s="28">
        <v>75800</v>
      </c>
      <c r="F58" s="28">
        <v>70000</v>
      </c>
      <c r="G58" s="28">
        <v>71751</v>
      </c>
      <c r="H58" s="28"/>
      <c r="I58" s="28"/>
      <c r="J58" s="28"/>
      <c r="K58" s="28"/>
      <c r="L58" s="28">
        <f t="shared" si="4"/>
        <v>217551</v>
      </c>
    </row>
    <row r="59" spans="1:12" s="24" customFormat="1" ht="12.75" x14ac:dyDescent="0.2">
      <c r="A59" s="135">
        <v>3341</v>
      </c>
      <c r="B59" s="26" t="s">
        <v>35</v>
      </c>
      <c r="C59" s="28"/>
      <c r="D59" s="28"/>
      <c r="E59" s="28">
        <v>80000</v>
      </c>
      <c r="F59" s="28">
        <v>16000</v>
      </c>
      <c r="G59" s="28"/>
      <c r="H59" s="28"/>
      <c r="I59" s="28"/>
      <c r="J59" s="28"/>
      <c r="K59" s="28"/>
      <c r="L59" s="28">
        <f t="shared" si="4"/>
        <v>96000</v>
      </c>
    </row>
    <row r="60" spans="1:12" s="24" customFormat="1" ht="12.75" x14ac:dyDescent="0.2">
      <c r="A60" s="135">
        <v>3342</v>
      </c>
      <c r="B60" s="26" t="s">
        <v>36</v>
      </c>
      <c r="C60" s="28"/>
      <c r="D60" s="28"/>
      <c r="E60" s="28">
        <v>290000</v>
      </c>
      <c r="F60" s="28"/>
      <c r="G60" s="28"/>
      <c r="H60" s="28"/>
      <c r="I60" s="28"/>
      <c r="J60" s="28"/>
      <c r="K60" s="28"/>
      <c r="L60" s="28">
        <f t="shared" si="4"/>
        <v>290000</v>
      </c>
    </row>
    <row r="61" spans="1:12" s="24" customFormat="1" ht="12.75" x14ac:dyDescent="0.2">
      <c r="A61" s="135">
        <v>3362</v>
      </c>
      <c r="B61" s="26" t="s">
        <v>37</v>
      </c>
      <c r="C61" s="28"/>
      <c r="D61" s="28"/>
      <c r="E61" s="28"/>
      <c r="F61" s="28">
        <v>70000</v>
      </c>
      <c r="G61" s="28"/>
      <c r="H61" s="28"/>
      <c r="I61" s="28"/>
      <c r="J61" s="28"/>
      <c r="K61" s="28"/>
      <c r="L61" s="28">
        <f t="shared" si="4"/>
        <v>70000</v>
      </c>
    </row>
    <row r="62" spans="1:12" s="24" customFormat="1" ht="12.75" x14ac:dyDescent="0.2">
      <c r="A62" s="135">
        <v>3391</v>
      </c>
      <c r="B62" s="26" t="s">
        <v>38</v>
      </c>
      <c r="C62" s="28"/>
      <c r="D62" s="28">
        <v>730000</v>
      </c>
      <c r="E62" s="28"/>
      <c r="F62" s="28"/>
      <c r="G62" s="28"/>
      <c r="H62" s="28"/>
      <c r="I62" s="28"/>
      <c r="J62" s="28"/>
      <c r="K62" s="28">
        <v>30000</v>
      </c>
      <c r="L62" s="28">
        <f>+C62+D62+E62+F62+G62+H62+I62-K62</f>
        <v>700000</v>
      </c>
    </row>
    <row r="63" spans="1:12" s="24" customFormat="1" ht="12.75" x14ac:dyDescent="0.2">
      <c r="A63" s="25">
        <v>3411</v>
      </c>
      <c r="B63" s="26" t="s">
        <v>39</v>
      </c>
      <c r="C63" s="28"/>
      <c r="D63" s="28">
        <v>115000</v>
      </c>
      <c r="E63" s="28"/>
      <c r="F63" s="28"/>
      <c r="G63" s="28"/>
      <c r="H63" s="28"/>
      <c r="I63" s="28"/>
      <c r="J63" s="28"/>
      <c r="K63" s="28"/>
      <c r="L63" s="28">
        <f>+C63+D63+E63+F63+G63+H63+I63</f>
        <v>115000</v>
      </c>
    </row>
    <row r="64" spans="1:12" s="24" customFormat="1" ht="12.75" x14ac:dyDescent="0.2">
      <c r="A64" s="25">
        <v>3451</v>
      </c>
      <c r="B64" s="26" t="s">
        <v>40</v>
      </c>
      <c r="C64" s="28"/>
      <c r="D64" s="28">
        <v>218000</v>
      </c>
      <c r="E64" s="28"/>
      <c r="F64" s="28">
        <v>8000</v>
      </c>
      <c r="G64" s="28"/>
      <c r="H64" s="28"/>
      <c r="I64" s="28"/>
      <c r="J64" s="28"/>
      <c r="K64" s="28"/>
      <c r="L64" s="28">
        <f>+C64+D64+E64+F64+G64+H64+I64</f>
        <v>226000</v>
      </c>
    </row>
    <row r="65" spans="1:12" s="24" customFormat="1" ht="12.75" x14ac:dyDescent="0.2">
      <c r="A65" s="25">
        <v>3511</v>
      </c>
      <c r="B65" s="26" t="s">
        <v>41</v>
      </c>
      <c r="C65" s="28"/>
      <c r="D65" s="28">
        <v>315000</v>
      </c>
      <c r="E65" s="28"/>
      <c r="F65" s="28">
        <v>1000</v>
      </c>
      <c r="G65" s="28"/>
      <c r="H65" s="28"/>
      <c r="I65" s="28"/>
      <c r="J65" s="28"/>
      <c r="K65" s="28">
        <v>30000</v>
      </c>
      <c r="L65" s="28">
        <f>+C65+D65+E65+F65+G65+H65+I65-K65</f>
        <v>286000</v>
      </c>
    </row>
    <row r="66" spans="1:12" s="34" customFormat="1" ht="25.5" x14ac:dyDescent="0.2">
      <c r="A66" s="25">
        <v>3521</v>
      </c>
      <c r="B66" s="26" t="s">
        <v>42</v>
      </c>
      <c r="C66" s="28"/>
      <c r="D66" s="109">
        <v>13000</v>
      </c>
      <c r="E66" s="109"/>
      <c r="F66" s="107"/>
      <c r="G66" s="107"/>
      <c r="H66" s="109"/>
      <c r="I66" s="107"/>
      <c r="J66" s="107"/>
      <c r="K66" s="107"/>
      <c r="L66" s="28">
        <f>+C66+D66+E66+F66+G66+H66+I66</f>
        <v>13000</v>
      </c>
    </row>
    <row r="67" spans="1:12" s="24" customFormat="1" ht="25.5" x14ac:dyDescent="0.2">
      <c r="A67" s="25">
        <v>3531</v>
      </c>
      <c r="B67" s="26" t="s">
        <v>43</v>
      </c>
      <c r="C67" s="28"/>
      <c r="D67" s="28">
        <v>100000</v>
      </c>
      <c r="E67" s="28">
        <v>100000</v>
      </c>
      <c r="F67" s="28">
        <v>38000</v>
      </c>
      <c r="G67" s="28"/>
      <c r="H67" s="28"/>
      <c r="I67" s="28"/>
      <c r="J67" s="28"/>
      <c r="K67" s="28"/>
      <c r="L67" s="28">
        <f>+C67+D67+E67+F67+G67+H67+I67</f>
        <v>238000</v>
      </c>
    </row>
    <row r="68" spans="1:12" s="24" customFormat="1" ht="12.75" x14ac:dyDescent="0.2">
      <c r="A68" s="25">
        <v>3551</v>
      </c>
      <c r="B68" s="26" t="s">
        <v>44</v>
      </c>
      <c r="C68" s="28"/>
      <c r="D68" s="28">
        <v>150000</v>
      </c>
      <c r="E68" s="28">
        <v>50000</v>
      </c>
      <c r="F68" s="111"/>
      <c r="G68" s="28"/>
      <c r="H68" s="28"/>
      <c r="I68" s="28"/>
      <c r="J68" s="28"/>
      <c r="K68" s="28">
        <v>30000</v>
      </c>
      <c r="L68" s="114">
        <f>+C68+D68+E68+F68+G68+H68+I68-K68</f>
        <v>170000</v>
      </c>
    </row>
    <row r="69" spans="1:12" s="24" customFormat="1" ht="12.75" x14ac:dyDescent="0.2">
      <c r="A69" s="25">
        <v>3571</v>
      </c>
      <c r="B69" s="26" t="s">
        <v>153</v>
      </c>
      <c r="C69" s="28"/>
      <c r="D69" s="28">
        <v>20000</v>
      </c>
      <c r="E69" s="28"/>
      <c r="F69" s="28"/>
      <c r="G69" s="28"/>
      <c r="H69" s="28"/>
      <c r="I69" s="28"/>
      <c r="J69" s="28"/>
      <c r="K69" s="28"/>
      <c r="L69" s="28">
        <f>+C69+D69+E69+F69+G69+H69+I69</f>
        <v>20000</v>
      </c>
    </row>
    <row r="70" spans="1:12" s="34" customFormat="1" ht="25.5" x14ac:dyDescent="0.2">
      <c r="A70" s="25">
        <v>3572</v>
      </c>
      <c r="B70" s="26" t="s">
        <v>45</v>
      </c>
      <c r="C70" s="28"/>
      <c r="D70" s="109">
        <v>10000</v>
      </c>
      <c r="E70" s="109"/>
      <c r="F70" s="107"/>
      <c r="G70" s="109"/>
      <c r="H70" s="109"/>
      <c r="I70" s="107"/>
      <c r="J70" s="107"/>
      <c r="K70" s="107"/>
      <c r="L70" s="28">
        <f>+C70+D70+E70+F70+G70+H70+I70</f>
        <v>10000</v>
      </c>
    </row>
    <row r="71" spans="1:12" s="24" customFormat="1" ht="12.75" x14ac:dyDescent="0.2">
      <c r="A71" s="25">
        <v>3573</v>
      </c>
      <c r="B71" s="26" t="s">
        <v>154</v>
      </c>
      <c r="C71" s="28"/>
      <c r="D71" s="28"/>
      <c r="E71" s="28"/>
      <c r="F71" s="28">
        <v>5000</v>
      </c>
      <c r="G71" s="28"/>
      <c r="H71" s="28"/>
      <c r="I71" s="28"/>
      <c r="J71" s="28"/>
      <c r="K71" s="28"/>
      <c r="L71" s="28">
        <f>+C71+D71+E71+F71+G71+H71+I71</f>
        <v>5000</v>
      </c>
    </row>
    <row r="72" spans="1:12" s="24" customFormat="1" ht="12.75" x14ac:dyDescent="0.2">
      <c r="A72" s="25">
        <v>3581</v>
      </c>
      <c r="B72" s="26" t="s">
        <v>46</v>
      </c>
      <c r="C72" s="28"/>
      <c r="D72" s="28">
        <v>42000</v>
      </c>
      <c r="E72" s="28"/>
      <c r="F72" s="28"/>
      <c r="G72" s="28"/>
      <c r="H72" s="28"/>
      <c r="I72" s="28"/>
      <c r="J72" s="28"/>
      <c r="K72" s="28"/>
      <c r="L72" s="28">
        <f>+C72+D72+E72+F72+G72+H72+I72</f>
        <v>42000</v>
      </c>
    </row>
    <row r="73" spans="1:12" s="24" customFormat="1" ht="12.75" x14ac:dyDescent="0.2">
      <c r="A73" s="25">
        <v>3591</v>
      </c>
      <c r="B73" s="26" t="s">
        <v>47</v>
      </c>
      <c r="C73" s="28"/>
      <c r="D73" s="28">
        <v>54000</v>
      </c>
      <c r="E73" s="28"/>
      <c r="F73" s="28"/>
      <c r="G73" s="28"/>
      <c r="H73" s="28"/>
      <c r="I73" s="28"/>
      <c r="J73" s="28"/>
      <c r="K73" s="28">
        <v>17838</v>
      </c>
      <c r="L73" s="28">
        <f>+C73+D73+E73+F73+G73+H73+I73-K73</f>
        <v>36162</v>
      </c>
    </row>
    <row r="74" spans="1:12" s="24" customFormat="1" ht="25.5" x14ac:dyDescent="0.2">
      <c r="A74" s="25">
        <v>3621</v>
      </c>
      <c r="B74" s="26" t="s">
        <v>48</v>
      </c>
      <c r="C74" s="28"/>
      <c r="D74" s="28">
        <v>150000</v>
      </c>
      <c r="E74" s="28"/>
      <c r="F74" s="28"/>
      <c r="G74" s="28"/>
      <c r="H74" s="28"/>
      <c r="I74" s="28"/>
      <c r="J74" s="28"/>
      <c r="K74" s="28"/>
      <c r="L74" s="28">
        <f>+C74+D74+E74+F74+G74+H74+I74</f>
        <v>150000</v>
      </c>
    </row>
    <row r="75" spans="1:12" s="24" customFormat="1" ht="25.5" x14ac:dyDescent="0.2">
      <c r="A75" s="25">
        <v>3661</v>
      </c>
      <c r="B75" s="26" t="s">
        <v>49</v>
      </c>
      <c r="C75" s="28"/>
      <c r="D75" s="28"/>
      <c r="E75" s="28">
        <v>20000</v>
      </c>
      <c r="F75" s="28"/>
      <c r="G75" s="28"/>
      <c r="H75" s="28"/>
      <c r="I75" s="28"/>
      <c r="J75" s="28"/>
      <c r="K75" s="28"/>
      <c r="L75" s="28">
        <f>+C75+D75+E75+F75+G75+H75+I75</f>
        <v>20000</v>
      </c>
    </row>
    <row r="76" spans="1:12" s="24" customFormat="1" ht="12.75" x14ac:dyDescent="0.2">
      <c r="A76" s="25">
        <v>3711</v>
      </c>
      <c r="B76" s="26" t="s">
        <v>130</v>
      </c>
      <c r="C76" s="28"/>
      <c r="D76" s="28">
        <v>40000</v>
      </c>
      <c r="E76" s="28"/>
      <c r="F76" s="28">
        <v>17000</v>
      </c>
      <c r="G76" s="28"/>
      <c r="H76" s="28"/>
      <c r="I76" s="28"/>
      <c r="J76" s="28"/>
      <c r="K76" s="28">
        <v>10000</v>
      </c>
      <c r="L76" s="28">
        <f>+C76+D76+E76+F76+G76+H76+I76-K76</f>
        <v>47000</v>
      </c>
    </row>
    <row r="77" spans="1:12" s="24" customFormat="1" ht="12.75" x14ac:dyDescent="0.2">
      <c r="A77" s="25">
        <v>3751</v>
      </c>
      <c r="B77" s="26" t="s">
        <v>50</v>
      </c>
      <c r="C77" s="28"/>
      <c r="D77" s="28">
        <v>25000</v>
      </c>
      <c r="E77" s="28"/>
      <c r="F77" s="28">
        <v>55000</v>
      </c>
      <c r="G77" s="28"/>
      <c r="H77" s="28"/>
      <c r="I77" s="28"/>
      <c r="J77" s="28"/>
      <c r="K77" s="28"/>
      <c r="L77" s="28">
        <f>+C77+D77+E77+F77+G77+H77+I77</f>
        <v>80000</v>
      </c>
    </row>
    <row r="78" spans="1:12" s="24" customFormat="1" ht="12.75" x14ac:dyDescent="0.2">
      <c r="A78" s="25">
        <v>3821</v>
      </c>
      <c r="B78" s="26" t="s">
        <v>51</v>
      </c>
      <c r="C78" s="28"/>
      <c r="D78" s="28">
        <v>150000</v>
      </c>
      <c r="E78" s="28"/>
      <c r="F78" s="28"/>
      <c r="G78" s="28"/>
      <c r="H78" s="28"/>
      <c r="I78" s="28"/>
      <c r="J78" s="28"/>
      <c r="K78" s="28">
        <v>10000</v>
      </c>
      <c r="L78" s="28">
        <f>+C78+D78+E78+F78+G78+H78+I78-K78</f>
        <v>140000</v>
      </c>
    </row>
    <row r="79" spans="1:12" s="24" customFormat="1" ht="12.75" x14ac:dyDescent="0.2">
      <c r="A79" s="25">
        <v>3822</v>
      </c>
      <c r="B79" s="26" t="s">
        <v>52</v>
      </c>
      <c r="C79" s="28"/>
      <c r="D79" s="28">
        <v>250000</v>
      </c>
      <c r="E79" s="28">
        <v>50000</v>
      </c>
      <c r="F79" s="28"/>
      <c r="G79" s="28"/>
      <c r="H79" s="28"/>
      <c r="I79" s="28"/>
      <c r="J79" s="28"/>
      <c r="K79" s="28">
        <v>10000</v>
      </c>
      <c r="L79" s="28">
        <f>+C79+D79+E79+F79+G79+H79+I79-K79</f>
        <v>290000</v>
      </c>
    </row>
    <row r="80" spans="1:12" s="24" customFormat="1" ht="12.75" x14ac:dyDescent="0.2">
      <c r="A80" s="25">
        <v>3831</v>
      </c>
      <c r="B80" s="26" t="s">
        <v>53</v>
      </c>
      <c r="C80" s="28"/>
      <c r="D80" s="28">
        <v>30000</v>
      </c>
      <c r="E80" s="28"/>
      <c r="F80" s="28">
        <v>1000</v>
      </c>
      <c r="G80" s="28"/>
      <c r="H80" s="28"/>
      <c r="I80" s="28"/>
      <c r="J80" s="28"/>
      <c r="K80" s="28"/>
      <c r="L80" s="28">
        <f>+C80+D80+E80+F80+G80+H80+I80</f>
        <v>31000</v>
      </c>
    </row>
    <row r="81" spans="1:12" s="24" customFormat="1" ht="12.75" x14ac:dyDescent="0.2">
      <c r="A81" s="25">
        <v>3921</v>
      </c>
      <c r="B81" s="26" t="s">
        <v>54</v>
      </c>
      <c r="C81" s="28"/>
      <c r="D81" s="28">
        <v>140000</v>
      </c>
      <c r="E81" s="28"/>
      <c r="F81" s="28">
        <v>15000</v>
      </c>
      <c r="G81" s="28"/>
      <c r="H81" s="28"/>
      <c r="I81" s="28"/>
      <c r="J81" s="28"/>
      <c r="K81" s="28">
        <v>10000</v>
      </c>
      <c r="L81" s="28">
        <f>+C81+D81+E81+F81+G81+H81+I81-K81</f>
        <v>145000</v>
      </c>
    </row>
    <row r="82" spans="1:12" s="24" customFormat="1" ht="12.75" x14ac:dyDescent="0.2">
      <c r="A82" s="25">
        <v>3941</v>
      </c>
      <c r="B82" s="26" t="s">
        <v>131</v>
      </c>
      <c r="C82" s="28"/>
      <c r="D82" s="28"/>
      <c r="E82" s="28"/>
      <c r="F82" s="28"/>
      <c r="G82" s="28">
        <v>1300253</v>
      </c>
      <c r="H82" s="28">
        <v>363397</v>
      </c>
      <c r="I82" s="28"/>
      <c r="J82" s="28"/>
      <c r="K82" s="28"/>
      <c r="L82" s="28">
        <f>+C82+D82+E82+F82+G82+H82+I82</f>
        <v>1663650</v>
      </c>
    </row>
    <row r="83" spans="1:12" s="24" customFormat="1" ht="12.75" x14ac:dyDescent="0.2">
      <c r="A83" s="25">
        <v>3951</v>
      </c>
      <c r="B83" s="26" t="s">
        <v>55</v>
      </c>
      <c r="C83" s="28"/>
      <c r="D83" s="28"/>
      <c r="E83" s="28">
        <v>50000</v>
      </c>
      <c r="F83" s="28"/>
      <c r="G83" s="111"/>
      <c r="H83" s="28"/>
      <c r="I83" s="28"/>
      <c r="J83" s="28"/>
      <c r="K83" s="28"/>
      <c r="L83" s="114">
        <f>+C83+D83+E83+F83+G83+H83+I83</f>
        <v>50000</v>
      </c>
    </row>
    <row r="84" spans="1:12" x14ac:dyDescent="0.25">
      <c r="A84" s="32"/>
      <c r="B84" s="30" t="s">
        <v>103</v>
      </c>
      <c r="C84" s="110">
        <f t="shared" ref="C84:G84" si="5">SUM(C51:C83)</f>
        <v>0</v>
      </c>
      <c r="D84" s="110">
        <f t="shared" si="5"/>
        <v>2715562</v>
      </c>
      <c r="E84" s="110">
        <f t="shared" si="5"/>
        <v>2360000</v>
      </c>
      <c r="F84" s="110">
        <f t="shared" si="5"/>
        <v>311000</v>
      </c>
      <c r="G84" s="110">
        <f t="shared" si="5"/>
        <v>1375004</v>
      </c>
      <c r="H84" s="110">
        <f>SUM(H51:H83)</f>
        <v>463397</v>
      </c>
      <c r="I84" s="110">
        <f t="shared" ref="I84:L84" si="6">SUM(I51:I83)</f>
        <v>0</v>
      </c>
      <c r="J84" s="110"/>
      <c r="K84" s="110">
        <f>SUM(K51:K83)</f>
        <v>147838</v>
      </c>
      <c r="L84" s="110">
        <f t="shared" si="6"/>
        <v>7077125</v>
      </c>
    </row>
    <row r="85" spans="1:12" x14ac:dyDescent="0.25">
      <c r="A85" s="22" t="s">
        <v>56</v>
      </c>
      <c r="B85" s="23"/>
      <c r="C85" s="28"/>
      <c r="H85" s="112"/>
    </row>
    <row r="86" spans="1:12" x14ac:dyDescent="0.25">
      <c r="A86" s="25">
        <v>4419</v>
      </c>
      <c r="B86" s="26" t="s">
        <v>100</v>
      </c>
      <c r="C86" s="28"/>
    </row>
    <row r="87" spans="1:12" x14ac:dyDescent="0.25">
      <c r="A87" s="25">
        <v>4451</v>
      </c>
      <c r="B87" s="26" t="s">
        <v>99</v>
      </c>
      <c r="C87" s="28"/>
    </row>
    <row r="88" spans="1:12" x14ac:dyDescent="0.25">
      <c r="A88" s="32"/>
      <c r="B88" s="30" t="s">
        <v>104</v>
      </c>
      <c r="C88" s="33"/>
      <c r="D88" s="108"/>
      <c r="E88" s="108"/>
      <c r="F88" s="108"/>
      <c r="G88" s="108"/>
      <c r="H88" s="108"/>
      <c r="I88" s="108"/>
      <c r="J88" s="108"/>
      <c r="K88" s="108"/>
      <c r="L88" s="108"/>
    </row>
    <row r="89" spans="1:12" x14ac:dyDescent="0.25">
      <c r="A89" s="22" t="s">
        <v>57</v>
      </c>
      <c r="B89" s="23"/>
      <c r="C89" s="28"/>
    </row>
    <row r="90" spans="1:12" x14ac:dyDescent="0.25">
      <c r="A90" s="25">
        <v>5111</v>
      </c>
      <c r="B90" s="26" t="s">
        <v>58</v>
      </c>
      <c r="C90" s="28"/>
      <c r="D90" s="113">
        <v>50000</v>
      </c>
      <c r="K90" s="113">
        <v>10000</v>
      </c>
      <c r="L90" s="114">
        <f>+C90+D90+E90+F90+G90+H90+I90-K90</f>
        <v>40000</v>
      </c>
    </row>
    <row r="91" spans="1:12" x14ac:dyDescent="0.25">
      <c r="A91" s="25">
        <v>5151</v>
      </c>
      <c r="B91" s="26" t="s">
        <v>59</v>
      </c>
      <c r="C91" s="28"/>
      <c r="D91" s="113">
        <v>31000</v>
      </c>
      <c r="E91" s="113">
        <v>150000</v>
      </c>
      <c r="H91" s="113">
        <v>168799.8</v>
      </c>
      <c r="K91" s="113">
        <v>10000</v>
      </c>
      <c r="L91" s="114">
        <f>+C91+D91+E91+F91+G91+H91+I91-K91</f>
        <v>339799.8</v>
      </c>
    </row>
    <row r="92" spans="1:12" x14ac:dyDescent="0.25">
      <c r="A92" s="25">
        <v>5191</v>
      </c>
      <c r="B92" s="26" t="s">
        <v>60</v>
      </c>
      <c r="C92" s="28"/>
    </row>
    <row r="93" spans="1:12" x14ac:dyDescent="0.25">
      <c r="A93" s="25">
        <v>5211</v>
      </c>
      <c r="B93" s="26" t="s">
        <v>61</v>
      </c>
      <c r="C93" s="28"/>
    </row>
    <row r="94" spans="1:12" x14ac:dyDescent="0.25">
      <c r="A94" s="25">
        <v>5231</v>
      </c>
      <c r="B94" s="26" t="s">
        <v>62</v>
      </c>
      <c r="C94" s="28"/>
    </row>
    <row r="95" spans="1:12" x14ac:dyDescent="0.25">
      <c r="A95" s="25">
        <v>5291</v>
      </c>
      <c r="B95" s="26" t="s">
        <v>63</v>
      </c>
      <c r="C95" s="28"/>
      <c r="D95" s="113">
        <v>100000</v>
      </c>
      <c r="K95" s="113">
        <v>20000</v>
      </c>
      <c r="L95" s="114">
        <f>+C95+D95+E95+F95+G95+H95+I95-K95</f>
        <v>80000</v>
      </c>
    </row>
    <row r="96" spans="1:12" x14ac:dyDescent="0.25">
      <c r="A96" s="25">
        <v>5411</v>
      </c>
      <c r="B96" s="26" t="s">
        <v>132</v>
      </c>
      <c r="C96" s="28"/>
      <c r="D96" s="113"/>
      <c r="E96" s="113"/>
      <c r="L96" s="114">
        <f>+C96+D96+E96+F96+G96+H96+I96</f>
        <v>0</v>
      </c>
    </row>
    <row r="97" spans="1:12" x14ac:dyDescent="0.25">
      <c r="A97" s="25">
        <v>5491</v>
      </c>
      <c r="B97" s="26" t="s">
        <v>64</v>
      </c>
      <c r="C97" s="28"/>
    </row>
    <row r="98" spans="1:12" x14ac:dyDescent="0.25">
      <c r="A98" s="25">
        <v>5621</v>
      </c>
      <c r="B98" s="26" t="s">
        <v>65</v>
      </c>
      <c r="C98" s="28"/>
    </row>
    <row r="99" spans="1:12" x14ac:dyDescent="0.25">
      <c r="A99" s="25">
        <v>5641</v>
      </c>
      <c r="B99" s="26" t="s">
        <v>66</v>
      </c>
      <c r="C99" s="28"/>
      <c r="E99" s="113">
        <v>50000</v>
      </c>
      <c r="L99" s="114">
        <f>+C99+D99+E99+F99+G99+H99+I99</f>
        <v>50000</v>
      </c>
    </row>
    <row r="100" spans="1:12" x14ac:dyDescent="0.25">
      <c r="A100" s="25">
        <v>5651</v>
      </c>
      <c r="B100" s="26" t="s">
        <v>67</v>
      </c>
      <c r="C100" s="28"/>
    </row>
    <row r="101" spans="1:12" x14ac:dyDescent="0.25">
      <c r="A101" s="25">
        <v>5671</v>
      </c>
      <c r="B101" s="26" t="s">
        <v>68</v>
      </c>
      <c r="C101" s="28"/>
      <c r="E101" s="113">
        <v>50000</v>
      </c>
      <c r="L101" s="114">
        <f>+C101+D101+E101+F101+G101+H101+I101</f>
        <v>50000</v>
      </c>
    </row>
    <row r="102" spans="1:12" x14ac:dyDescent="0.25">
      <c r="A102" s="25">
        <v>5911</v>
      </c>
      <c r="B102" s="26" t="s">
        <v>69</v>
      </c>
      <c r="C102" s="28"/>
    </row>
    <row r="103" spans="1:12" x14ac:dyDescent="0.25">
      <c r="A103" s="25">
        <v>5971</v>
      </c>
      <c r="B103" s="26" t="s">
        <v>70</v>
      </c>
      <c r="C103" s="28"/>
    </row>
    <row r="104" spans="1:12" x14ac:dyDescent="0.25">
      <c r="A104" s="32"/>
      <c r="B104" s="30" t="s">
        <v>105</v>
      </c>
      <c r="C104" s="33">
        <f t="shared" ref="C104:L104" si="7">SUM(C90:C103)</f>
        <v>0</v>
      </c>
      <c r="D104" s="33">
        <f t="shared" si="7"/>
        <v>181000</v>
      </c>
      <c r="E104" s="33">
        <f t="shared" si="7"/>
        <v>250000</v>
      </c>
      <c r="F104" s="33">
        <f t="shared" si="7"/>
        <v>0</v>
      </c>
      <c r="G104" s="33">
        <f t="shared" si="7"/>
        <v>0</v>
      </c>
      <c r="H104" s="33">
        <f t="shared" si="7"/>
        <v>168799.8</v>
      </c>
      <c r="I104" s="33">
        <f t="shared" si="7"/>
        <v>0</v>
      </c>
      <c r="J104" s="33"/>
      <c r="K104" s="33">
        <f t="shared" si="7"/>
        <v>40000</v>
      </c>
      <c r="L104" s="33">
        <f t="shared" si="7"/>
        <v>559799.80000000005</v>
      </c>
    </row>
    <row r="105" spans="1:12" x14ac:dyDescent="0.25">
      <c r="A105" s="35"/>
      <c r="B105" s="31" t="s">
        <v>106</v>
      </c>
      <c r="C105" s="36">
        <f t="shared" ref="C105:L105" si="8">C104+C88+C84+C49+C26</f>
        <v>22568096</v>
      </c>
      <c r="D105" s="36">
        <f t="shared" si="8"/>
        <v>21303208</v>
      </c>
      <c r="E105" s="36">
        <f t="shared" si="8"/>
        <v>3432000</v>
      </c>
      <c r="F105" s="36">
        <f t="shared" si="8"/>
        <v>408414</v>
      </c>
      <c r="G105" s="36">
        <f t="shared" si="8"/>
        <v>1631169</v>
      </c>
      <c r="H105" s="36">
        <f t="shared" si="8"/>
        <v>975196.8</v>
      </c>
      <c r="I105" s="36">
        <f t="shared" si="8"/>
        <v>412955</v>
      </c>
      <c r="J105" s="36">
        <f t="shared" si="8"/>
        <v>-2283532</v>
      </c>
      <c r="K105" s="36">
        <f t="shared" si="8"/>
        <v>536322</v>
      </c>
      <c r="L105" s="36">
        <f t="shared" si="8"/>
        <v>47911184.799999997</v>
      </c>
    </row>
    <row r="106" spans="1:12" x14ac:dyDescent="0.25">
      <c r="A106" s="29"/>
      <c r="B106" s="29"/>
      <c r="C106" s="28"/>
      <c r="H106" s="112"/>
    </row>
    <row r="107" spans="1:12" x14ac:dyDescent="0.25">
      <c r="A107" s="29"/>
      <c r="B107" s="29"/>
      <c r="C107" s="28"/>
      <c r="E107" s="112"/>
      <c r="H107" s="112"/>
      <c r="I107" s="113"/>
      <c r="J107" s="113"/>
      <c r="K107" s="113"/>
      <c r="L107" s="112"/>
    </row>
    <row r="108" spans="1:12" x14ac:dyDescent="0.25">
      <c r="A108" s="29"/>
      <c r="B108" s="29"/>
      <c r="C108" s="27"/>
      <c r="D108" s="112"/>
      <c r="I108" s="112"/>
      <c r="J108" s="112"/>
      <c r="K108" s="112"/>
    </row>
    <row r="109" spans="1:12" x14ac:dyDescent="0.25">
      <c r="A109" s="29"/>
      <c r="B109" s="29"/>
      <c r="C109" s="27"/>
    </row>
    <row r="110" spans="1:12" x14ac:dyDescent="0.25">
      <c r="A110" s="29"/>
      <c r="B110" s="29"/>
      <c r="C110" s="27"/>
      <c r="D110" s="112"/>
    </row>
    <row r="111" spans="1:12" x14ac:dyDescent="0.25">
      <c r="A111" s="29"/>
      <c r="B111" s="29"/>
      <c r="C111" s="27"/>
    </row>
    <row r="112" spans="1:12" x14ac:dyDescent="0.25">
      <c r="A112" s="29"/>
      <c r="B112" s="29"/>
      <c r="C112" s="27"/>
    </row>
    <row r="113" spans="1:2" x14ac:dyDescent="0.25">
      <c r="A113" s="2"/>
      <c r="B113" s="2"/>
    </row>
    <row r="114" spans="1:2" x14ac:dyDescent="0.25">
      <c r="A114" s="2"/>
      <c r="B114" s="2"/>
    </row>
    <row r="115" spans="1:2" x14ac:dyDescent="0.25">
      <c r="A115" s="2"/>
      <c r="B115" s="2"/>
    </row>
  </sheetData>
  <protectedRanges>
    <protectedRange sqref="A67" name="Rango1_2_1"/>
  </protectedRanges>
  <mergeCells count="12">
    <mergeCell ref="L5:L6"/>
    <mergeCell ref="A1:L1"/>
    <mergeCell ref="A2:L2"/>
    <mergeCell ref="A3:L3"/>
    <mergeCell ref="A5:A6"/>
    <mergeCell ref="B5:B6"/>
    <mergeCell ref="C5:C6"/>
    <mergeCell ref="D5:D6"/>
    <mergeCell ref="E5:E6"/>
    <mergeCell ref="F5:I5"/>
    <mergeCell ref="J5:J6"/>
    <mergeCell ref="K5:K6"/>
  </mergeCells>
  <pageMargins left="0" right="0" top="0" bottom="0" header="0.31496062992125984" footer="0.31496062992125984"/>
  <pageSetup paperSize="5" scale="7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V110"/>
  <sheetViews>
    <sheetView showGridLines="0" tabSelected="1" topLeftCell="B1" zoomScale="85" workbookViewId="0">
      <selection activeCell="A108" sqref="A1:O108"/>
    </sheetView>
  </sheetViews>
  <sheetFormatPr baseColWidth="10" defaultRowHeight="12.75" x14ac:dyDescent="0.25"/>
  <cols>
    <col min="1" max="1" width="9.7109375" style="38" customWidth="1"/>
    <col min="2" max="2" width="36.140625" style="39" customWidth="1"/>
    <col min="3" max="3" width="13.85546875" style="39" customWidth="1"/>
    <col min="4" max="4" width="10.28515625" style="39" customWidth="1"/>
    <col min="5" max="5" width="10.42578125" style="39" customWidth="1"/>
    <col min="6" max="6" width="9.85546875" style="39" customWidth="1"/>
    <col min="7" max="10" width="9.28515625" style="39" bestFit="1" customWidth="1"/>
    <col min="11" max="11" width="10.42578125" style="39" customWidth="1"/>
    <col min="12" max="12" width="11.42578125" style="39"/>
    <col min="13" max="13" width="9.85546875" style="39" customWidth="1"/>
    <col min="14" max="16384" width="11.42578125" style="39"/>
  </cols>
  <sheetData>
    <row r="1" spans="1:22" ht="45" x14ac:dyDescent="0.25">
      <c r="M1" s="40"/>
      <c r="N1" s="40"/>
      <c r="O1" s="41" t="s">
        <v>136</v>
      </c>
      <c r="P1" s="40"/>
      <c r="Q1" s="40"/>
      <c r="R1" s="40"/>
      <c r="S1" s="40"/>
      <c r="T1" s="40"/>
      <c r="U1" s="40"/>
      <c r="V1" s="40"/>
    </row>
    <row r="2" spans="1:22" ht="33.75" x14ac:dyDescent="0.25">
      <c r="A2" s="42"/>
      <c r="B2" s="42"/>
      <c r="D2" s="42"/>
      <c r="E2" s="42"/>
      <c r="F2" s="42"/>
      <c r="G2" s="42"/>
      <c r="H2" s="42"/>
      <c r="I2" s="42"/>
      <c r="J2" s="42"/>
      <c r="K2" s="13"/>
      <c r="L2" s="40"/>
      <c r="M2" s="40"/>
      <c r="N2" s="40"/>
      <c r="O2" s="43" t="s">
        <v>110</v>
      </c>
      <c r="P2" s="40"/>
      <c r="Q2" s="40"/>
      <c r="R2" s="40"/>
      <c r="S2" s="40"/>
      <c r="T2" s="40"/>
      <c r="U2" s="40"/>
      <c r="V2" s="40"/>
    </row>
    <row r="3" spans="1:22" ht="3" customHeight="1" x14ac:dyDescent="0.25">
      <c r="A3" s="39"/>
      <c r="K3" s="13"/>
      <c r="L3" s="40"/>
      <c r="M3" s="40"/>
      <c r="N3" s="40"/>
      <c r="O3" s="44"/>
      <c r="P3" s="40"/>
      <c r="Q3" s="40"/>
      <c r="R3" s="40"/>
      <c r="S3" s="40"/>
      <c r="T3" s="40"/>
      <c r="U3" s="40"/>
      <c r="V3" s="40"/>
    </row>
    <row r="4" spans="1:22" ht="18" customHeight="1" x14ac:dyDescent="0.25">
      <c r="A4" s="12"/>
      <c r="B4" s="12"/>
      <c r="C4" s="12"/>
      <c r="D4" s="12"/>
      <c r="E4" s="12"/>
      <c r="F4" s="12"/>
      <c r="G4" s="176" t="s">
        <v>155</v>
      </c>
      <c r="H4" s="176"/>
      <c r="I4" s="176"/>
      <c r="J4" s="176"/>
      <c r="K4" s="176"/>
      <c r="L4" s="176"/>
      <c r="M4" s="176"/>
      <c r="N4" s="176"/>
      <c r="O4" s="176"/>
      <c r="P4" s="40"/>
      <c r="Q4" s="40"/>
      <c r="R4" s="40"/>
      <c r="S4" s="40"/>
      <c r="T4" s="40"/>
      <c r="U4" s="40"/>
      <c r="V4" s="40"/>
    </row>
    <row r="5" spans="1:22" ht="12.7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</row>
    <row r="6" spans="1:22" ht="12.75" customHeight="1" x14ac:dyDescent="0.25">
      <c r="A6" s="179" t="s">
        <v>1</v>
      </c>
      <c r="B6" s="179" t="s">
        <v>111</v>
      </c>
      <c r="C6" s="179" t="s">
        <v>112</v>
      </c>
      <c r="D6" s="181" t="s">
        <v>157</v>
      </c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1:22" s="14" customFormat="1" ht="13.5" thickBot="1" x14ac:dyDescent="0.3">
      <c r="A7" s="180"/>
      <c r="B7" s="180"/>
      <c r="C7" s="180"/>
      <c r="D7" s="74" t="s">
        <v>113</v>
      </c>
      <c r="E7" s="75" t="s">
        <v>114</v>
      </c>
      <c r="F7" s="75" t="s">
        <v>115</v>
      </c>
      <c r="G7" s="75" t="s">
        <v>116</v>
      </c>
      <c r="H7" s="75" t="s">
        <v>117</v>
      </c>
      <c r="I7" s="75" t="s">
        <v>118</v>
      </c>
      <c r="J7" s="75" t="s">
        <v>119</v>
      </c>
      <c r="K7" s="75" t="s">
        <v>120</v>
      </c>
      <c r="L7" s="75" t="s">
        <v>121</v>
      </c>
      <c r="M7" s="75" t="s">
        <v>122</v>
      </c>
      <c r="N7" s="75" t="s">
        <v>123</v>
      </c>
      <c r="O7" s="75" t="s">
        <v>124</v>
      </c>
    </row>
    <row r="8" spans="1:22" s="51" customFormat="1" x14ac:dyDescent="0.2">
      <c r="A8" s="47">
        <v>1131</v>
      </c>
      <c r="B8" s="48" t="s">
        <v>81</v>
      </c>
      <c r="C8" s="49">
        <v>17365057</v>
      </c>
      <c r="D8" s="50">
        <f>+C8/12</f>
        <v>1447088.0833333333</v>
      </c>
      <c r="E8" s="50">
        <f>+C8/12</f>
        <v>1447088.0833333333</v>
      </c>
      <c r="F8" s="50">
        <f>+C8/12</f>
        <v>1447088.0833333333</v>
      </c>
      <c r="G8" s="50">
        <f>+C8/12</f>
        <v>1447088.0833333333</v>
      </c>
      <c r="H8" s="50">
        <f>+C8/12</f>
        <v>1447088.0833333333</v>
      </c>
      <c r="I8" s="50">
        <f>+C8/12</f>
        <v>1447088.0833333333</v>
      </c>
      <c r="J8" s="50">
        <f>+C8/12</f>
        <v>1447088.0833333333</v>
      </c>
      <c r="K8" s="50">
        <f>+C8/12</f>
        <v>1447088.0833333333</v>
      </c>
      <c r="L8" s="50">
        <f>+C8/12</f>
        <v>1447088.0833333333</v>
      </c>
      <c r="M8" s="50">
        <f>+C8/12</f>
        <v>1447088.0833333333</v>
      </c>
      <c r="N8" s="50">
        <f>+C8/12</f>
        <v>1447088.0833333333</v>
      </c>
      <c r="O8" s="50">
        <f>+C8/12</f>
        <v>1447088.0833333333</v>
      </c>
      <c r="P8" s="115">
        <f t="shared" ref="P8:P70" si="0">SUM(D8:O8)</f>
        <v>17365057.000000004</v>
      </c>
    </row>
    <row r="9" spans="1:22" s="78" customFormat="1" x14ac:dyDescent="0.2">
      <c r="A9" s="52">
        <v>1211</v>
      </c>
      <c r="B9" s="53" t="s">
        <v>141</v>
      </c>
      <c r="C9" s="54">
        <v>229680</v>
      </c>
      <c r="D9" s="50">
        <f t="shared" ref="D9:D71" si="1">+C9/12</f>
        <v>19140</v>
      </c>
      <c r="E9" s="50">
        <f t="shared" ref="E9:E25" si="2">+C9/12</f>
        <v>19140</v>
      </c>
      <c r="F9" s="50">
        <f t="shared" ref="F9:F25" si="3">+C9/12</f>
        <v>19140</v>
      </c>
      <c r="G9" s="50">
        <f t="shared" ref="G9:G25" si="4">+C9/12</f>
        <v>19140</v>
      </c>
      <c r="H9" s="50">
        <f t="shared" ref="H9:H25" si="5">+C9/12</f>
        <v>19140</v>
      </c>
      <c r="I9" s="50">
        <f t="shared" ref="I9:I25" si="6">+C9/12</f>
        <v>19140</v>
      </c>
      <c r="J9" s="50">
        <f t="shared" ref="J9:J25" si="7">+C9/12</f>
        <v>19140</v>
      </c>
      <c r="K9" s="50">
        <f t="shared" ref="K9:K25" si="8">+C9/12</f>
        <v>19140</v>
      </c>
      <c r="L9" s="50">
        <f t="shared" ref="L9:L25" si="9">+C9/12</f>
        <v>19140</v>
      </c>
      <c r="M9" s="50">
        <f t="shared" ref="M9:M25" si="10">+C9/12</f>
        <v>19140</v>
      </c>
      <c r="N9" s="50">
        <f t="shared" ref="N9:N25" si="11">+C9/12</f>
        <v>19140</v>
      </c>
      <c r="O9" s="50">
        <f t="shared" ref="O9:O25" si="12">+C9/12</f>
        <v>19140</v>
      </c>
      <c r="P9" s="115">
        <f t="shared" si="0"/>
        <v>229680</v>
      </c>
    </row>
    <row r="10" spans="1:22" s="51" customFormat="1" x14ac:dyDescent="0.2">
      <c r="A10" s="47">
        <v>1221</v>
      </c>
      <c r="B10" s="48" t="s">
        <v>142</v>
      </c>
      <c r="C10" s="49">
        <v>360866</v>
      </c>
      <c r="D10" s="50">
        <f t="shared" si="1"/>
        <v>30072.166666666668</v>
      </c>
      <c r="E10" s="50">
        <f t="shared" si="2"/>
        <v>30072.166666666668</v>
      </c>
      <c r="F10" s="50">
        <f t="shared" si="3"/>
        <v>30072.166666666668</v>
      </c>
      <c r="G10" s="50">
        <f t="shared" si="4"/>
        <v>30072.166666666668</v>
      </c>
      <c r="H10" s="50">
        <f t="shared" si="5"/>
        <v>30072.166666666668</v>
      </c>
      <c r="I10" s="50">
        <f t="shared" si="6"/>
        <v>30072.166666666668</v>
      </c>
      <c r="J10" s="50">
        <f t="shared" si="7"/>
        <v>30072.166666666668</v>
      </c>
      <c r="K10" s="50">
        <f t="shared" si="8"/>
        <v>30072.166666666668</v>
      </c>
      <c r="L10" s="50">
        <f t="shared" si="9"/>
        <v>30072.166666666668</v>
      </c>
      <c r="M10" s="50">
        <f t="shared" si="10"/>
        <v>30072.166666666668</v>
      </c>
      <c r="N10" s="50">
        <f t="shared" si="11"/>
        <v>30072.166666666668</v>
      </c>
      <c r="O10" s="50">
        <f t="shared" si="12"/>
        <v>30072.166666666668</v>
      </c>
      <c r="P10" s="115">
        <f t="shared" si="0"/>
        <v>360866.00000000006</v>
      </c>
    </row>
    <row r="11" spans="1:22" s="51" customFormat="1" x14ac:dyDescent="0.2">
      <c r="A11" s="47">
        <v>1311</v>
      </c>
      <c r="B11" s="48" t="s">
        <v>2</v>
      </c>
      <c r="C11" s="49">
        <v>307727</v>
      </c>
      <c r="D11" s="50">
        <f t="shared" si="1"/>
        <v>25643.916666666668</v>
      </c>
      <c r="E11" s="50">
        <f t="shared" si="2"/>
        <v>25643.916666666668</v>
      </c>
      <c r="F11" s="50">
        <f t="shared" si="3"/>
        <v>25643.916666666668</v>
      </c>
      <c r="G11" s="50">
        <f t="shared" si="4"/>
        <v>25643.916666666668</v>
      </c>
      <c r="H11" s="50">
        <f t="shared" si="5"/>
        <v>25643.916666666668</v>
      </c>
      <c r="I11" s="50">
        <f t="shared" si="6"/>
        <v>25643.916666666668</v>
      </c>
      <c r="J11" s="50">
        <f t="shared" si="7"/>
        <v>25643.916666666668</v>
      </c>
      <c r="K11" s="50">
        <f t="shared" si="8"/>
        <v>25643.916666666668</v>
      </c>
      <c r="L11" s="50">
        <f t="shared" si="9"/>
        <v>25643.916666666668</v>
      </c>
      <c r="M11" s="50">
        <f t="shared" si="10"/>
        <v>25643.916666666668</v>
      </c>
      <c r="N11" s="50">
        <f t="shared" si="11"/>
        <v>25643.916666666668</v>
      </c>
      <c r="O11" s="50">
        <f t="shared" si="12"/>
        <v>25643.916666666668</v>
      </c>
      <c r="P11" s="115">
        <f t="shared" si="0"/>
        <v>307727</v>
      </c>
    </row>
    <row r="12" spans="1:22" s="51" customFormat="1" x14ac:dyDescent="0.2">
      <c r="A12" s="47">
        <v>1321</v>
      </c>
      <c r="B12" s="48" t="s">
        <v>3</v>
      </c>
      <c r="C12" s="49">
        <v>1436696</v>
      </c>
      <c r="D12" s="50"/>
      <c r="E12" s="50"/>
      <c r="F12" s="50">
        <v>718348</v>
      </c>
      <c r="G12" s="50"/>
      <c r="H12" s="50"/>
      <c r="I12" s="50"/>
      <c r="J12" s="50"/>
      <c r="K12" s="50"/>
      <c r="L12" s="50"/>
      <c r="M12" s="50"/>
      <c r="N12" s="50"/>
      <c r="O12" s="50">
        <v>718348</v>
      </c>
      <c r="P12" s="115">
        <f t="shared" si="0"/>
        <v>1436696</v>
      </c>
    </row>
    <row r="13" spans="1:22" s="14" customFormat="1" x14ac:dyDescent="0.2">
      <c r="A13" s="52">
        <v>1322</v>
      </c>
      <c r="B13" s="53" t="s">
        <v>4</v>
      </c>
      <c r="C13" s="54">
        <v>3334516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>
        <v>3334516</v>
      </c>
      <c r="P13" s="115">
        <f t="shared" si="0"/>
        <v>3334516</v>
      </c>
    </row>
    <row r="14" spans="1:22" s="51" customFormat="1" x14ac:dyDescent="0.2">
      <c r="A14" s="47">
        <v>1343</v>
      </c>
      <c r="B14" s="48" t="s">
        <v>5</v>
      </c>
      <c r="C14" s="49">
        <v>312000</v>
      </c>
      <c r="D14" s="50">
        <f t="shared" si="1"/>
        <v>26000</v>
      </c>
      <c r="E14" s="50">
        <f t="shared" si="2"/>
        <v>26000</v>
      </c>
      <c r="F14" s="50">
        <f t="shared" si="3"/>
        <v>26000</v>
      </c>
      <c r="G14" s="50">
        <f t="shared" si="4"/>
        <v>26000</v>
      </c>
      <c r="H14" s="50">
        <f t="shared" si="5"/>
        <v>26000</v>
      </c>
      <c r="I14" s="50">
        <f t="shared" si="6"/>
        <v>26000</v>
      </c>
      <c r="J14" s="50">
        <f t="shared" si="7"/>
        <v>26000</v>
      </c>
      <c r="K14" s="50">
        <f t="shared" si="8"/>
        <v>26000</v>
      </c>
      <c r="L14" s="50">
        <f t="shared" si="9"/>
        <v>26000</v>
      </c>
      <c r="M14" s="50">
        <f t="shared" si="10"/>
        <v>26000</v>
      </c>
      <c r="N14" s="50">
        <f t="shared" si="11"/>
        <v>26000</v>
      </c>
      <c r="O14" s="50">
        <f t="shared" si="12"/>
        <v>26000</v>
      </c>
      <c r="P14" s="115">
        <f t="shared" si="0"/>
        <v>312000</v>
      </c>
    </row>
    <row r="15" spans="1:22" s="51" customFormat="1" x14ac:dyDescent="0.2">
      <c r="A15" s="47">
        <v>1411</v>
      </c>
      <c r="B15" s="48" t="s">
        <v>143</v>
      </c>
      <c r="C15" s="49">
        <v>1197726</v>
      </c>
      <c r="D15" s="50">
        <f t="shared" si="1"/>
        <v>99810.5</v>
      </c>
      <c r="E15" s="50">
        <f t="shared" si="2"/>
        <v>99810.5</v>
      </c>
      <c r="F15" s="50">
        <f t="shared" si="3"/>
        <v>99810.5</v>
      </c>
      <c r="G15" s="50">
        <f t="shared" si="4"/>
        <v>99810.5</v>
      </c>
      <c r="H15" s="50">
        <f t="shared" si="5"/>
        <v>99810.5</v>
      </c>
      <c r="I15" s="50">
        <f t="shared" si="6"/>
        <v>99810.5</v>
      </c>
      <c r="J15" s="50">
        <f t="shared" si="7"/>
        <v>99810.5</v>
      </c>
      <c r="K15" s="50">
        <f t="shared" si="8"/>
        <v>99810.5</v>
      </c>
      <c r="L15" s="50">
        <f t="shared" si="9"/>
        <v>99810.5</v>
      </c>
      <c r="M15" s="50">
        <f t="shared" si="10"/>
        <v>99810.5</v>
      </c>
      <c r="N15" s="50">
        <f t="shared" si="11"/>
        <v>99810.5</v>
      </c>
      <c r="O15" s="50">
        <f t="shared" si="12"/>
        <v>99810.5</v>
      </c>
      <c r="P15" s="115">
        <f t="shared" si="0"/>
        <v>1197726</v>
      </c>
    </row>
    <row r="16" spans="1:22" s="51" customFormat="1" x14ac:dyDescent="0.2">
      <c r="A16" s="47">
        <v>1421</v>
      </c>
      <c r="B16" s="48" t="s">
        <v>6</v>
      </c>
      <c r="C16" s="49">
        <v>624000</v>
      </c>
      <c r="D16" s="50">
        <f t="shared" si="1"/>
        <v>52000</v>
      </c>
      <c r="E16" s="50">
        <f t="shared" si="2"/>
        <v>52000</v>
      </c>
      <c r="F16" s="50">
        <f t="shared" si="3"/>
        <v>52000</v>
      </c>
      <c r="G16" s="50">
        <f t="shared" si="4"/>
        <v>52000</v>
      </c>
      <c r="H16" s="50">
        <f t="shared" si="5"/>
        <v>52000</v>
      </c>
      <c r="I16" s="50">
        <f t="shared" si="6"/>
        <v>52000</v>
      </c>
      <c r="J16" s="50">
        <f t="shared" si="7"/>
        <v>52000</v>
      </c>
      <c r="K16" s="50">
        <f t="shared" si="8"/>
        <v>52000</v>
      </c>
      <c r="L16" s="50">
        <f t="shared" si="9"/>
        <v>52000</v>
      </c>
      <c r="M16" s="50">
        <f t="shared" si="10"/>
        <v>52000</v>
      </c>
      <c r="N16" s="50">
        <f t="shared" si="11"/>
        <v>52000</v>
      </c>
      <c r="O16" s="50">
        <f t="shared" si="12"/>
        <v>52000</v>
      </c>
      <c r="P16" s="115">
        <f t="shared" si="0"/>
        <v>624000</v>
      </c>
    </row>
    <row r="17" spans="1:17" s="14" customFormat="1" x14ac:dyDescent="0.2">
      <c r="A17" s="52">
        <v>1431</v>
      </c>
      <c r="B17" s="53" t="s">
        <v>144</v>
      </c>
      <c r="C17" s="54">
        <v>3780000</v>
      </c>
      <c r="D17" s="50">
        <f t="shared" si="1"/>
        <v>315000</v>
      </c>
      <c r="E17" s="50">
        <f t="shared" si="2"/>
        <v>315000</v>
      </c>
      <c r="F17" s="50">
        <f t="shared" si="3"/>
        <v>315000</v>
      </c>
      <c r="G17" s="50">
        <f t="shared" si="4"/>
        <v>315000</v>
      </c>
      <c r="H17" s="50">
        <f t="shared" si="5"/>
        <v>315000</v>
      </c>
      <c r="I17" s="50">
        <f t="shared" si="6"/>
        <v>315000</v>
      </c>
      <c r="J17" s="50">
        <f t="shared" si="7"/>
        <v>315000</v>
      </c>
      <c r="K17" s="50">
        <f t="shared" si="8"/>
        <v>315000</v>
      </c>
      <c r="L17" s="50">
        <f t="shared" si="9"/>
        <v>315000</v>
      </c>
      <c r="M17" s="50">
        <f t="shared" si="10"/>
        <v>315000</v>
      </c>
      <c r="N17" s="50">
        <f t="shared" si="11"/>
        <v>315000</v>
      </c>
      <c r="O17" s="50">
        <f t="shared" si="12"/>
        <v>315000</v>
      </c>
      <c r="P17" s="115">
        <f t="shared" si="0"/>
        <v>3780000</v>
      </c>
    </row>
    <row r="18" spans="1:17" s="51" customFormat="1" x14ac:dyDescent="0.2">
      <c r="A18" s="47">
        <v>1432</v>
      </c>
      <c r="B18" s="48" t="s">
        <v>145</v>
      </c>
      <c r="C18" s="49">
        <v>420000</v>
      </c>
      <c r="D18" s="50">
        <f t="shared" si="1"/>
        <v>35000</v>
      </c>
      <c r="E18" s="50">
        <f t="shared" si="2"/>
        <v>35000</v>
      </c>
      <c r="F18" s="50">
        <f t="shared" si="3"/>
        <v>35000</v>
      </c>
      <c r="G18" s="50">
        <f t="shared" si="4"/>
        <v>35000</v>
      </c>
      <c r="H18" s="50">
        <f t="shared" si="5"/>
        <v>35000</v>
      </c>
      <c r="I18" s="50">
        <f t="shared" si="6"/>
        <v>35000</v>
      </c>
      <c r="J18" s="50">
        <f t="shared" si="7"/>
        <v>35000</v>
      </c>
      <c r="K18" s="50">
        <f t="shared" si="8"/>
        <v>35000</v>
      </c>
      <c r="L18" s="50">
        <f t="shared" si="9"/>
        <v>35000</v>
      </c>
      <c r="M18" s="50">
        <f t="shared" si="10"/>
        <v>35000</v>
      </c>
      <c r="N18" s="50">
        <f t="shared" si="11"/>
        <v>35000</v>
      </c>
      <c r="O18" s="50">
        <f t="shared" si="12"/>
        <v>35000</v>
      </c>
      <c r="P18" s="115">
        <f t="shared" si="0"/>
        <v>420000</v>
      </c>
    </row>
    <row r="19" spans="1:17" s="51" customFormat="1" x14ac:dyDescent="0.2">
      <c r="A19" s="47">
        <v>1521</v>
      </c>
      <c r="B19" s="48" t="s">
        <v>7</v>
      </c>
      <c r="C19" s="49">
        <v>2959335</v>
      </c>
      <c r="D19" s="50">
        <f t="shared" si="1"/>
        <v>246611.25</v>
      </c>
      <c r="E19" s="50">
        <f t="shared" si="2"/>
        <v>246611.25</v>
      </c>
      <c r="F19" s="50">
        <f t="shared" si="3"/>
        <v>246611.25</v>
      </c>
      <c r="G19" s="50">
        <f t="shared" si="4"/>
        <v>246611.25</v>
      </c>
      <c r="H19" s="50">
        <f t="shared" si="5"/>
        <v>246611.25</v>
      </c>
      <c r="I19" s="50">
        <f t="shared" si="6"/>
        <v>246611.25</v>
      </c>
      <c r="J19" s="50">
        <f t="shared" si="7"/>
        <v>246611.25</v>
      </c>
      <c r="K19" s="50">
        <f t="shared" si="8"/>
        <v>246611.25</v>
      </c>
      <c r="L19" s="50">
        <f t="shared" si="9"/>
        <v>246611.25</v>
      </c>
      <c r="M19" s="50">
        <f t="shared" si="10"/>
        <v>246611.25</v>
      </c>
      <c r="N19" s="50">
        <f t="shared" si="11"/>
        <v>246611.25</v>
      </c>
      <c r="O19" s="50">
        <f t="shared" si="12"/>
        <v>246611.25</v>
      </c>
      <c r="P19" s="115">
        <f t="shared" si="0"/>
        <v>2959335</v>
      </c>
    </row>
    <row r="20" spans="1:17" s="51" customFormat="1" x14ac:dyDescent="0.2">
      <c r="A20" s="47">
        <v>1542</v>
      </c>
      <c r="B20" s="48" t="s">
        <v>146</v>
      </c>
      <c r="C20" s="49">
        <v>800000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800000</v>
      </c>
      <c r="P20" s="115">
        <f t="shared" si="0"/>
        <v>800000</v>
      </c>
    </row>
    <row r="21" spans="1:17" s="14" customFormat="1" x14ac:dyDescent="0.2">
      <c r="A21" s="52">
        <v>1611</v>
      </c>
      <c r="B21" s="53" t="s">
        <v>8</v>
      </c>
      <c r="C21" s="54">
        <v>500000</v>
      </c>
      <c r="D21" s="50"/>
      <c r="E21" s="50"/>
      <c r="F21" s="50"/>
      <c r="G21" s="50"/>
      <c r="H21" s="50"/>
      <c r="I21" s="50"/>
      <c r="J21" s="50"/>
      <c r="K21" s="50"/>
      <c r="L21" s="50">
        <v>350000</v>
      </c>
      <c r="M21" s="50">
        <v>50000</v>
      </c>
      <c r="N21" s="50">
        <v>50000</v>
      </c>
      <c r="O21" s="50">
        <v>50000</v>
      </c>
      <c r="P21" s="115">
        <f t="shared" si="0"/>
        <v>500000</v>
      </c>
    </row>
    <row r="22" spans="1:17" s="51" customFormat="1" x14ac:dyDescent="0.2">
      <c r="A22" s="47">
        <v>1712</v>
      </c>
      <c r="B22" s="48" t="s">
        <v>9</v>
      </c>
      <c r="C22" s="49">
        <v>2561021</v>
      </c>
      <c r="D22" s="50">
        <f t="shared" si="1"/>
        <v>213418.41666666666</v>
      </c>
      <c r="E22" s="50">
        <f t="shared" si="2"/>
        <v>213418.41666666666</v>
      </c>
      <c r="F22" s="50">
        <f t="shared" si="3"/>
        <v>213418.41666666666</v>
      </c>
      <c r="G22" s="50">
        <f t="shared" si="4"/>
        <v>213418.41666666666</v>
      </c>
      <c r="H22" s="50">
        <f t="shared" si="5"/>
        <v>213418.41666666666</v>
      </c>
      <c r="I22" s="50">
        <f t="shared" si="6"/>
        <v>213418.41666666666</v>
      </c>
      <c r="J22" s="50">
        <f t="shared" si="7"/>
        <v>213418.41666666666</v>
      </c>
      <c r="K22" s="50">
        <f t="shared" si="8"/>
        <v>213418.41666666666</v>
      </c>
      <c r="L22" s="50">
        <f t="shared" si="9"/>
        <v>213418.41666666666</v>
      </c>
      <c r="M22" s="50">
        <f t="shared" si="10"/>
        <v>213418.41666666666</v>
      </c>
      <c r="N22" s="50">
        <f t="shared" si="11"/>
        <v>213418.41666666666</v>
      </c>
      <c r="O22" s="50">
        <f t="shared" si="12"/>
        <v>213418.41666666666</v>
      </c>
      <c r="P22" s="115">
        <f t="shared" si="0"/>
        <v>2561021</v>
      </c>
    </row>
    <row r="23" spans="1:17" s="51" customFormat="1" x14ac:dyDescent="0.2">
      <c r="A23" s="47">
        <v>1715</v>
      </c>
      <c r="B23" s="48" t="s">
        <v>10</v>
      </c>
      <c r="C23" s="49">
        <v>800000</v>
      </c>
      <c r="D23" s="50"/>
      <c r="E23" s="50"/>
      <c r="F23" s="50"/>
      <c r="G23" s="50"/>
      <c r="H23" s="50"/>
      <c r="I23" s="50"/>
      <c r="J23" s="50"/>
      <c r="K23" s="50"/>
      <c r="L23" s="50">
        <v>800000</v>
      </c>
      <c r="M23" s="50"/>
      <c r="N23" s="50"/>
      <c r="O23" s="50"/>
      <c r="P23" s="115">
        <f t="shared" si="0"/>
        <v>800000</v>
      </c>
    </row>
    <row r="24" spans="1:17" s="51" customFormat="1" x14ac:dyDescent="0.2">
      <c r="A24" s="47">
        <v>1718</v>
      </c>
      <c r="B24" s="48" t="s">
        <v>147</v>
      </c>
      <c r="C24" s="49">
        <v>600000</v>
      </c>
      <c r="D24" s="50">
        <f t="shared" si="1"/>
        <v>50000</v>
      </c>
      <c r="E24" s="50">
        <f t="shared" si="2"/>
        <v>50000</v>
      </c>
      <c r="F24" s="50">
        <f t="shared" si="3"/>
        <v>50000</v>
      </c>
      <c r="G24" s="50">
        <f t="shared" si="4"/>
        <v>50000</v>
      </c>
      <c r="H24" s="50">
        <f t="shared" si="5"/>
        <v>50000</v>
      </c>
      <c r="I24" s="50">
        <f t="shared" si="6"/>
        <v>50000</v>
      </c>
      <c r="J24" s="50">
        <f t="shared" si="7"/>
        <v>50000</v>
      </c>
      <c r="K24" s="50">
        <f t="shared" si="8"/>
        <v>50000</v>
      </c>
      <c r="L24" s="50">
        <f t="shared" si="9"/>
        <v>50000</v>
      </c>
      <c r="M24" s="50">
        <f t="shared" si="10"/>
        <v>50000</v>
      </c>
      <c r="N24" s="50">
        <f t="shared" si="11"/>
        <v>50000</v>
      </c>
      <c r="O24" s="50">
        <f t="shared" si="12"/>
        <v>50000</v>
      </c>
      <c r="P24" s="115">
        <f t="shared" si="0"/>
        <v>600000</v>
      </c>
    </row>
    <row r="25" spans="1:17" s="51" customFormat="1" x14ac:dyDescent="0.2">
      <c r="A25" s="47">
        <v>1719</v>
      </c>
      <c r="B25" s="48" t="s">
        <v>11</v>
      </c>
      <c r="C25" s="49">
        <v>851516</v>
      </c>
      <c r="D25" s="50">
        <f t="shared" si="1"/>
        <v>70959.666666666672</v>
      </c>
      <c r="E25" s="50">
        <f t="shared" si="2"/>
        <v>70959.666666666672</v>
      </c>
      <c r="F25" s="50">
        <f t="shared" si="3"/>
        <v>70959.666666666672</v>
      </c>
      <c r="G25" s="50">
        <f t="shared" si="4"/>
        <v>70959.666666666672</v>
      </c>
      <c r="H25" s="50">
        <f t="shared" si="5"/>
        <v>70959.666666666672</v>
      </c>
      <c r="I25" s="50">
        <f t="shared" si="6"/>
        <v>70959.666666666672</v>
      </c>
      <c r="J25" s="50">
        <f t="shared" si="7"/>
        <v>70959.666666666672</v>
      </c>
      <c r="K25" s="50">
        <f t="shared" si="8"/>
        <v>70959.666666666672</v>
      </c>
      <c r="L25" s="50">
        <f t="shared" si="9"/>
        <v>70959.666666666672</v>
      </c>
      <c r="M25" s="50">
        <f t="shared" si="10"/>
        <v>70959.666666666672</v>
      </c>
      <c r="N25" s="50">
        <f t="shared" si="11"/>
        <v>70959.666666666672</v>
      </c>
      <c r="O25" s="50">
        <f t="shared" si="12"/>
        <v>70959.666666666672</v>
      </c>
      <c r="P25" s="115">
        <f t="shared" si="0"/>
        <v>851515.99999999988</v>
      </c>
      <c r="Q25" s="116">
        <f>SUM(P8:P25)</f>
        <v>38440140</v>
      </c>
    </row>
    <row r="26" spans="1:17" s="14" customFormat="1" x14ac:dyDescent="0.2">
      <c r="A26" s="56"/>
      <c r="B26" s="57" t="s">
        <v>101</v>
      </c>
      <c r="C26" s="58">
        <f>SUM(C8:C25)</f>
        <v>38440140</v>
      </c>
      <c r="D26" s="58">
        <f t="shared" ref="D26:O26" si="13">SUM(D8:D25)</f>
        <v>2630744</v>
      </c>
      <c r="E26" s="58">
        <f t="shared" si="13"/>
        <v>2630744</v>
      </c>
      <c r="F26" s="58">
        <f t="shared" si="13"/>
        <v>3349092</v>
      </c>
      <c r="G26" s="58">
        <f t="shared" si="13"/>
        <v>2630744</v>
      </c>
      <c r="H26" s="58">
        <f t="shared" si="13"/>
        <v>2630744</v>
      </c>
      <c r="I26" s="58">
        <f t="shared" si="13"/>
        <v>2630744</v>
      </c>
      <c r="J26" s="58">
        <f t="shared" si="13"/>
        <v>2630744</v>
      </c>
      <c r="K26" s="58">
        <f t="shared" si="13"/>
        <v>2630744</v>
      </c>
      <c r="L26" s="58">
        <f t="shared" si="13"/>
        <v>3780744</v>
      </c>
      <c r="M26" s="58">
        <f t="shared" si="13"/>
        <v>2680744</v>
      </c>
      <c r="N26" s="58">
        <f t="shared" si="13"/>
        <v>2680744</v>
      </c>
      <c r="O26" s="58">
        <f t="shared" si="13"/>
        <v>7533608.0000000009</v>
      </c>
      <c r="P26" s="115">
        <f>SUM(D26:O26)</f>
        <v>38440140</v>
      </c>
    </row>
    <row r="27" spans="1:17" s="14" customFormat="1" x14ac:dyDescent="0.2">
      <c r="A27" s="59">
        <v>2111</v>
      </c>
      <c r="B27" s="60" t="s">
        <v>13</v>
      </c>
      <c r="C27" s="61">
        <v>75000</v>
      </c>
      <c r="D27" s="50">
        <f t="shared" si="1"/>
        <v>6250</v>
      </c>
      <c r="E27" s="50">
        <f t="shared" ref="E27" si="14">+C27/12</f>
        <v>6250</v>
      </c>
      <c r="F27" s="50">
        <f t="shared" ref="F27" si="15">+C27/12</f>
        <v>6250</v>
      </c>
      <c r="G27" s="50">
        <f t="shared" ref="G27" si="16">+C27/12</f>
        <v>6250</v>
      </c>
      <c r="H27" s="50">
        <f t="shared" ref="H27" si="17">+C27/12</f>
        <v>6250</v>
      </c>
      <c r="I27" s="50">
        <f t="shared" ref="I27" si="18">+C27/12</f>
        <v>6250</v>
      </c>
      <c r="J27" s="50">
        <f t="shared" ref="J27" si="19">+C27/12</f>
        <v>6250</v>
      </c>
      <c r="K27" s="50">
        <f t="shared" ref="K27" si="20">+C27/12</f>
        <v>6250</v>
      </c>
      <c r="L27" s="50">
        <f t="shared" ref="L27" si="21">+C27/12</f>
        <v>6250</v>
      </c>
      <c r="M27" s="50">
        <f t="shared" ref="M27" si="22">+C27/12</f>
        <v>6250</v>
      </c>
      <c r="N27" s="50">
        <f t="shared" ref="N27" si="23">+C27/12</f>
        <v>6250</v>
      </c>
      <c r="O27" s="50">
        <f t="shared" ref="O27" si="24">+C27/12</f>
        <v>6250</v>
      </c>
      <c r="P27" s="115">
        <f t="shared" si="0"/>
        <v>75000</v>
      </c>
    </row>
    <row r="28" spans="1:17" s="14" customFormat="1" x14ac:dyDescent="0.2">
      <c r="A28" s="59">
        <v>2121</v>
      </c>
      <c r="B28" s="60" t="s">
        <v>14</v>
      </c>
      <c r="C28" s="61">
        <v>109000</v>
      </c>
      <c r="D28" s="50">
        <f t="shared" si="1"/>
        <v>9083.3333333333339</v>
      </c>
      <c r="E28" s="50">
        <f t="shared" ref="E28:E47" si="25">+C28/12</f>
        <v>9083.3333333333339</v>
      </c>
      <c r="F28" s="50">
        <f t="shared" ref="F28:F47" si="26">+C28/12</f>
        <v>9083.3333333333339</v>
      </c>
      <c r="G28" s="50">
        <f t="shared" ref="G28:G47" si="27">+C28/12</f>
        <v>9083.3333333333339</v>
      </c>
      <c r="H28" s="50">
        <f t="shared" ref="H28:H47" si="28">+C28/12</f>
        <v>9083.3333333333339</v>
      </c>
      <c r="I28" s="50">
        <f t="shared" ref="I28:I47" si="29">+C28/12</f>
        <v>9083.3333333333339</v>
      </c>
      <c r="J28" s="50">
        <f t="shared" ref="J28:J47" si="30">+C28/12</f>
        <v>9083.3333333333339</v>
      </c>
      <c r="K28" s="50">
        <f t="shared" ref="K28:K47" si="31">+C28/12</f>
        <v>9083.3333333333339</v>
      </c>
      <c r="L28" s="50">
        <f t="shared" ref="L28:L47" si="32">+C28/12</f>
        <v>9083.3333333333339</v>
      </c>
      <c r="M28" s="50">
        <f t="shared" ref="M28:M47" si="33">+C28/12</f>
        <v>9083.3333333333339</v>
      </c>
      <c r="N28" s="50">
        <f t="shared" ref="N28:N47" si="34">+C28/12</f>
        <v>9083.3333333333339</v>
      </c>
      <c r="O28" s="50">
        <f t="shared" ref="O28:O47" si="35">+C28/12</f>
        <v>9083.3333333333339</v>
      </c>
      <c r="P28" s="115">
        <f t="shared" si="0"/>
        <v>108999.99999999999</v>
      </c>
    </row>
    <row r="29" spans="1:17" s="14" customFormat="1" x14ac:dyDescent="0.2">
      <c r="A29" s="59">
        <v>2141</v>
      </c>
      <c r="B29" s="60" t="s">
        <v>15</v>
      </c>
      <c r="C29" s="61">
        <v>15000</v>
      </c>
      <c r="D29" s="50">
        <f t="shared" si="1"/>
        <v>1250</v>
      </c>
      <c r="E29" s="50">
        <f t="shared" si="25"/>
        <v>1250</v>
      </c>
      <c r="F29" s="50">
        <f t="shared" si="26"/>
        <v>1250</v>
      </c>
      <c r="G29" s="50">
        <f t="shared" si="27"/>
        <v>1250</v>
      </c>
      <c r="H29" s="50">
        <f t="shared" si="28"/>
        <v>1250</v>
      </c>
      <c r="I29" s="50">
        <f t="shared" si="29"/>
        <v>1250</v>
      </c>
      <c r="J29" s="50">
        <f t="shared" si="30"/>
        <v>1250</v>
      </c>
      <c r="K29" s="50">
        <f t="shared" si="31"/>
        <v>1250</v>
      </c>
      <c r="L29" s="50">
        <f t="shared" si="32"/>
        <v>1250</v>
      </c>
      <c r="M29" s="50">
        <f t="shared" si="33"/>
        <v>1250</v>
      </c>
      <c r="N29" s="50">
        <f t="shared" si="34"/>
        <v>1250</v>
      </c>
      <c r="O29" s="50">
        <f t="shared" si="35"/>
        <v>1250</v>
      </c>
      <c r="P29" s="115">
        <f t="shared" si="0"/>
        <v>15000</v>
      </c>
    </row>
    <row r="30" spans="1:17" s="14" customFormat="1" x14ac:dyDescent="0.2">
      <c r="A30" s="59">
        <v>2151</v>
      </c>
      <c r="B30" s="60" t="s">
        <v>148</v>
      </c>
      <c r="C30" s="61">
        <v>8000</v>
      </c>
      <c r="D30" s="50">
        <f t="shared" si="1"/>
        <v>666.66666666666663</v>
      </c>
      <c r="E30" s="50">
        <f t="shared" si="25"/>
        <v>666.66666666666663</v>
      </c>
      <c r="F30" s="50">
        <f t="shared" si="26"/>
        <v>666.66666666666663</v>
      </c>
      <c r="G30" s="50">
        <f t="shared" si="27"/>
        <v>666.66666666666663</v>
      </c>
      <c r="H30" s="50">
        <f t="shared" si="28"/>
        <v>666.66666666666663</v>
      </c>
      <c r="I30" s="50">
        <f t="shared" si="29"/>
        <v>666.66666666666663</v>
      </c>
      <c r="J30" s="50">
        <f t="shared" si="30"/>
        <v>666.66666666666663</v>
      </c>
      <c r="K30" s="50">
        <f t="shared" si="31"/>
        <v>666.66666666666663</v>
      </c>
      <c r="L30" s="50">
        <f t="shared" si="32"/>
        <v>666.66666666666663</v>
      </c>
      <c r="M30" s="50">
        <f t="shared" si="33"/>
        <v>666.66666666666663</v>
      </c>
      <c r="N30" s="50">
        <f t="shared" si="34"/>
        <v>666.66666666666663</v>
      </c>
      <c r="O30" s="50">
        <f t="shared" si="35"/>
        <v>666.66666666666663</v>
      </c>
      <c r="P30" s="115">
        <f t="shared" si="0"/>
        <v>8000.0000000000009</v>
      </c>
    </row>
    <row r="31" spans="1:17" s="14" customFormat="1" x14ac:dyDescent="0.2">
      <c r="A31" s="59">
        <v>2161</v>
      </c>
      <c r="B31" s="60" t="s">
        <v>16</v>
      </c>
      <c r="C31" s="61">
        <v>127000</v>
      </c>
      <c r="D31" s="50">
        <f t="shared" si="1"/>
        <v>10583.333333333334</v>
      </c>
      <c r="E31" s="50">
        <f t="shared" si="25"/>
        <v>10583.333333333334</v>
      </c>
      <c r="F31" s="50">
        <f t="shared" si="26"/>
        <v>10583.333333333334</v>
      </c>
      <c r="G31" s="50">
        <f t="shared" si="27"/>
        <v>10583.333333333334</v>
      </c>
      <c r="H31" s="50">
        <f t="shared" si="28"/>
        <v>10583.333333333334</v>
      </c>
      <c r="I31" s="50">
        <f t="shared" si="29"/>
        <v>10583.333333333334</v>
      </c>
      <c r="J31" s="50">
        <f t="shared" si="30"/>
        <v>10583.333333333334</v>
      </c>
      <c r="K31" s="50">
        <f t="shared" si="31"/>
        <v>10583.333333333334</v>
      </c>
      <c r="L31" s="50">
        <f t="shared" si="32"/>
        <v>10583.333333333334</v>
      </c>
      <c r="M31" s="50">
        <f t="shared" si="33"/>
        <v>10583.333333333334</v>
      </c>
      <c r="N31" s="50">
        <f t="shared" si="34"/>
        <v>10583.333333333334</v>
      </c>
      <c r="O31" s="50">
        <f t="shared" si="35"/>
        <v>10583.333333333334</v>
      </c>
      <c r="P31" s="115">
        <f t="shared" si="0"/>
        <v>126999.99999999999</v>
      </c>
    </row>
    <row r="32" spans="1:17" s="14" customFormat="1" x14ac:dyDescent="0.2">
      <c r="A32" s="59">
        <v>2171</v>
      </c>
      <c r="B32" s="60" t="s">
        <v>128</v>
      </c>
      <c r="C32" s="61">
        <v>20000</v>
      </c>
      <c r="D32" s="50">
        <f t="shared" si="1"/>
        <v>1666.6666666666667</v>
      </c>
      <c r="E32" s="50">
        <f t="shared" si="25"/>
        <v>1666.6666666666667</v>
      </c>
      <c r="F32" s="50">
        <f t="shared" si="26"/>
        <v>1666.6666666666667</v>
      </c>
      <c r="G32" s="50">
        <f t="shared" si="27"/>
        <v>1666.6666666666667</v>
      </c>
      <c r="H32" s="50">
        <f t="shared" si="28"/>
        <v>1666.6666666666667</v>
      </c>
      <c r="I32" s="50">
        <f t="shared" si="29"/>
        <v>1666.6666666666667</v>
      </c>
      <c r="J32" s="50">
        <f t="shared" si="30"/>
        <v>1666.6666666666667</v>
      </c>
      <c r="K32" s="50">
        <f t="shared" si="31"/>
        <v>1666.6666666666667</v>
      </c>
      <c r="L32" s="50">
        <f t="shared" si="32"/>
        <v>1666.6666666666667</v>
      </c>
      <c r="M32" s="50">
        <f t="shared" si="33"/>
        <v>1666.6666666666667</v>
      </c>
      <c r="N32" s="50">
        <f t="shared" si="34"/>
        <v>1666.6666666666667</v>
      </c>
      <c r="O32" s="50">
        <f t="shared" si="35"/>
        <v>1666.6666666666667</v>
      </c>
      <c r="P32" s="115">
        <f t="shared" si="0"/>
        <v>20000</v>
      </c>
    </row>
    <row r="33" spans="1:17" s="14" customFormat="1" x14ac:dyDescent="0.2">
      <c r="A33" s="59">
        <v>2212</v>
      </c>
      <c r="B33" s="60" t="s">
        <v>149</v>
      </c>
      <c r="C33" s="61">
        <v>90000</v>
      </c>
      <c r="D33" s="50">
        <f t="shared" si="1"/>
        <v>7500</v>
      </c>
      <c r="E33" s="50">
        <f t="shared" si="25"/>
        <v>7500</v>
      </c>
      <c r="F33" s="50">
        <f t="shared" si="26"/>
        <v>7500</v>
      </c>
      <c r="G33" s="50">
        <f t="shared" si="27"/>
        <v>7500</v>
      </c>
      <c r="H33" s="50">
        <f t="shared" si="28"/>
        <v>7500</v>
      </c>
      <c r="I33" s="50">
        <f t="shared" si="29"/>
        <v>7500</v>
      </c>
      <c r="J33" s="50">
        <f t="shared" si="30"/>
        <v>7500</v>
      </c>
      <c r="K33" s="50">
        <f t="shared" si="31"/>
        <v>7500</v>
      </c>
      <c r="L33" s="50">
        <f t="shared" si="32"/>
        <v>7500</v>
      </c>
      <c r="M33" s="50">
        <f t="shared" si="33"/>
        <v>7500</v>
      </c>
      <c r="N33" s="50">
        <f t="shared" si="34"/>
        <v>7500</v>
      </c>
      <c r="O33" s="50">
        <f t="shared" si="35"/>
        <v>7500</v>
      </c>
      <c r="P33" s="115">
        <f t="shared" si="0"/>
        <v>90000</v>
      </c>
    </row>
    <row r="34" spans="1:17" s="14" customFormat="1" x14ac:dyDescent="0.2">
      <c r="A34" s="59">
        <v>2461</v>
      </c>
      <c r="B34" s="60" t="s">
        <v>17</v>
      </c>
      <c r="C34" s="61">
        <v>200000</v>
      </c>
      <c r="D34" s="50">
        <f t="shared" si="1"/>
        <v>16666.666666666668</v>
      </c>
      <c r="E34" s="50">
        <f t="shared" si="25"/>
        <v>16666.666666666668</v>
      </c>
      <c r="F34" s="50">
        <f t="shared" si="26"/>
        <v>16666.666666666668</v>
      </c>
      <c r="G34" s="50">
        <f t="shared" si="27"/>
        <v>16666.666666666668</v>
      </c>
      <c r="H34" s="50">
        <f t="shared" si="28"/>
        <v>16666.666666666668</v>
      </c>
      <c r="I34" s="50">
        <f t="shared" si="29"/>
        <v>16666.666666666668</v>
      </c>
      <c r="J34" s="50">
        <f t="shared" si="30"/>
        <v>16666.666666666668</v>
      </c>
      <c r="K34" s="50">
        <f t="shared" si="31"/>
        <v>16666.666666666668</v>
      </c>
      <c r="L34" s="50">
        <f t="shared" si="32"/>
        <v>16666.666666666668</v>
      </c>
      <c r="M34" s="50">
        <f t="shared" si="33"/>
        <v>16666.666666666668</v>
      </c>
      <c r="N34" s="50">
        <f t="shared" si="34"/>
        <v>16666.666666666668</v>
      </c>
      <c r="O34" s="50">
        <f t="shared" si="35"/>
        <v>16666.666666666668</v>
      </c>
      <c r="P34" s="115">
        <f t="shared" si="0"/>
        <v>199999.99999999997</v>
      </c>
    </row>
    <row r="35" spans="1:17" s="14" customFormat="1" x14ac:dyDescent="0.2">
      <c r="A35" s="59">
        <v>2481</v>
      </c>
      <c r="B35" s="60" t="s">
        <v>18</v>
      </c>
      <c r="C35" s="61">
        <v>212955</v>
      </c>
      <c r="D35" s="50">
        <f t="shared" si="1"/>
        <v>17746.25</v>
      </c>
      <c r="E35" s="50">
        <f t="shared" si="25"/>
        <v>17746.25</v>
      </c>
      <c r="F35" s="50">
        <f t="shared" si="26"/>
        <v>17746.25</v>
      </c>
      <c r="G35" s="50">
        <f t="shared" si="27"/>
        <v>17746.25</v>
      </c>
      <c r="H35" s="50">
        <f t="shared" si="28"/>
        <v>17746.25</v>
      </c>
      <c r="I35" s="50">
        <f t="shared" si="29"/>
        <v>17746.25</v>
      </c>
      <c r="J35" s="50">
        <f t="shared" si="30"/>
        <v>17746.25</v>
      </c>
      <c r="K35" s="50">
        <f t="shared" si="31"/>
        <v>17746.25</v>
      </c>
      <c r="L35" s="50">
        <f t="shared" si="32"/>
        <v>17746.25</v>
      </c>
      <c r="M35" s="50">
        <f t="shared" si="33"/>
        <v>17746.25</v>
      </c>
      <c r="N35" s="50">
        <f t="shared" si="34"/>
        <v>17746.25</v>
      </c>
      <c r="O35" s="50">
        <f t="shared" si="35"/>
        <v>17746.25</v>
      </c>
      <c r="P35" s="115">
        <f t="shared" si="0"/>
        <v>212955</v>
      </c>
    </row>
    <row r="36" spans="1:17" s="14" customFormat="1" x14ac:dyDescent="0.2">
      <c r="A36" s="59">
        <v>2521</v>
      </c>
      <c r="B36" s="60" t="s">
        <v>19</v>
      </c>
      <c r="C36" s="61">
        <v>10000</v>
      </c>
      <c r="D36" s="50">
        <f t="shared" si="1"/>
        <v>833.33333333333337</v>
      </c>
      <c r="E36" s="50">
        <f t="shared" si="25"/>
        <v>833.33333333333337</v>
      </c>
      <c r="F36" s="50">
        <f t="shared" si="26"/>
        <v>833.33333333333337</v>
      </c>
      <c r="G36" s="50">
        <f t="shared" si="27"/>
        <v>833.33333333333337</v>
      </c>
      <c r="H36" s="50">
        <f t="shared" si="28"/>
        <v>833.33333333333337</v>
      </c>
      <c r="I36" s="50">
        <f t="shared" si="29"/>
        <v>833.33333333333337</v>
      </c>
      <c r="J36" s="50">
        <f t="shared" si="30"/>
        <v>833.33333333333337</v>
      </c>
      <c r="K36" s="50">
        <f t="shared" si="31"/>
        <v>833.33333333333337</v>
      </c>
      <c r="L36" s="50">
        <f t="shared" si="32"/>
        <v>833.33333333333337</v>
      </c>
      <c r="M36" s="50">
        <f t="shared" si="33"/>
        <v>833.33333333333337</v>
      </c>
      <c r="N36" s="50">
        <f t="shared" si="34"/>
        <v>833.33333333333337</v>
      </c>
      <c r="O36" s="50">
        <f t="shared" si="35"/>
        <v>833.33333333333337</v>
      </c>
      <c r="P36" s="115">
        <f t="shared" si="0"/>
        <v>10000</v>
      </c>
    </row>
    <row r="37" spans="1:17" s="14" customFormat="1" x14ac:dyDescent="0.2">
      <c r="A37" s="59">
        <v>2531</v>
      </c>
      <c r="B37" s="60" t="s">
        <v>20</v>
      </c>
      <c r="C37" s="61">
        <v>30000</v>
      </c>
      <c r="D37" s="50">
        <f t="shared" si="1"/>
        <v>2500</v>
      </c>
      <c r="E37" s="50">
        <f t="shared" si="25"/>
        <v>2500</v>
      </c>
      <c r="F37" s="50">
        <f t="shared" si="26"/>
        <v>2500</v>
      </c>
      <c r="G37" s="50">
        <f t="shared" si="27"/>
        <v>2500</v>
      </c>
      <c r="H37" s="50">
        <f t="shared" si="28"/>
        <v>2500</v>
      </c>
      <c r="I37" s="50">
        <f t="shared" si="29"/>
        <v>2500</v>
      </c>
      <c r="J37" s="50">
        <f t="shared" si="30"/>
        <v>2500</v>
      </c>
      <c r="K37" s="50">
        <f t="shared" si="31"/>
        <v>2500</v>
      </c>
      <c r="L37" s="50">
        <f t="shared" si="32"/>
        <v>2500</v>
      </c>
      <c r="M37" s="50">
        <f t="shared" si="33"/>
        <v>2500</v>
      </c>
      <c r="N37" s="50">
        <f t="shared" si="34"/>
        <v>2500</v>
      </c>
      <c r="O37" s="50">
        <f t="shared" si="35"/>
        <v>2500</v>
      </c>
      <c r="P37" s="115">
        <f t="shared" si="0"/>
        <v>30000</v>
      </c>
    </row>
    <row r="38" spans="1:17" s="14" customFormat="1" x14ac:dyDescent="0.2">
      <c r="A38" s="59">
        <v>2551</v>
      </c>
      <c r="B38" s="60" t="s">
        <v>21</v>
      </c>
      <c r="C38" s="61">
        <v>10000</v>
      </c>
      <c r="D38" s="50">
        <f t="shared" si="1"/>
        <v>833.33333333333337</v>
      </c>
      <c r="E38" s="50">
        <f t="shared" si="25"/>
        <v>833.33333333333337</v>
      </c>
      <c r="F38" s="50">
        <f t="shared" si="26"/>
        <v>833.33333333333337</v>
      </c>
      <c r="G38" s="50">
        <f t="shared" si="27"/>
        <v>833.33333333333337</v>
      </c>
      <c r="H38" s="50">
        <f t="shared" si="28"/>
        <v>833.33333333333337</v>
      </c>
      <c r="I38" s="50">
        <f t="shared" si="29"/>
        <v>833.33333333333337</v>
      </c>
      <c r="J38" s="50">
        <f t="shared" si="30"/>
        <v>833.33333333333337</v>
      </c>
      <c r="K38" s="50">
        <f t="shared" si="31"/>
        <v>833.33333333333337</v>
      </c>
      <c r="L38" s="50">
        <f t="shared" si="32"/>
        <v>833.33333333333337</v>
      </c>
      <c r="M38" s="50">
        <f t="shared" si="33"/>
        <v>833.33333333333337</v>
      </c>
      <c r="N38" s="50">
        <f t="shared" si="34"/>
        <v>833.33333333333337</v>
      </c>
      <c r="O38" s="50">
        <f t="shared" si="35"/>
        <v>833.33333333333337</v>
      </c>
      <c r="P38" s="115">
        <f t="shared" si="0"/>
        <v>10000</v>
      </c>
    </row>
    <row r="39" spans="1:17" s="14" customFormat="1" x14ac:dyDescent="0.2">
      <c r="A39" s="59">
        <v>2611</v>
      </c>
      <c r="B39" s="60" t="s">
        <v>129</v>
      </c>
      <c r="C39" s="61">
        <v>430000</v>
      </c>
      <c r="D39" s="50">
        <f t="shared" si="1"/>
        <v>35833.333333333336</v>
      </c>
      <c r="E39" s="50">
        <f t="shared" si="25"/>
        <v>35833.333333333336</v>
      </c>
      <c r="F39" s="50">
        <f t="shared" si="26"/>
        <v>35833.333333333336</v>
      </c>
      <c r="G39" s="50">
        <f t="shared" si="27"/>
        <v>35833.333333333336</v>
      </c>
      <c r="H39" s="50">
        <f t="shared" si="28"/>
        <v>35833.333333333336</v>
      </c>
      <c r="I39" s="50">
        <f t="shared" si="29"/>
        <v>35833.333333333336</v>
      </c>
      <c r="J39" s="50">
        <f t="shared" si="30"/>
        <v>35833.333333333336</v>
      </c>
      <c r="K39" s="50">
        <f t="shared" si="31"/>
        <v>35833.333333333336</v>
      </c>
      <c r="L39" s="50">
        <f t="shared" si="32"/>
        <v>35833.333333333336</v>
      </c>
      <c r="M39" s="50">
        <f t="shared" si="33"/>
        <v>35833.333333333336</v>
      </c>
      <c r="N39" s="50">
        <f t="shared" si="34"/>
        <v>35833.333333333336</v>
      </c>
      <c r="O39" s="50">
        <f t="shared" si="35"/>
        <v>35833.333333333336</v>
      </c>
      <c r="P39" s="115">
        <f t="shared" si="0"/>
        <v>429999.99999999994</v>
      </c>
    </row>
    <row r="40" spans="1:17" s="14" customFormat="1" x14ac:dyDescent="0.2">
      <c r="A40" s="59">
        <v>2711</v>
      </c>
      <c r="B40" s="60" t="s">
        <v>133</v>
      </c>
      <c r="C40" s="61">
        <v>134000</v>
      </c>
      <c r="D40" s="50">
        <f t="shared" si="1"/>
        <v>11166.666666666666</v>
      </c>
      <c r="E40" s="50">
        <f t="shared" si="25"/>
        <v>11166.666666666666</v>
      </c>
      <c r="F40" s="50">
        <f t="shared" si="26"/>
        <v>11166.666666666666</v>
      </c>
      <c r="G40" s="50">
        <f t="shared" si="27"/>
        <v>11166.666666666666</v>
      </c>
      <c r="H40" s="50">
        <f t="shared" si="28"/>
        <v>11166.666666666666</v>
      </c>
      <c r="I40" s="50">
        <f t="shared" si="29"/>
        <v>11166.666666666666</v>
      </c>
      <c r="J40" s="50">
        <f t="shared" si="30"/>
        <v>11166.666666666666</v>
      </c>
      <c r="K40" s="50">
        <f t="shared" si="31"/>
        <v>11166.666666666666</v>
      </c>
      <c r="L40" s="50">
        <f t="shared" si="32"/>
        <v>11166.666666666666</v>
      </c>
      <c r="M40" s="50">
        <f t="shared" si="33"/>
        <v>11166.666666666666</v>
      </c>
      <c r="N40" s="50">
        <f t="shared" si="34"/>
        <v>11166.666666666666</v>
      </c>
      <c r="O40" s="50">
        <f t="shared" si="35"/>
        <v>11166.666666666666</v>
      </c>
      <c r="P40" s="115">
        <f t="shared" si="0"/>
        <v>134000.00000000003</v>
      </c>
    </row>
    <row r="41" spans="1:17" s="14" customFormat="1" x14ac:dyDescent="0.2">
      <c r="A41" s="59">
        <v>2731</v>
      </c>
      <c r="B41" s="60" t="s">
        <v>22</v>
      </c>
      <c r="C41" s="61">
        <v>38000</v>
      </c>
      <c r="D41" s="50">
        <f t="shared" si="1"/>
        <v>3166.6666666666665</v>
      </c>
      <c r="E41" s="50">
        <f t="shared" si="25"/>
        <v>3166.6666666666665</v>
      </c>
      <c r="F41" s="50">
        <f t="shared" si="26"/>
        <v>3166.6666666666665</v>
      </c>
      <c r="G41" s="50">
        <f t="shared" si="27"/>
        <v>3166.6666666666665</v>
      </c>
      <c r="H41" s="50">
        <f t="shared" si="28"/>
        <v>3166.6666666666665</v>
      </c>
      <c r="I41" s="50">
        <f t="shared" si="29"/>
        <v>3166.6666666666665</v>
      </c>
      <c r="J41" s="50">
        <f t="shared" si="30"/>
        <v>3166.6666666666665</v>
      </c>
      <c r="K41" s="50">
        <f t="shared" si="31"/>
        <v>3166.6666666666665</v>
      </c>
      <c r="L41" s="50">
        <f t="shared" si="32"/>
        <v>3166.6666666666665</v>
      </c>
      <c r="M41" s="50">
        <f t="shared" si="33"/>
        <v>3166.6666666666665</v>
      </c>
      <c r="N41" s="50">
        <f t="shared" si="34"/>
        <v>3166.6666666666665</v>
      </c>
      <c r="O41" s="50">
        <f t="shared" si="35"/>
        <v>3166.6666666666665</v>
      </c>
      <c r="P41" s="115">
        <f t="shared" si="0"/>
        <v>38000</v>
      </c>
    </row>
    <row r="42" spans="1:17" s="14" customFormat="1" x14ac:dyDescent="0.2">
      <c r="A42" s="59">
        <v>2921</v>
      </c>
      <c r="B42" s="60" t="s">
        <v>23</v>
      </c>
      <c r="C42" s="61">
        <v>10000</v>
      </c>
      <c r="D42" s="50">
        <f t="shared" si="1"/>
        <v>833.33333333333337</v>
      </c>
      <c r="E42" s="50">
        <f t="shared" si="25"/>
        <v>833.33333333333337</v>
      </c>
      <c r="F42" s="50">
        <f t="shared" si="26"/>
        <v>833.33333333333337</v>
      </c>
      <c r="G42" s="50">
        <f t="shared" si="27"/>
        <v>833.33333333333337</v>
      </c>
      <c r="H42" s="50">
        <f t="shared" si="28"/>
        <v>833.33333333333337</v>
      </c>
      <c r="I42" s="50">
        <f t="shared" si="29"/>
        <v>833.33333333333337</v>
      </c>
      <c r="J42" s="50">
        <f t="shared" si="30"/>
        <v>833.33333333333337</v>
      </c>
      <c r="K42" s="50">
        <f t="shared" si="31"/>
        <v>833.33333333333337</v>
      </c>
      <c r="L42" s="50">
        <f t="shared" si="32"/>
        <v>833.33333333333337</v>
      </c>
      <c r="M42" s="50">
        <f t="shared" si="33"/>
        <v>833.33333333333337</v>
      </c>
      <c r="N42" s="50">
        <f t="shared" si="34"/>
        <v>833.33333333333337</v>
      </c>
      <c r="O42" s="50">
        <f t="shared" si="35"/>
        <v>833.33333333333337</v>
      </c>
      <c r="P42" s="115">
        <f t="shared" si="0"/>
        <v>10000</v>
      </c>
    </row>
    <row r="43" spans="1:17" s="14" customFormat="1" x14ac:dyDescent="0.2">
      <c r="A43" s="59">
        <v>2931</v>
      </c>
      <c r="B43" s="60" t="s">
        <v>24</v>
      </c>
      <c r="C43" s="61">
        <v>14000</v>
      </c>
      <c r="D43" s="50">
        <f t="shared" si="1"/>
        <v>1166.6666666666667</v>
      </c>
      <c r="E43" s="50">
        <f t="shared" si="25"/>
        <v>1166.6666666666667</v>
      </c>
      <c r="F43" s="50">
        <f t="shared" si="26"/>
        <v>1166.6666666666667</v>
      </c>
      <c r="G43" s="50">
        <f t="shared" si="27"/>
        <v>1166.6666666666667</v>
      </c>
      <c r="H43" s="50">
        <f t="shared" si="28"/>
        <v>1166.6666666666667</v>
      </c>
      <c r="I43" s="50">
        <f t="shared" si="29"/>
        <v>1166.6666666666667</v>
      </c>
      <c r="J43" s="50">
        <f t="shared" si="30"/>
        <v>1166.6666666666667</v>
      </c>
      <c r="K43" s="50">
        <f t="shared" si="31"/>
        <v>1166.6666666666667</v>
      </c>
      <c r="L43" s="50">
        <f t="shared" si="32"/>
        <v>1166.6666666666667</v>
      </c>
      <c r="M43" s="50">
        <f t="shared" si="33"/>
        <v>1166.6666666666667</v>
      </c>
      <c r="N43" s="50">
        <f t="shared" si="34"/>
        <v>1166.6666666666667</v>
      </c>
      <c r="O43" s="50">
        <f t="shared" si="35"/>
        <v>1166.6666666666667</v>
      </c>
      <c r="P43" s="115">
        <f t="shared" si="0"/>
        <v>13999.999999999998</v>
      </c>
    </row>
    <row r="44" spans="1:17" x14ac:dyDescent="0.2">
      <c r="A44" s="59">
        <v>2941</v>
      </c>
      <c r="B44" s="60" t="s">
        <v>25</v>
      </c>
      <c r="C44" s="61">
        <v>176165</v>
      </c>
      <c r="D44" s="50">
        <f t="shared" si="1"/>
        <v>14680.416666666666</v>
      </c>
      <c r="E44" s="50">
        <f t="shared" si="25"/>
        <v>14680.416666666666</v>
      </c>
      <c r="F44" s="50">
        <f t="shared" si="26"/>
        <v>14680.416666666666</v>
      </c>
      <c r="G44" s="50">
        <f t="shared" si="27"/>
        <v>14680.416666666666</v>
      </c>
      <c r="H44" s="50">
        <f t="shared" si="28"/>
        <v>14680.416666666666</v>
      </c>
      <c r="I44" s="50">
        <f t="shared" si="29"/>
        <v>14680.416666666666</v>
      </c>
      <c r="J44" s="50">
        <f t="shared" si="30"/>
        <v>14680.416666666666</v>
      </c>
      <c r="K44" s="50">
        <f t="shared" si="31"/>
        <v>14680.416666666666</v>
      </c>
      <c r="L44" s="50">
        <f t="shared" si="32"/>
        <v>14680.416666666666</v>
      </c>
      <c r="M44" s="50">
        <f t="shared" si="33"/>
        <v>14680.416666666666</v>
      </c>
      <c r="N44" s="50">
        <f t="shared" si="34"/>
        <v>14680.416666666666</v>
      </c>
      <c r="O44" s="50">
        <f t="shared" si="35"/>
        <v>14680.416666666666</v>
      </c>
      <c r="P44" s="115">
        <f t="shared" si="0"/>
        <v>176164.99999999997</v>
      </c>
    </row>
    <row r="45" spans="1:17" ht="13.5" customHeight="1" x14ac:dyDescent="0.2">
      <c r="A45" s="59">
        <v>2951</v>
      </c>
      <c r="B45" s="60" t="s">
        <v>26</v>
      </c>
      <c r="C45" s="61">
        <v>5000</v>
      </c>
      <c r="D45" s="50">
        <f t="shared" si="1"/>
        <v>416.66666666666669</v>
      </c>
      <c r="E45" s="50">
        <f t="shared" si="25"/>
        <v>416.66666666666669</v>
      </c>
      <c r="F45" s="50">
        <f t="shared" si="26"/>
        <v>416.66666666666669</v>
      </c>
      <c r="G45" s="50">
        <f t="shared" si="27"/>
        <v>416.66666666666669</v>
      </c>
      <c r="H45" s="50">
        <f t="shared" si="28"/>
        <v>416.66666666666669</v>
      </c>
      <c r="I45" s="50">
        <f t="shared" si="29"/>
        <v>416.66666666666669</v>
      </c>
      <c r="J45" s="50">
        <f t="shared" si="30"/>
        <v>416.66666666666669</v>
      </c>
      <c r="K45" s="50">
        <f t="shared" si="31"/>
        <v>416.66666666666669</v>
      </c>
      <c r="L45" s="50">
        <f t="shared" si="32"/>
        <v>416.66666666666669</v>
      </c>
      <c r="M45" s="50">
        <f t="shared" si="33"/>
        <v>416.66666666666669</v>
      </c>
      <c r="N45" s="50">
        <f t="shared" si="34"/>
        <v>416.66666666666669</v>
      </c>
      <c r="O45" s="50">
        <f t="shared" si="35"/>
        <v>416.66666666666669</v>
      </c>
      <c r="P45" s="115">
        <f t="shared" si="0"/>
        <v>5000</v>
      </c>
    </row>
    <row r="46" spans="1:17" x14ac:dyDescent="0.2">
      <c r="A46" s="59">
        <v>2961</v>
      </c>
      <c r="B46" s="60" t="s">
        <v>27</v>
      </c>
      <c r="C46" s="61">
        <v>110000</v>
      </c>
      <c r="D46" s="50">
        <f t="shared" si="1"/>
        <v>9166.6666666666661</v>
      </c>
      <c r="E46" s="50">
        <f t="shared" si="25"/>
        <v>9166.6666666666661</v>
      </c>
      <c r="F46" s="50">
        <f t="shared" si="26"/>
        <v>9166.6666666666661</v>
      </c>
      <c r="G46" s="50">
        <f t="shared" si="27"/>
        <v>9166.6666666666661</v>
      </c>
      <c r="H46" s="50">
        <f t="shared" si="28"/>
        <v>9166.6666666666661</v>
      </c>
      <c r="I46" s="50">
        <f t="shared" si="29"/>
        <v>9166.6666666666661</v>
      </c>
      <c r="J46" s="50">
        <f t="shared" si="30"/>
        <v>9166.6666666666661</v>
      </c>
      <c r="K46" s="50">
        <f t="shared" si="31"/>
        <v>9166.6666666666661</v>
      </c>
      <c r="L46" s="50">
        <f t="shared" si="32"/>
        <v>9166.6666666666661</v>
      </c>
      <c r="M46" s="50">
        <f t="shared" si="33"/>
        <v>9166.6666666666661</v>
      </c>
      <c r="N46" s="50">
        <f t="shared" si="34"/>
        <v>9166.6666666666661</v>
      </c>
      <c r="O46" s="50">
        <f t="shared" si="35"/>
        <v>9166.6666666666661</v>
      </c>
      <c r="P46" s="115">
        <f t="shared" si="0"/>
        <v>110000.00000000001</v>
      </c>
    </row>
    <row r="47" spans="1:17" x14ac:dyDescent="0.2">
      <c r="A47" s="59">
        <v>2981</v>
      </c>
      <c r="B47" s="60" t="s">
        <v>28</v>
      </c>
      <c r="C47" s="61">
        <v>10000</v>
      </c>
      <c r="D47" s="50">
        <f t="shared" si="1"/>
        <v>833.33333333333337</v>
      </c>
      <c r="E47" s="50">
        <f t="shared" si="25"/>
        <v>833.33333333333337</v>
      </c>
      <c r="F47" s="50">
        <f t="shared" si="26"/>
        <v>833.33333333333337</v>
      </c>
      <c r="G47" s="50">
        <f t="shared" si="27"/>
        <v>833.33333333333337</v>
      </c>
      <c r="H47" s="50">
        <f t="shared" si="28"/>
        <v>833.33333333333337</v>
      </c>
      <c r="I47" s="50">
        <f t="shared" si="29"/>
        <v>833.33333333333337</v>
      </c>
      <c r="J47" s="50">
        <f t="shared" si="30"/>
        <v>833.33333333333337</v>
      </c>
      <c r="K47" s="50">
        <f t="shared" si="31"/>
        <v>833.33333333333337</v>
      </c>
      <c r="L47" s="50">
        <f t="shared" si="32"/>
        <v>833.33333333333337</v>
      </c>
      <c r="M47" s="50">
        <f t="shared" si="33"/>
        <v>833.33333333333337</v>
      </c>
      <c r="N47" s="50">
        <f t="shared" si="34"/>
        <v>833.33333333333337</v>
      </c>
      <c r="O47" s="50">
        <f t="shared" si="35"/>
        <v>833.33333333333337</v>
      </c>
      <c r="P47" s="115">
        <f t="shared" si="0"/>
        <v>10000</v>
      </c>
      <c r="Q47" s="72">
        <f>SUM(P27:P47)</f>
        <v>1834120</v>
      </c>
    </row>
    <row r="48" spans="1:17" x14ac:dyDescent="0.2">
      <c r="A48" s="56"/>
      <c r="B48" s="57" t="s">
        <v>102</v>
      </c>
      <c r="C48" s="58">
        <f t="shared" ref="C48:O48" si="36">SUM(C27:C47)</f>
        <v>1834120</v>
      </c>
      <c r="D48" s="58">
        <f t="shared" si="36"/>
        <v>152843.33333333331</v>
      </c>
      <c r="E48" s="58">
        <f t="shared" si="36"/>
        <v>152843.33333333331</v>
      </c>
      <c r="F48" s="58">
        <f t="shared" si="36"/>
        <v>152843.33333333331</v>
      </c>
      <c r="G48" s="58">
        <f t="shared" si="36"/>
        <v>152843.33333333331</v>
      </c>
      <c r="H48" s="58">
        <f t="shared" si="36"/>
        <v>152843.33333333331</v>
      </c>
      <c r="I48" s="58">
        <f t="shared" si="36"/>
        <v>152843.33333333331</v>
      </c>
      <c r="J48" s="58">
        <f t="shared" si="36"/>
        <v>152843.33333333331</v>
      </c>
      <c r="K48" s="58">
        <f t="shared" si="36"/>
        <v>152843.33333333331</v>
      </c>
      <c r="L48" s="58">
        <f t="shared" si="36"/>
        <v>152843.33333333331</v>
      </c>
      <c r="M48" s="58">
        <f t="shared" si="36"/>
        <v>152843.33333333331</v>
      </c>
      <c r="N48" s="58">
        <f t="shared" si="36"/>
        <v>152843.33333333331</v>
      </c>
      <c r="O48" s="58">
        <f t="shared" si="36"/>
        <v>152843.33333333331</v>
      </c>
      <c r="P48" s="72">
        <f>SUM(D48:O48)</f>
        <v>1834119.9999999993</v>
      </c>
    </row>
    <row r="49" spans="1:16" x14ac:dyDescent="0.2">
      <c r="A49" s="59">
        <v>3111</v>
      </c>
      <c r="B49" s="60" t="s">
        <v>30</v>
      </c>
      <c r="C49" s="62">
        <v>600000</v>
      </c>
      <c r="D49" s="50">
        <f t="shared" si="1"/>
        <v>50000</v>
      </c>
      <c r="E49" s="50">
        <f t="shared" ref="E49:E81" si="37">+C49/12</f>
        <v>50000</v>
      </c>
      <c r="F49" s="50">
        <f t="shared" ref="F49:F81" si="38">+C49/12</f>
        <v>50000</v>
      </c>
      <c r="G49" s="50">
        <f t="shared" ref="G49:G81" si="39">+C49/12</f>
        <v>50000</v>
      </c>
      <c r="H49" s="50">
        <f t="shared" ref="H49:H81" si="40">+C49/12</f>
        <v>50000</v>
      </c>
      <c r="I49" s="50">
        <f t="shared" ref="I49:I81" si="41">+C49/12</f>
        <v>50000</v>
      </c>
      <c r="J49" s="50">
        <f t="shared" ref="J49:J81" si="42">+C49/12</f>
        <v>50000</v>
      </c>
      <c r="K49" s="50">
        <f t="shared" ref="K49:K81" si="43">+C49/12</f>
        <v>50000</v>
      </c>
      <c r="L49" s="50">
        <f t="shared" ref="L49:L81" si="44">+C49/12</f>
        <v>50000</v>
      </c>
      <c r="M49" s="50">
        <f t="shared" ref="M49:M81" si="45">+C49/12</f>
        <v>50000</v>
      </c>
      <c r="N49" s="50">
        <f t="shared" ref="N49:N81" si="46">+C49/12</f>
        <v>50000</v>
      </c>
      <c r="O49" s="50">
        <f t="shared" ref="O49:O81" si="47">+C49/12</f>
        <v>50000</v>
      </c>
      <c r="P49" s="115">
        <f t="shared" si="0"/>
        <v>600000</v>
      </c>
    </row>
    <row r="50" spans="1:16" s="14" customFormat="1" x14ac:dyDescent="0.2">
      <c r="A50" s="52">
        <v>3141</v>
      </c>
      <c r="B50" s="53" t="s">
        <v>31</v>
      </c>
      <c r="C50" s="54">
        <v>980000</v>
      </c>
      <c r="D50" s="50">
        <f t="shared" si="1"/>
        <v>81666.666666666672</v>
      </c>
      <c r="E50" s="50">
        <f t="shared" si="37"/>
        <v>81666.666666666672</v>
      </c>
      <c r="F50" s="50">
        <f t="shared" si="38"/>
        <v>81666.666666666672</v>
      </c>
      <c r="G50" s="50">
        <f t="shared" si="39"/>
        <v>81666.666666666672</v>
      </c>
      <c r="H50" s="50">
        <f t="shared" si="40"/>
        <v>81666.666666666672</v>
      </c>
      <c r="I50" s="50">
        <f t="shared" si="41"/>
        <v>81666.666666666672</v>
      </c>
      <c r="J50" s="50">
        <f t="shared" si="42"/>
        <v>81666.666666666672</v>
      </c>
      <c r="K50" s="50">
        <f t="shared" si="43"/>
        <v>81666.666666666672</v>
      </c>
      <c r="L50" s="50">
        <f t="shared" si="44"/>
        <v>81666.666666666672</v>
      </c>
      <c r="M50" s="50">
        <f t="shared" si="45"/>
        <v>81666.666666666672</v>
      </c>
      <c r="N50" s="50">
        <f t="shared" si="46"/>
        <v>81666.666666666672</v>
      </c>
      <c r="O50" s="50">
        <f t="shared" si="47"/>
        <v>81666.666666666672</v>
      </c>
      <c r="P50" s="115">
        <f t="shared" si="0"/>
        <v>979999.99999999988</v>
      </c>
    </row>
    <row r="51" spans="1:16" x14ac:dyDescent="0.2">
      <c r="A51" s="59">
        <v>3171</v>
      </c>
      <c r="B51" s="60" t="s">
        <v>32</v>
      </c>
      <c r="C51" s="62">
        <v>3000</v>
      </c>
      <c r="D51" s="50">
        <f t="shared" si="1"/>
        <v>250</v>
      </c>
      <c r="E51" s="50">
        <f t="shared" si="37"/>
        <v>250</v>
      </c>
      <c r="F51" s="50">
        <f t="shared" si="38"/>
        <v>250</v>
      </c>
      <c r="G51" s="50">
        <f t="shared" si="39"/>
        <v>250</v>
      </c>
      <c r="H51" s="50">
        <f t="shared" si="40"/>
        <v>250</v>
      </c>
      <c r="I51" s="50">
        <f t="shared" si="41"/>
        <v>250</v>
      </c>
      <c r="J51" s="50">
        <f t="shared" si="42"/>
        <v>250</v>
      </c>
      <c r="K51" s="50">
        <f t="shared" si="43"/>
        <v>250</v>
      </c>
      <c r="L51" s="50">
        <f t="shared" si="44"/>
        <v>250</v>
      </c>
      <c r="M51" s="50">
        <f t="shared" si="45"/>
        <v>250</v>
      </c>
      <c r="N51" s="50">
        <f t="shared" si="46"/>
        <v>250</v>
      </c>
      <c r="O51" s="50">
        <f t="shared" si="47"/>
        <v>250</v>
      </c>
      <c r="P51" s="115">
        <f t="shared" si="0"/>
        <v>3000</v>
      </c>
    </row>
    <row r="52" spans="1:16" s="12" customFormat="1" x14ac:dyDescent="0.2">
      <c r="A52" s="59">
        <v>3181</v>
      </c>
      <c r="B52" s="60" t="s">
        <v>33</v>
      </c>
      <c r="C52" s="62">
        <v>30000</v>
      </c>
      <c r="D52" s="50">
        <f t="shared" si="1"/>
        <v>2500</v>
      </c>
      <c r="E52" s="50">
        <f t="shared" si="37"/>
        <v>2500</v>
      </c>
      <c r="F52" s="50">
        <f t="shared" si="38"/>
        <v>2500</v>
      </c>
      <c r="G52" s="50">
        <f t="shared" si="39"/>
        <v>2500</v>
      </c>
      <c r="H52" s="50">
        <f t="shared" si="40"/>
        <v>2500</v>
      </c>
      <c r="I52" s="50">
        <f t="shared" si="41"/>
        <v>2500</v>
      </c>
      <c r="J52" s="50">
        <f t="shared" si="42"/>
        <v>2500</v>
      </c>
      <c r="K52" s="50">
        <f t="shared" si="43"/>
        <v>2500</v>
      </c>
      <c r="L52" s="50">
        <f t="shared" si="44"/>
        <v>2500</v>
      </c>
      <c r="M52" s="50">
        <f t="shared" si="45"/>
        <v>2500</v>
      </c>
      <c r="N52" s="50">
        <f t="shared" si="46"/>
        <v>2500</v>
      </c>
      <c r="O52" s="50">
        <f t="shared" si="47"/>
        <v>2500</v>
      </c>
      <c r="P52" s="115">
        <f t="shared" si="0"/>
        <v>30000</v>
      </c>
    </row>
    <row r="53" spans="1:16" x14ac:dyDescent="0.2">
      <c r="A53" s="59">
        <v>3232</v>
      </c>
      <c r="B53" s="60" t="s">
        <v>150</v>
      </c>
      <c r="C53" s="62">
        <v>58562</v>
      </c>
      <c r="D53" s="50">
        <f t="shared" si="1"/>
        <v>4880.166666666667</v>
      </c>
      <c r="E53" s="50">
        <f t="shared" si="37"/>
        <v>4880.166666666667</v>
      </c>
      <c r="F53" s="50">
        <f t="shared" si="38"/>
        <v>4880.166666666667</v>
      </c>
      <c r="G53" s="50">
        <f t="shared" si="39"/>
        <v>4880.166666666667</v>
      </c>
      <c r="H53" s="50">
        <f t="shared" si="40"/>
        <v>4880.166666666667</v>
      </c>
      <c r="I53" s="50">
        <f t="shared" si="41"/>
        <v>4880.166666666667</v>
      </c>
      <c r="J53" s="50">
        <f t="shared" si="42"/>
        <v>4880.166666666667</v>
      </c>
      <c r="K53" s="50">
        <f t="shared" si="43"/>
        <v>4880.166666666667</v>
      </c>
      <c r="L53" s="50">
        <f t="shared" si="44"/>
        <v>4880.166666666667</v>
      </c>
      <c r="M53" s="50">
        <f t="shared" si="45"/>
        <v>4880.166666666667</v>
      </c>
      <c r="N53" s="50">
        <f t="shared" si="46"/>
        <v>4880.166666666667</v>
      </c>
      <c r="O53" s="50">
        <f t="shared" si="47"/>
        <v>4880.166666666667</v>
      </c>
      <c r="P53" s="115">
        <f t="shared" si="0"/>
        <v>58561.999999999993</v>
      </c>
    </row>
    <row r="54" spans="1:16" x14ac:dyDescent="0.2">
      <c r="A54" s="59">
        <v>3251</v>
      </c>
      <c r="B54" s="60" t="s">
        <v>151</v>
      </c>
      <c r="C54" s="62">
        <v>15000</v>
      </c>
      <c r="D54" s="50">
        <f t="shared" si="1"/>
        <v>1250</v>
      </c>
      <c r="E54" s="50">
        <f t="shared" si="37"/>
        <v>1250</v>
      </c>
      <c r="F54" s="50">
        <f t="shared" si="38"/>
        <v>1250</v>
      </c>
      <c r="G54" s="50">
        <f t="shared" si="39"/>
        <v>1250</v>
      </c>
      <c r="H54" s="50">
        <f t="shared" si="40"/>
        <v>1250</v>
      </c>
      <c r="I54" s="50">
        <f t="shared" si="41"/>
        <v>1250</v>
      </c>
      <c r="J54" s="50">
        <f t="shared" si="42"/>
        <v>1250</v>
      </c>
      <c r="K54" s="50">
        <f t="shared" si="43"/>
        <v>1250</v>
      </c>
      <c r="L54" s="50">
        <f t="shared" si="44"/>
        <v>1250</v>
      </c>
      <c r="M54" s="50">
        <f t="shared" si="45"/>
        <v>1250</v>
      </c>
      <c r="N54" s="50">
        <f t="shared" si="46"/>
        <v>1250</v>
      </c>
      <c r="O54" s="50">
        <f t="shared" si="47"/>
        <v>1250</v>
      </c>
      <c r="P54" s="115">
        <f t="shared" si="0"/>
        <v>15000</v>
      </c>
    </row>
    <row r="55" spans="1:16" x14ac:dyDescent="0.2">
      <c r="A55" s="59">
        <v>3311</v>
      </c>
      <c r="B55" s="63" t="s">
        <v>34</v>
      </c>
      <c r="C55" s="62">
        <v>239200</v>
      </c>
      <c r="D55" s="50">
        <f t="shared" si="1"/>
        <v>19933.333333333332</v>
      </c>
      <c r="E55" s="50">
        <f t="shared" si="37"/>
        <v>19933.333333333332</v>
      </c>
      <c r="F55" s="50">
        <f t="shared" si="38"/>
        <v>19933.333333333332</v>
      </c>
      <c r="G55" s="50">
        <f t="shared" si="39"/>
        <v>19933.333333333332</v>
      </c>
      <c r="H55" s="50">
        <f t="shared" si="40"/>
        <v>19933.333333333332</v>
      </c>
      <c r="I55" s="50">
        <f t="shared" si="41"/>
        <v>19933.333333333332</v>
      </c>
      <c r="J55" s="50">
        <f t="shared" si="42"/>
        <v>19933.333333333332</v>
      </c>
      <c r="K55" s="50">
        <f t="shared" si="43"/>
        <v>19933.333333333332</v>
      </c>
      <c r="L55" s="50">
        <f t="shared" si="44"/>
        <v>19933.333333333332</v>
      </c>
      <c r="M55" s="50">
        <f t="shared" si="45"/>
        <v>19933.333333333332</v>
      </c>
      <c r="N55" s="50">
        <f t="shared" si="46"/>
        <v>19933.333333333332</v>
      </c>
      <c r="O55" s="50">
        <f t="shared" si="47"/>
        <v>19933.333333333332</v>
      </c>
      <c r="P55" s="115">
        <f t="shared" si="0"/>
        <v>239200.00000000003</v>
      </c>
    </row>
    <row r="56" spans="1:16" x14ac:dyDescent="0.2">
      <c r="A56" s="59">
        <v>3331</v>
      </c>
      <c r="B56" s="60" t="s">
        <v>152</v>
      </c>
      <c r="C56" s="62">
        <v>217551</v>
      </c>
      <c r="D56" s="50">
        <f t="shared" si="1"/>
        <v>18129.25</v>
      </c>
      <c r="E56" s="50">
        <f t="shared" si="37"/>
        <v>18129.25</v>
      </c>
      <c r="F56" s="50">
        <f t="shared" si="38"/>
        <v>18129.25</v>
      </c>
      <c r="G56" s="50">
        <f t="shared" si="39"/>
        <v>18129.25</v>
      </c>
      <c r="H56" s="50">
        <f t="shared" si="40"/>
        <v>18129.25</v>
      </c>
      <c r="I56" s="50">
        <f t="shared" si="41"/>
        <v>18129.25</v>
      </c>
      <c r="J56" s="50">
        <f t="shared" si="42"/>
        <v>18129.25</v>
      </c>
      <c r="K56" s="50">
        <f t="shared" si="43"/>
        <v>18129.25</v>
      </c>
      <c r="L56" s="50">
        <f t="shared" si="44"/>
        <v>18129.25</v>
      </c>
      <c r="M56" s="50">
        <f t="shared" si="45"/>
        <v>18129.25</v>
      </c>
      <c r="N56" s="50">
        <f t="shared" si="46"/>
        <v>18129.25</v>
      </c>
      <c r="O56" s="50">
        <f t="shared" si="47"/>
        <v>18129.25</v>
      </c>
      <c r="P56" s="115">
        <f t="shared" si="0"/>
        <v>217551</v>
      </c>
    </row>
    <row r="57" spans="1:16" x14ac:dyDescent="0.2">
      <c r="A57" s="59">
        <v>3341</v>
      </c>
      <c r="B57" s="60" t="s">
        <v>35</v>
      </c>
      <c r="C57" s="62">
        <v>96000</v>
      </c>
      <c r="D57" s="50">
        <f t="shared" si="1"/>
        <v>8000</v>
      </c>
      <c r="E57" s="50">
        <f t="shared" si="37"/>
        <v>8000</v>
      </c>
      <c r="F57" s="50">
        <f t="shared" si="38"/>
        <v>8000</v>
      </c>
      <c r="G57" s="50">
        <f t="shared" si="39"/>
        <v>8000</v>
      </c>
      <c r="H57" s="50">
        <f t="shared" si="40"/>
        <v>8000</v>
      </c>
      <c r="I57" s="50">
        <f t="shared" si="41"/>
        <v>8000</v>
      </c>
      <c r="J57" s="50">
        <f t="shared" si="42"/>
        <v>8000</v>
      </c>
      <c r="K57" s="50">
        <f t="shared" si="43"/>
        <v>8000</v>
      </c>
      <c r="L57" s="50">
        <f t="shared" si="44"/>
        <v>8000</v>
      </c>
      <c r="M57" s="50">
        <f t="shared" si="45"/>
        <v>8000</v>
      </c>
      <c r="N57" s="50">
        <f t="shared" si="46"/>
        <v>8000</v>
      </c>
      <c r="O57" s="50">
        <f t="shared" si="47"/>
        <v>8000</v>
      </c>
      <c r="P57" s="115">
        <f t="shared" si="0"/>
        <v>96000</v>
      </c>
    </row>
    <row r="58" spans="1:16" s="14" customFormat="1" x14ac:dyDescent="0.2">
      <c r="A58" s="52">
        <v>3342</v>
      </c>
      <c r="B58" s="53" t="s">
        <v>36</v>
      </c>
      <c r="C58" s="54">
        <v>289999.71999999997</v>
      </c>
      <c r="D58" s="50">
        <f t="shared" si="1"/>
        <v>24166.64333333333</v>
      </c>
      <c r="E58" s="50">
        <f t="shared" si="37"/>
        <v>24166.64333333333</v>
      </c>
      <c r="F58" s="50">
        <f t="shared" si="38"/>
        <v>24166.64333333333</v>
      </c>
      <c r="G58" s="50">
        <f t="shared" si="39"/>
        <v>24166.64333333333</v>
      </c>
      <c r="H58" s="50">
        <f t="shared" si="40"/>
        <v>24166.64333333333</v>
      </c>
      <c r="I58" s="50">
        <f t="shared" si="41"/>
        <v>24166.64333333333</v>
      </c>
      <c r="J58" s="50">
        <f t="shared" si="42"/>
        <v>24166.64333333333</v>
      </c>
      <c r="K58" s="50">
        <f t="shared" si="43"/>
        <v>24166.64333333333</v>
      </c>
      <c r="L58" s="50">
        <f t="shared" si="44"/>
        <v>24166.64333333333</v>
      </c>
      <c r="M58" s="50">
        <f t="shared" si="45"/>
        <v>24166.64333333333</v>
      </c>
      <c r="N58" s="50">
        <f t="shared" si="46"/>
        <v>24166.64333333333</v>
      </c>
      <c r="O58" s="50">
        <f t="shared" si="47"/>
        <v>24166.64333333333</v>
      </c>
      <c r="P58" s="115">
        <f t="shared" si="0"/>
        <v>289999.71999999997</v>
      </c>
    </row>
    <row r="59" spans="1:16" s="14" customFormat="1" x14ac:dyDescent="0.2">
      <c r="A59" s="52">
        <v>3362</v>
      </c>
      <c r="B59" s="53" t="s">
        <v>37</v>
      </c>
      <c r="C59" s="54">
        <v>70000</v>
      </c>
      <c r="D59" s="50">
        <f t="shared" si="1"/>
        <v>5833.333333333333</v>
      </c>
      <c r="E59" s="50">
        <f t="shared" si="37"/>
        <v>5833.333333333333</v>
      </c>
      <c r="F59" s="50">
        <f t="shared" si="38"/>
        <v>5833.333333333333</v>
      </c>
      <c r="G59" s="50">
        <f t="shared" si="39"/>
        <v>5833.333333333333</v>
      </c>
      <c r="H59" s="50">
        <f t="shared" si="40"/>
        <v>5833.333333333333</v>
      </c>
      <c r="I59" s="50">
        <f t="shared" si="41"/>
        <v>5833.333333333333</v>
      </c>
      <c r="J59" s="50">
        <f t="shared" si="42"/>
        <v>5833.333333333333</v>
      </c>
      <c r="K59" s="50">
        <f t="shared" si="43"/>
        <v>5833.333333333333</v>
      </c>
      <c r="L59" s="50">
        <f t="shared" si="44"/>
        <v>5833.333333333333</v>
      </c>
      <c r="M59" s="50">
        <f t="shared" si="45"/>
        <v>5833.333333333333</v>
      </c>
      <c r="N59" s="50">
        <f t="shared" si="46"/>
        <v>5833.333333333333</v>
      </c>
      <c r="O59" s="50">
        <f t="shared" si="47"/>
        <v>5833.333333333333</v>
      </c>
      <c r="P59" s="115">
        <f t="shared" si="0"/>
        <v>70000.000000000015</v>
      </c>
    </row>
    <row r="60" spans="1:16" s="14" customFormat="1" x14ac:dyDescent="0.2">
      <c r="A60" s="52">
        <v>3391</v>
      </c>
      <c r="B60" s="53" t="s">
        <v>38</v>
      </c>
      <c r="C60" s="54">
        <v>700000</v>
      </c>
      <c r="D60" s="50">
        <f t="shared" si="1"/>
        <v>58333.333333333336</v>
      </c>
      <c r="E60" s="50">
        <f t="shared" si="37"/>
        <v>58333.333333333336</v>
      </c>
      <c r="F60" s="50">
        <f t="shared" si="38"/>
        <v>58333.333333333336</v>
      </c>
      <c r="G60" s="50">
        <f t="shared" si="39"/>
        <v>58333.333333333336</v>
      </c>
      <c r="H60" s="50">
        <f t="shared" si="40"/>
        <v>58333.333333333336</v>
      </c>
      <c r="I60" s="50">
        <f t="shared" si="41"/>
        <v>58333.333333333336</v>
      </c>
      <c r="J60" s="50">
        <f t="shared" si="42"/>
        <v>58333.333333333336</v>
      </c>
      <c r="K60" s="50">
        <f t="shared" si="43"/>
        <v>58333.333333333336</v>
      </c>
      <c r="L60" s="50">
        <f t="shared" si="44"/>
        <v>58333.333333333336</v>
      </c>
      <c r="M60" s="50">
        <f t="shared" si="45"/>
        <v>58333.333333333336</v>
      </c>
      <c r="N60" s="50">
        <f t="shared" si="46"/>
        <v>58333.333333333336</v>
      </c>
      <c r="O60" s="50">
        <f t="shared" si="47"/>
        <v>58333.333333333336</v>
      </c>
      <c r="P60" s="115">
        <f t="shared" si="0"/>
        <v>700000.00000000012</v>
      </c>
    </row>
    <row r="61" spans="1:16" s="14" customFormat="1" x14ac:dyDescent="0.2">
      <c r="A61" s="52">
        <v>3411</v>
      </c>
      <c r="B61" s="53" t="s">
        <v>39</v>
      </c>
      <c r="C61" s="54">
        <v>114999.55</v>
      </c>
      <c r="D61" s="50">
        <f t="shared" si="1"/>
        <v>9583.2958333333336</v>
      </c>
      <c r="E61" s="50">
        <f t="shared" si="37"/>
        <v>9583.2958333333336</v>
      </c>
      <c r="F61" s="50">
        <f t="shared" si="38"/>
        <v>9583.2958333333336</v>
      </c>
      <c r="G61" s="50">
        <f t="shared" si="39"/>
        <v>9583.2958333333336</v>
      </c>
      <c r="H61" s="50">
        <f t="shared" si="40"/>
        <v>9583.2958333333336</v>
      </c>
      <c r="I61" s="50">
        <f t="shared" si="41"/>
        <v>9583.2958333333336</v>
      </c>
      <c r="J61" s="50">
        <f t="shared" si="42"/>
        <v>9583.2958333333336</v>
      </c>
      <c r="K61" s="50">
        <f t="shared" si="43"/>
        <v>9583.2958333333336</v>
      </c>
      <c r="L61" s="50">
        <f t="shared" si="44"/>
        <v>9583.2958333333336</v>
      </c>
      <c r="M61" s="50">
        <f t="shared" si="45"/>
        <v>9583.2958333333336</v>
      </c>
      <c r="N61" s="50">
        <f t="shared" si="46"/>
        <v>9583.2958333333336</v>
      </c>
      <c r="O61" s="50">
        <f t="shared" si="47"/>
        <v>9583.2958333333336</v>
      </c>
      <c r="P61" s="115">
        <f t="shared" si="0"/>
        <v>114999.55000000003</v>
      </c>
    </row>
    <row r="62" spans="1:16" s="14" customFormat="1" x14ac:dyDescent="0.2">
      <c r="A62" s="52">
        <v>3451</v>
      </c>
      <c r="B62" s="53" t="s">
        <v>40</v>
      </c>
      <c r="C62" s="54">
        <v>226000</v>
      </c>
      <c r="D62" s="50">
        <f t="shared" si="1"/>
        <v>18833.333333333332</v>
      </c>
      <c r="E62" s="50">
        <f t="shared" si="37"/>
        <v>18833.333333333332</v>
      </c>
      <c r="F62" s="50">
        <f t="shared" si="38"/>
        <v>18833.333333333332</v>
      </c>
      <c r="G62" s="50">
        <f t="shared" si="39"/>
        <v>18833.333333333332</v>
      </c>
      <c r="H62" s="50">
        <f t="shared" si="40"/>
        <v>18833.333333333332</v>
      </c>
      <c r="I62" s="50">
        <f t="shared" si="41"/>
        <v>18833.333333333332</v>
      </c>
      <c r="J62" s="50">
        <f t="shared" si="42"/>
        <v>18833.333333333332</v>
      </c>
      <c r="K62" s="50">
        <f t="shared" si="43"/>
        <v>18833.333333333332</v>
      </c>
      <c r="L62" s="50">
        <f t="shared" si="44"/>
        <v>18833.333333333332</v>
      </c>
      <c r="M62" s="50">
        <f t="shared" si="45"/>
        <v>18833.333333333332</v>
      </c>
      <c r="N62" s="50">
        <f t="shared" si="46"/>
        <v>18833.333333333332</v>
      </c>
      <c r="O62" s="50">
        <f t="shared" si="47"/>
        <v>18833.333333333332</v>
      </c>
      <c r="P62" s="115">
        <f t="shared" si="0"/>
        <v>226000.00000000003</v>
      </c>
    </row>
    <row r="63" spans="1:16" s="14" customFormat="1" x14ac:dyDescent="0.2">
      <c r="A63" s="52">
        <v>3511</v>
      </c>
      <c r="B63" s="53" t="s">
        <v>41</v>
      </c>
      <c r="C63" s="54">
        <v>286000</v>
      </c>
      <c r="D63" s="50">
        <f t="shared" si="1"/>
        <v>23833.333333333332</v>
      </c>
      <c r="E63" s="50">
        <f t="shared" si="37"/>
        <v>23833.333333333332</v>
      </c>
      <c r="F63" s="50">
        <f t="shared" si="38"/>
        <v>23833.333333333332</v>
      </c>
      <c r="G63" s="50">
        <f t="shared" si="39"/>
        <v>23833.333333333332</v>
      </c>
      <c r="H63" s="50">
        <f t="shared" si="40"/>
        <v>23833.333333333332</v>
      </c>
      <c r="I63" s="50">
        <f t="shared" si="41"/>
        <v>23833.333333333332</v>
      </c>
      <c r="J63" s="50">
        <f t="shared" si="42"/>
        <v>23833.333333333332</v>
      </c>
      <c r="K63" s="50">
        <f t="shared" si="43"/>
        <v>23833.333333333332</v>
      </c>
      <c r="L63" s="50">
        <f t="shared" si="44"/>
        <v>23833.333333333332</v>
      </c>
      <c r="M63" s="50">
        <f t="shared" si="45"/>
        <v>23833.333333333332</v>
      </c>
      <c r="N63" s="50">
        <f t="shared" si="46"/>
        <v>23833.333333333332</v>
      </c>
      <c r="O63" s="50">
        <f t="shared" si="47"/>
        <v>23833.333333333332</v>
      </c>
      <c r="P63" s="115">
        <f t="shared" si="0"/>
        <v>286000</v>
      </c>
    </row>
    <row r="64" spans="1:16" x14ac:dyDescent="0.2">
      <c r="A64" s="59">
        <v>3521</v>
      </c>
      <c r="B64" s="60" t="s">
        <v>42</v>
      </c>
      <c r="C64" s="62">
        <v>12999.6</v>
      </c>
      <c r="D64" s="50">
        <f t="shared" si="1"/>
        <v>1083.3</v>
      </c>
      <c r="E64" s="50">
        <f t="shared" si="37"/>
        <v>1083.3</v>
      </c>
      <c r="F64" s="50">
        <f t="shared" si="38"/>
        <v>1083.3</v>
      </c>
      <c r="G64" s="50">
        <f t="shared" si="39"/>
        <v>1083.3</v>
      </c>
      <c r="H64" s="50">
        <f t="shared" si="40"/>
        <v>1083.3</v>
      </c>
      <c r="I64" s="50">
        <f t="shared" si="41"/>
        <v>1083.3</v>
      </c>
      <c r="J64" s="50">
        <f t="shared" si="42"/>
        <v>1083.3</v>
      </c>
      <c r="K64" s="50">
        <f t="shared" si="43"/>
        <v>1083.3</v>
      </c>
      <c r="L64" s="50">
        <f t="shared" si="44"/>
        <v>1083.3</v>
      </c>
      <c r="M64" s="50">
        <f t="shared" si="45"/>
        <v>1083.3</v>
      </c>
      <c r="N64" s="50">
        <f t="shared" si="46"/>
        <v>1083.3</v>
      </c>
      <c r="O64" s="50">
        <f t="shared" si="47"/>
        <v>1083.3</v>
      </c>
      <c r="P64" s="115">
        <f t="shared" si="0"/>
        <v>12999.599999999997</v>
      </c>
    </row>
    <row r="65" spans="1:16" s="14" customFormat="1" x14ac:dyDescent="0.2">
      <c r="A65" s="52">
        <v>3531</v>
      </c>
      <c r="B65" s="53" t="s">
        <v>43</v>
      </c>
      <c r="C65" s="54">
        <v>238000</v>
      </c>
      <c r="D65" s="50">
        <f t="shared" si="1"/>
        <v>19833.333333333332</v>
      </c>
      <c r="E65" s="50">
        <f t="shared" si="37"/>
        <v>19833.333333333332</v>
      </c>
      <c r="F65" s="50">
        <f t="shared" si="38"/>
        <v>19833.333333333332</v>
      </c>
      <c r="G65" s="50">
        <f t="shared" si="39"/>
        <v>19833.333333333332</v>
      </c>
      <c r="H65" s="50">
        <f t="shared" si="40"/>
        <v>19833.333333333332</v>
      </c>
      <c r="I65" s="50">
        <f t="shared" si="41"/>
        <v>19833.333333333332</v>
      </c>
      <c r="J65" s="50">
        <f t="shared" si="42"/>
        <v>19833.333333333332</v>
      </c>
      <c r="K65" s="50">
        <f t="shared" si="43"/>
        <v>19833.333333333332</v>
      </c>
      <c r="L65" s="50">
        <f t="shared" si="44"/>
        <v>19833.333333333332</v>
      </c>
      <c r="M65" s="50">
        <f t="shared" si="45"/>
        <v>19833.333333333332</v>
      </c>
      <c r="N65" s="50">
        <f t="shared" si="46"/>
        <v>19833.333333333332</v>
      </c>
      <c r="O65" s="50">
        <f t="shared" si="47"/>
        <v>19833.333333333332</v>
      </c>
      <c r="P65" s="115">
        <f t="shared" si="0"/>
        <v>238000.00000000003</v>
      </c>
    </row>
    <row r="66" spans="1:16" x14ac:dyDescent="0.2">
      <c r="A66" s="59">
        <v>3551</v>
      </c>
      <c r="B66" s="60" t="s">
        <v>44</v>
      </c>
      <c r="C66" s="62">
        <v>170000</v>
      </c>
      <c r="D66" s="50">
        <f t="shared" si="1"/>
        <v>14166.666666666666</v>
      </c>
      <c r="E66" s="50">
        <f t="shared" si="37"/>
        <v>14166.666666666666</v>
      </c>
      <c r="F66" s="50">
        <f t="shared" si="38"/>
        <v>14166.666666666666</v>
      </c>
      <c r="G66" s="50">
        <f t="shared" si="39"/>
        <v>14166.666666666666</v>
      </c>
      <c r="H66" s="50">
        <f t="shared" si="40"/>
        <v>14166.666666666666</v>
      </c>
      <c r="I66" s="50">
        <f t="shared" si="41"/>
        <v>14166.666666666666</v>
      </c>
      <c r="J66" s="50">
        <f t="shared" si="42"/>
        <v>14166.666666666666</v>
      </c>
      <c r="K66" s="50">
        <f t="shared" si="43"/>
        <v>14166.666666666666</v>
      </c>
      <c r="L66" s="50">
        <f t="shared" si="44"/>
        <v>14166.666666666666</v>
      </c>
      <c r="M66" s="50">
        <f t="shared" si="45"/>
        <v>14166.666666666666</v>
      </c>
      <c r="N66" s="50">
        <f t="shared" si="46"/>
        <v>14166.666666666666</v>
      </c>
      <c r="O66" s="50">
        <f t="shared" si="47"/>
        <v>14166.666666666666</v>
      </c>
      <c r="P66" s="115">
        <f t="shared" si="0"/>
        <v>170000</v>
      </c>
    </row>
    <row r="67" spans="1:16" x14ac:dyDescent="0.2">
      <c r="A67" s="59">
        <v>3571</v>
      </c>
      <c r="B67" s="60" t="s">
        <v>153</v>
      </c>
      <c r="C67" s="62">
        <v>19999.84</v>
      </c>
      <c r="D67" s="50">
        <f t="shared" si="1"/>
        <v>1666.6533333333334</v>
      </c>
      <c r="E67" s="50">
        <f t="shared" si="37"/>
        <v>1666.6533333333334</v>
      </c>
      <c r="F67" s="50">
        <f t="shared" si="38"/>
        <v>1666.6533333333334</v>
      </c>
      <c r="G67" s="50">
        <f t="shared" si="39"/>
        <v>1666.6533333333334</v>
      </c>
      <c r="H67" s="50">
        <f t="shared" si="40"/>
        <v>1666.6533333333334</v>
      </c>
      <c r="I67" s="50">
        <f t="shared" si="41"/>
        <v>1666.6533333333334</v>
      </c>
      <c r="J67" s="50">
        <f t="shared" si="42"/>
        <v>1666.6533333333334</v>
      </c>
      <c r="K67" s="50">
        <f t="shared" si="43"/>
        <v>1666.6533333333334</v>
      </c>
      <c r="L67" s="50">
        <f t="shared" si="44"/>
        <v>1666.6533333333334</v>
      </c>
      <c r="M67" s="50">
        <f t="shared" si="45"/>
        <v>1666.6533333333334</v>
      </c>
      <c r="N67" s="50">
        <f t="shared" si="46"/>
        <v>1666.6533333333334</v>
      </c>
      <c r="O67" s="50">
        <f t="shared" si="47"/>
        <v>1666.6533333333334</v>
      </c>
      <c r="P67" s="115">
        <f t="shared" si="0"/>
        <v>19999.839999999997</v>
      </c>
    </row>
    <row r="68" spans="1:16" x14ac:dyDescent="0.2">
      <c r="A68" s="59">
        <v>3572</v>
      </c>
      <c r="B68" s="60" t="s">
        <v>45</v>
      </c>
      <c r="C68" s="62">
        <v>10000</v>
      </c>
      <c r="D68" s="50">
        <f t="shared" si="1"/>
        <v>833.33333333333337</v>
      </c>
      <c r="E68" s="50">
        <f t="shared" si="37"/>
        <v>833.33333333333337</v>
      </c>
      <c r="F68" s="50">
        <f t="shared" si="38"/>
        <v>833.33333333333337</v>
      </c>
      <c r="G68" s="50">
        <f t="shared" si="39"/>
        <v>833.33333333333337</v>
      </c>
      <c r="H68" s="50">
        <f t="shared" si="40"/>
        <v>833.33333333333337</v>
      </c>
      <c r="I68" s="50">
        <f t="shared" si="41"/>
        <v>833.33333333333337</v>
      </c>
      <c r="J68" s="50">
        <f t="shared" si="42"/>
        <v>833.33333333333337</v>
      </c>
      <c r="K68" s="50">
        <f t="shared" si="43"/>
        <v>833.33333333333337</v>
      </c>
      <c r="L68" s="50">
        <f t="shared" si="44"/>
        <v>833.33333333333337</v>
      </c>
      <c r="M68" s="50">
        <f t="shared" si="45"/>
        <v>833.33333333333337</v>
      </c>
      <c r="N68" s="50">
        <f t="shared" si="46"/>
        <v>833.33333333333337</v>
      </c>
      <c r="O68" s="50">
        <f t="shared" si="47"/>
        <v>833.33333333333337</v>
      </c>
      <c r="P68" s="115">
        <f t="shared" si="0"/>
        <v>10000</v>
      </c>
    </row>
    <row r="69" spans="1:16" x14ac:dyDescent="0.2">
      <c r="A69" s="59">
        <v>3573</v>
      </c>
      <c r="B69" s="60" t="s">
        <v>154</v>
      </c>
      <c r="C69" s="62">
        <v>5000</v>
      </c>
      <c r="D69" s="50">
        <f t="shared" si="1"/>
        <v>416.66666666666669</v>
      </c>
      <c r="E69" s="50">
        <f t="shared" si="37"/>
        <v>416.66666666666669</v>
      </c>
      <c r="F69" s="50">
        <f t="shared" si="38"/>
        <v>416.66666666666669</v>
      </c>
      <c r="G69" s="50">
        <f t="shared" si="39"/>
        <v>416.66666666666669</v>
      </c>
      <c r="H69" s="50">
        <f t="shared" si="40"/>
        <v>416.66666666666669</v>
      </c>
      <c r="I69" s="50">
        <f t="shared" si="41"/>
        <v>416.66666666666669</v>
      </c>
      <c r="J69" s="50">
        <f t="shared" si="42"/>
        <v>416.66666666666669</v>
      </c>
      <c r="K69" s="50">
        <f t="shared" si="43"/>
        <v>416.66666666666669</v>
      </c>
      <c r="L69" s="50">
        <f t="shared" si="44"/>
        <v>416.66666666666669</v>
      </c>
      <c r="M69" s="50">
        <f t="shared" si="45"/>
        <v>416.66666666666669</v>
      </c>
      <c r="N69" s="50">
        <f t="shared" si="46"/>
        <v>416.66666666666669</v>
      </c>
      <c r="O69" s="50">
        <f t="shared" si="47"/>
        <v>416.66666666666669</v>
      </c>
      <c r="P69" s="115">
        <f t="shared" si="0"/>
        <v>5000</v>
      </c>
    </row>
    <row r="70" spans="1:16" s="12" customFormat="1" x14ac:dyDescent="0.2">
      <c r="A70" s="59">
        <v>3581</v>
      </c>
      <c r="B70" s="60" t="s">
        <v>46</v>
      </c>
      <c r="C70" s="62">
        <v>42000</v>
      </c>
      <c r="D70" s="50">
        <f t="shared" si="1"/>
        <v>3500</v>
      </c>
      <c r="E70" s="50">
        <f t="shared" si="37"/>
        <v>3500</v>
      </c>
      <c r="F70" s="50">
        <f t="shared" si="38"/>
        <v>3500</v>
      </c>
      <c r="G70" s="50">
        <f t="shared" si="39"/>
        <v>3500</v>
      </c>
      <c r="H70" s="50">
        <f t="shared" si="40"/>
        <v>3500</v>
      </c>
      <c r="I70" s="50">
        <f t="shared" si="41"/>
        <v>3500</v>
      </c>
      <c r="J70" s="50">
        <f t="shared" si="42"/>
        <v>3500</v>
      </c>
      <c r="K70" s="50">
        <f t="shared" si="43"/>
        <v>3500</v>
      </c>
      <c r="L70" s="50">
        <f t="shared" si="44"/>
        <v>3500</v>
      </c>
      <c r="M70" s="50">
        <f t="shared" si="45"/>
        <v>3500</v>
      </c>
      <c r="N70" s="50">
        <f t="shared" si="46"/>
        <v>3500</v>
      </c>
      <c r="O70" s="50">
        <f t="shared" si="47"/>
        <v>3500</v>
      </c>
      <c r="P70" s="115">
        <f t="shared" si="0"/>
        <v>42000</v>
      </c>
    </row>
    <row r="71" spans="1:16" x14ac:dyDescent="0.2">
      <c r="A71" s="59">
        <v>3591</v>
      </c>
      <c r="B71" s="60" t="s">
        <v>47</v>
      </c>
      <c r="C71" s="62">
        <v>36162</v>
      </c>
      <c r="D71" s="50">
        <f t="shared" si="1"/>
        <v>3013.5</v>
      </c>
      <c r="E71" s="50">
        <f t="shared" si="37"/>
        <v>3013.5</v>
      </c>
      <c r="F71" s="50">
        <f t="shared" si="38"/>
        <v>3013.5</v>
      </c>
      <c r="G71" s="50">
        <f t="shared" si="39"/>
        <v>3013.5</v>
      </c>
      <c r="H71" s="50">
        <f t="shared" si="40"/>
        <v>3013.5</v>
      </c>
      <c r="I71" s="50">
        <f t="shared" si="41"/>
        <v>3013.5</v>
      </c>
      <c r="J71" s="50">
        <f t="shared" si="42"/>
        <v>3013.5</v>
      </c>
      <c r="K71" s="50">
        <f t="shared" si="43"/>
        <v>3013.5</v>
      </c>
      <c r="L71" s="50">
        <f t="shared" si="44"/>
        <v>3013.5</v>
      </c>
      <c r="M71" s="50">
        <f t="shared" si="45"/>
        <v>3013.5</v>
      </c>
      <c r="N71" s="50">
        <f t="shared" si="46"/>
        <v>3013.5</v>
      </c>
      <c r="O71" s="50">
        <f t="shared" si="47"/>
        <v>3013.5</v>
      </c>
      <c r="P71" s="115">
        <f t="shared" ref="P71:P81" si="48">SUM(D71:O71)</f>
        <v>36162</v>
      </c>
    </row>
    <row r="72" spans="1:16" x14ac:dyDescent="0.2">
      <c r="A72" s="59">
        <v>3621</v>
      </c>
      <c r="B72" s="60" t="s">
        <v>48</v>
      </c>
      <c r="C72" s="62">
        <v>150000</v>
      </c>
      <c r="D72" s="50">
        <f t="shared" ref="D72:D81" si="49">+C72/12</f>
        <v>12500</v>
      </c>
      <c r="E72" s="50">
        <f t="shared" si="37"/>
        <v>12500</v>
      </c>
      <c r="F72" s="50">
        <f t="shared" si="38"/>
        <v>12500</v>
      </c>
      <c r="G72" s="50">
        <f t="shared" si="39"/>
        <v>12500</v>
      </c>
      <c r="H72" s="50">
        <f t="shared" si="40"/>
        <v>12500</v>
      </c>
      <c r="I72" s="50">
        <f t="shared" si="41"/>
        <v>12500</v>
      </c>
      <c r="J72" s="50">
        <f t="shared" si="42"/>
        <v>12500</v>
      </c>
      <c r="K72" s="50">
        <f t="shared" si="43"/>
        <v>12500</v>
      </c>
      <c r="L72" s="50">
        <f t="shared" si="44"/>
        <v>12500</v>
      </c>
      <c r="M72" s="50">
        <f t="shared" si="45"/>
        <v>12500</v>
      </c>
      <c r="N72" s="50">
        <f t="shared" si="46"/>
        <v>12500</v>
      </c>
      <c r="O72" s="50">
        <f t="shared" si="47"/>
        <v>12500</v>
      </c>
      <c r="P72" s="115">
        <f t="shared" si="48"/>
        <v>150000</v>
      </c>
    </row>
    <row r="73" spans="1:16" x14ac:dyDescent="0.2">
      <c r="A73" s="59">
        <v>3661</v>
      </c>
      <c r="B73" s="60" t="s">
        <v>49</v>
      </c>
      <c r="C73" s="62">
        <v>20000</v>
      </c>
      <c r="D73" s="50">
        <f t="shared" si="49"/>
        <v>1666.6666666666667</v>
      </c>
      <c r="E73" s="50">
        <f t="shared" si="37"/>
        <v>1666.6666666666667</v>
      </c>
      <c r="F73" s="50">
        <f t="shared" si="38"/>
        <v>1666.6666666666667</v>
      </c>
      <c r="G73" s="50">
        <f t="shared" si="39"/>
        <v>1666.6666666666667</v>
      </c>
      <c r="H73" s="50">
        <f t="shared" si="40"/>
        <v>1666.6666666666667</v>
      </c>
      <c r="I73" s="50">
        <f t="shared" si="41"/>
        <v>1666.6666666666667</v>
      </c>
      <c r="J73" s="50">
        <f t="shared" si="42"/>
        <v>1666.6666666666667</v>
      </c>
      <c r="K73" s="50">
        <f t="shared" si="43"/>
        <v>1666.6666666666667</v>
      </c>
      <c r="L73" s="50">
        <f t="shared" si="44"/>
        <v>1666.6666666666667</v>
      </c>
      <c r="M73" s="50">
        <f t="shared" si="45"/>
        <v>1666.6666666666667</v>
      </c>
      <c r="N73" s="50">
        <f t="shared" si="46"/>
        <v>1666.6666666666667</v>
      </c>
      <c r="O73" s="50">
        <f t="shared" si="47"/>
        <v>1666.6666666666667</v>
      </c>
      <c r="P73" s="115">
        <f t="shared" si="48"/>
        <v>20000</v>
      </c>
    </row>
    <row r="74" spans="1:16" s="51" customFormat="1" x14ac:dyDescent="0.2">
      <c r="A74" s="47">
        <v>3711</v>
      </c>
      <c r="B74" s="64" t="s">
        <v>130</v>
      </c>
      <c r="C74" s="49">
        <v>47000</v>
      </c>
      <c r="D74" s="50">
        <f t="shared" si="49"/>
        <v>3916.6666666666665</v>
      </c>
      <c r="E74" s="50">
        <f t="shared" si="37"/>
        <v>3916.6666666666665</v>
      </c>
      <c r="F74" s="50">
        <f t="shared" si="38"/>
        <v>3916.6666666666665</v>
      </c>
      <c r="G74" s="50">
        <f t="shared" si="39"/>
        <v>3916.6666666666665</v>
      </c>
      <c r="H74" s="50">
        <f t="shared" si="40"/>
        <v>3916.6666666666665</v>
      </c>
      <c r="I74" s="50">
        <f t="shared" si="41"/>
        <v>3916.6666666666665</v>
      </c>
      <c r="J74" s="50">
        <f t="shared" si="42"/>
        <v>3916.6666666666665</v>
      </c>
      <c r="K74" s="50">
        <f t="shared" si="43"/>
        <v>3916.6666666666665</v>
      </c>
      <c r="L74" s="50">
        <f t="shared" si="44"/>
        <v>3916.6666666666665</v>
      </c>
      <c r="M74" s="50">
        <f t="shared" si="45"/>
        <v>3916.6666666666665</v>
      </c>
      <c r="N74" s="50">
        <f t="shared" si="46"/>
        <v>3916.6666666666665</v>
      </c>
      <c r="O74" s="50">
        <f t="shared" si="47"/>
        <v>3916.6666666666665</v>
      </c>
      <c r="P74" s="115">
        <f t="shared" si="48"/>
        <v>46999.999999999993</v>
      </c>
    </row>
    <row r="75" spans="1:16" s="51" customFormat="1" x14ac:dyDescent="0.2">
      <c r="A75" s="47">
        <v>3751</v>
      </c>
      <c r="B75" s="64" t="s">
        <v>50</v>
      </c>
      <c r="C75" s="49">
        <v>80000</v>
      </c>
      <c r="D75" s="50">
        <f t="shared" si="49"/>
        <v>6666.666666666667</v>
      </c>
      <c r="E75" s="50">
        <f t="shared" si="37"/>
        <v>6666.666666666667</v>
      </c>
      <c r="F75" s="50">
        <f t="shared" si="38"/>
        <v>6666.666666666667</v>
      </c>
      <c r="G75" s="50">
        <f t="shared" si="39"/>
        <v>6666.666666666667</v>
      </c>
      <c r="H75" s="50">
        <f t="shared" si="40"/>
        <v>6666.666666666667</v>
      </c>
      <c r="I75" s="50">
        <f t="shared" si="41"/>
        <v>6666.666666666667</v>
      </c>
      <c r="J75" s="50">
        <f t="shared" si="42"/>
        <v>6666.666666666667</v>
      </c>
      <c r="K75" s="50">
        <f t="shared" si="43"/>
        <v>6666.666666666667</v>
      </c>
      <c r="L75" s="50">
        <f t="shared" si="44"/>
        <v>6666.666666666667</v>
      </c>
      <c r="M75" s="50">
        <f t="shared" si="45"/>
        <v>6666.666666666667</v>
      </c>
      <c r="N75" s="50">
        <f t="shared" si="46"/>
        <v>6666.666666666667</v>
      </c>
      <c r="O75" s="50">
        <f t="shared" si="47"/>
        <v>6666.666666666667</v>
      </c>
      <c r="P75" s="115">
        <f t="shared" si="48"/>
        <v>80000</v>
      </c>
    </row>
    <row r="76" spans="1:16" s="14" customFormat="1" x14ac:dyDescent="0.2">
      <c r="A76" s="52">
        <v>3821</v>
      </c>
      <c r="B76" s="65" t="s">
        <v>51</v>
      </c>
      <c r="C76" s="54">
        <v>140000</v>
      </c>
      <c r="D76" s="50">
        <f t="shared" si="49"/>
        <v>11666.666666666666</v>
      </c>
      <c r="E76" s="50">
        <f t="shared" si="37"/>
        <v>11666.666666666666</v>
      </c>
      <c r="F76" s="50">
        <f t="shared" si="38"/>
        <v>11666.666666666666</v>
      </c>
      <c r="G76" s="50">
        <f t="shared" si="39"/>
        <v>11666.666666666666</v>
      </c>
      <c r="H76" s="50">
        <f t="shared" si="40"/>
        <v>11666.666666666666</v>
      </c>
      <c r="I76" s="50">
        <f t="shared" si="41"/>
        <v>11666.666666666666</v>
      </c>
      <c r="J76" s="50">
        <f t="shared" si="42"/>
        <v>11666.666666666666</v>
      </c>
      <c r="K76" s="50">
        <f t="shared" si="43"/>
        <v>11666.666666666666</v>
      </c>
      <c r="L76" s="50">
        <f t="shared" si="44"/>
        <v>11666.666666666666</v>
      </c>
      <c r="M76" s="50">
        <f t="shared" si="45"/>
        <v>11666.666666666666</v>
      </c>
      <c r="N76" s="50">
        <f t="shared" si="46"/>
        <v>11666.666666666666</v>
      </c>
      <c r="O76" s="50">
        <f t="shared" si="47"/>
        <v>11666.666666666666</v>
      </c>
      <c r="P76" s="115">
        <f t="shared" si="48"/>
        <v>140000.00000000003</v>
      </c>
    </row>
    <row r="77" spans="1:16" s="14" customFormat="1" x14ac:dyDescent="0.2">
      <c r="A77" s="52">
        <v>3822</v>
      </c>
      <c r="B77" s="53" t="s">
        <v>52</v>
      </c>
      <c r="C77" s="54">
        <v>290000</v>
      </c>
      <c r="D77" s="50">
        <f t="shared" si="49"/>
        <v>24166.666666666668</v>
      </c>
      <c r="E77" s="50">
        <f t="shared" si="37"/>
        <v>24166.666666666668</v>
      </c>
      <c r="F77" s="50">
        <f t="shared" si="38"/>
        <v>24166.666666666668</v>
      </c>
      <c r="G77" s="50">
        <f t="shared" si="39"/>
        <v>24166.666666666668</v>
      </c>
      <c r="H77" s="50">
        <f t="shared" si="40"/>
        <v>24166.666666666668</v>
      </c>
      <c r="I77" s="50">
        <f t="shared" si="41"/>
        <v>24166.666666666668</v>
      </c>
      <c r="J77" s="50">
        <f t="shared" si="42"/>
        <v>24166.666666666668</v>
      </c>
      <c r="K77" s="50">
        <f t="shared" si="43"/>
        <v>24166.666666666668</v>
      </c>
      <c r="L77" s="50">
        <f t="shared" si="44"/>
        <v>24166.666666666668</v>
      </c>
      <c r="M77" s="50">
        <f t="shared" si="45"/>
        <v>24166.666666666668</v>
      </c>
      <c r="N77" s="50">
        <f t="shared" si="46"/>
        <v>24166.666666666668</v>
      </c>
      <c r="O77" s="50">
        <f t="shared" si="47"/>
        <v>24166.666666666668</v>
      </c>
      <c r="P77" s="115">
        <f t="shared" si="48"/>
        <v>290000</v>
      </c>
    </row>
    <row r="78" spans="1:16" s="14" customFormat="1" x14ac:dyDescent="0.2">
      <c r="A78" s="52">
        <v>3831</v>
      </c>
      <c r="B78" s="53" t="s">
        <v>53</v>
      </c>
      <c r="C78" s="54">
        <v>31000</v>
      </c>
      <c r="D78" s="50">
        <f t="shared" si="49"/>
        <v>2583.3333333333335</v>
      </c>
      <c r="E78" s="50">
        <f t="shared" si="37"/>
        <v>2583.3333333333335</v>
      </c>
      <c r="F78" s="50">
        <f t="shared" si="38"/>
        <v>2583.3333333333335</v>
      </c>
      <c r="G78" s="50">
        <f t="shared" si="39"/>
        <v>2583.3333333333335</v>
      </c>
      <c r="H78" s="50">
        <f t="shared" si="40"/>
        <v>2583.3333333333335</v>
      </c>
      <c r="I78" s="50">
        <f t="shared" si="41"/>
        <v>2583.3333333333335</v>
      </c>
      <c r="J78" s="50">
        <f t="shared" si="42"/>
        <v>2583.3333333333335</v>
      </c>
      <c r="K78" s="50">
        <f t="shared" si="43"/>
        <v>2583.3333333333335</v>
      </c>
      <c r="L78" s="50">
        <f t="shared" si="44"/>
        <v>2583.3333333333335</v>
      </c>
      <c r="M78" s="50">
        <f t="shared" si="45"/>
        <v>2583.3333333333335</v>
      </c>
      <c r="N78" s="50">
        <f t="shared" si="46"/>
        <v>2583.3333333333335</v>
      </c>
      <c r="O78" s="50">
        <f t="shared" si="47"/>
        <v>2583.3333333333335</v>
      </c>
      <c r="P78" s="115">
        <f t="shared" si="48"/>
        <v>30999.999999999996</v>
      </c>
    </row>
    <row r="79" spans="1:16" s="14" customFormat="1" x14ac:dyDescent="0.2">
      <c r="A79" s="52">
        <v>3921</v>
      </c>
      <c r="B79" s="53" t="s">
        <v>54</v>
      </c>
      <c r="C79" s="54">
        <v>145000</v>
      </c>
      <c r="D79" s="50">
        <f t="shared" si="49"/>
        <v>12083.333333333334</v>
      </c>
      <c r="E79" s="50">
        <f t="shared" si="37"/>
        <v>12083.333333333334</v>
      </c>
      <c r="F79" s="50">
        <f t="shared" si="38"/>
        <v>12083.333333333334</v>
      </c>
      <c r="G79" s="50">
        <f t="shared" si="39"/>
        <v>12083.333333333334</v>
      </c>
      <c r="H79" s="50">
        <f t="shared" si="40"/>
        <v>12083.333333333334</v>
      </c>
      <c r="I79" s="50">
        <f t="shared" si="41"/>
        <v>12083.333333333334</v>
      </c>
      <c r="J79" s="50">
        <f t="shared" si="42"/>
        <v>12083.333333333334</v>
      </c>
      <c r="K79" s="50">
        <f t="shared" si="43"/>
        <v>12083.333333333334</v>
      </c>
      <c r="L79" s="50">
        <f t="shared" si="44"/>
        <v>12083.333333333334</v>
      </c>
      <c r="M79" s="50">
        <f t="shared" si="45"/>
        <v>12083.333333333334</v>
      </c>
      <c r="N79" s="50">
        <f t="shared" si="46"/>
        <v>12083.333333333334</v>
      </c>
      <c r="O79" s="50">
        <f t="shared" si="47"/>
        <v>12083.333333333334</v>
      </c>
      <c r="P79" s="115">
        <f t="shared" si="48"/>
        <v>145000</v>
      </c>
    </row>
    <row r="80" spans="1:16" s="12" customFormat="1" x14ac:dyDescent="0.2">
      <c r="A80" s="59">
        <v>3941</v>
      </c>
      <c r="B80" s="60" t="s">
        <v>131</v>
      </c>
      <c r="C80" s="62">
        <v>1663651</v>
      </c>
      <c r="D80" s="50">
        <f t="shared" ref="D80" si="50">+C80/12</f>
        <v>138637.58333333334</v>
      </c>
      <c r="E80" s="50">
        <f t="shared" ref="E80" si="51">+C80/12</f>
        <v>138637.58333333334</v>
      </c>
      <c r="F80" s="50">
        <f t="shared" ref="F80" si="52">+C80/12</f>
        <v>138637.58333333334</v>
      </c>
      <c r="G80" s="50">
        <f t="shared" ref="G80" si="53">+C80/12</f>
        <v>138637.58333333334</v>
      </c>
      <c r="H80" s="50">
        <f t="shared" ref="H80" si="54">+C80/12</f>
        <v>138637.58333333334</v>
      </c>
      <c r="I80" s="50">
        <f t="shared" ref="I80" si="55">+C80/12</f>
        <v>138637.58333333334</v>
      </c>
      <c r="J80" s="50">
        <f t="shared" ref="J80" si="56">+C80/12</f>
        <v>138637.58333333334</v>
      </c>
      <c r="K80" s="50">
        <f t="shared" ref="K80" si="57">+C80/12</f>
        <v>138637.58333333334</v>
      </c>
      <c r="L80" s="50">
        <f t="shared" ref="L80" si="58">+C80/12</f>
        <v>138637.58333333334</v>
      </c>
      <c r="M80" s="50">
        <f t="shared" ref="M80" si="59">+C80/12</f>
        <v>138637.58333333334</v>
      </c>
      <c r="N80" s="50">
        <f t="shared" ref="N80" si="60">+C80/12</f>
        <v>138637.58333333334</v>
      </c>
      <c r="O80" s="50">
        <f t="shared" ref="O80" si="61">+C80/12</f>
        <v>138637.58333333334</v>
      </c>
      <c r="P80" s="115">
        <f t="shared" si="48"/>
        <v>1663650.9999999998</v>
      </c>
    </row>
    <row r="81" spans="1:17" x14ac:dyDescent="0.2">
      <c r="A81" s="59">
        <v>3951</v>
      </c>
      <c r="B81" s="60" t="s">
        <v>55</v>
      </c>
      <c r="C81" s="62">
        <v>50000</v>
      </c>
      <c r="D81" s="50">
        <f t="shared" si="49"/>
        <v>4166.666666666667</v>
      </c>
      <c r="E81" s="50">
        <f t="shared" si="37"/>
        <v>4166.666666666667</v>
      </c>
      <c r="F81" s="50">
        <f t="shared" si="38"/>
        <v>4166.666666666667</v>
      </c>
      <c r="G81" s="50">
        <f t="shared" si="39"/>
        <v>4166.666666666667</v>
      </c>
      <c r="H81" s="50">
        <f t="shared" si="40"/>
        <v>4166.666666666667</v>
      </c>
      <c r="I81" s="50">
        <f t="shared" si="41"/>
        <v>4166.666666666667</v>
      </c>
      <c r="J81" s="50">
        <f t="shared" si="42"/>
        <v>4166.666666666667</v>
      </c>
      <c r="K81" s="50">
        <f t="shared" si="43"/>
        <v>4166.666666666667</v>
      </c>
      <c r="L81" s="50">
        <f t="shared" si="44"/>
        <v>4166.666666666667</v>
      </c>
      <c r="M81" s="50">
        <f t="shared" si="45"/>
        <v>4166.666666666667</v>
      </c>
      <c r="N81" s="50">
        <f t="shared" si="46"/>
        <v>4166.666666666667</v>
      </c>
      <c r="O81" s="50">
        <f t="shared" si="47"/>
        <v>4166.666666666667</v>
      </c>
      <c r="P81" s="115">
        <f t="shared" si="48"/>
        <v>49999.999999999993</v>
      </c>
      <c r="Q81" s="72">
        <f>SUM(P49:P81)</f>
        <v>7077124.709999999</v>
      </c>
    </row>
    <row r="82" spans="1:17" s="12" customFormat="1" x14ac:dyDescent="0.2">
      <c r="A82" s="56"/>
      <c r="B82" s="57" t="s">
        <v>103</v>
      </c>
      <c r="C82" s="58">
        <f>SUM(C49:C81)</f>
        <v>7077124.709999999</v>
      </c>
      <c r="D82" s="58">
        <f t="shared" ref="D82:P82" si="62">SUM(D49:D81)</f>
        <v>589760.39249999996</v>
      </c>
      <c r="E82" s="58">
        <f t="shared" si="62"/>
        <v>589760.39249999996</v>
      </c>
      <c r="F82" s="58">
        <f t="shared" si="62"/>
        <v>589760.39249999996</v>
      </c>
      <c r="G82" s="58">
        <f t="shared" si="62"/>
        <v>589760.39249999996</v>
      </c>
      <c r="H82" s="58">
        <f t="shared" si="62"/>
        <v>589760.39249999996</v>
      </c>
      <c r="I82" s="58">
        <f t="shared" si="62"/>
        <v>589760.39249999996</v>
      </c>
      <c r="J82" s="58">
        <f t="shared" si="62"/>
        <v>589760.39249999996</v>
      </c>
      <c r="K82" s="58">
        <f t="shared" si="62"/>
        <v>589760.39249999996</v>
      </c>
      <c r="L82" s="58">
        <f t="shared" si="62"/>
        <v>589760.39249999996</v>
      </c>
      <c r="M82" s="58">
        <f t="shared" si="62"/>
        <v>589760.39249999996</v>
      </c>
      <c r="N82" s="58">
        <f t="shared" si="62"/>
        <v>589760.39249999996</v>
      </c>
      <c r="O82" s="58">
        <f t="shared" si="62"/>
        <v>589760.39249999996</v>
      </c>
      <c r="P82" s="58">
        <f t="shared" si="62"/>
        <v>7077124.709999999</v>
      </c>
    </row>
    <row r="83" spans="1:17" s="78" customFormat="1" x14ac:dyDescent="0.2">
      <c r="A83" s="52">
        <v>4419</v>
      </c>
      <c r="B83" s="77" t="s">
        <v>100</v>
      </c>
      <c r="C83" s="54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</row>
    <row r="84" spans="1:17" x14ac:dyDescent="0.2">
      <c r="A84" s="59">
        <v>4451</v>
      </c>
      <c r="B84" s="60" t="s">
        <v>99</v>
      </c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</row>
    <row r="85" spans="1:17" x14ac:dyDescent="0.2">
      <c r="A85" s="177" t="s">
        <v>104</v>
      </c>
      <c r="B85" s="17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</row>
    <row r="86" spans="1:17" s="14" customFormat="1" x14ac:dyDescent="0.2">
      <c r="A86" s="52">
        <v>5111</v>
      </c>
      <c r="B86" s="53" t="s">
        <v>58</v>
      </c>
      <c r="C86" s="54">
        <v>40000</v>
      </c>
      <c r="D86" s="50">
        <f t="shared" ref="D86" si="63">+C86/12</f>
        <v>3333.3333333333335</v>
      </c>
      <c r="E86" s="50">
        <f t="shared" ref="E86" si="64">+C86/12</f>
        <v>3333.3333333333335</v>
      </c>
      <c r="F86" s="50">
        <f t="shared" ref="F86" si="65">+C86/12</f>
        <v>3333.3333333333335</v>
      </c>
      <c r="G86" s="50">
        <f t="shared" ref="G86" si="66">+C86/12</f>
        <v>3333.3333333333335</v>
      </c>
      <c r="H86" s="50">
        <f t="shared" ref="H86" si="67">+C86/12</f>
        <v>3333.3333333333335</v>
      </c>
      <c r="I86" s="50">
        <f t="shared" ref="I86" si="68">+C86/12</f>
        <v>3333.3333333333335</v>
      </c>
      <c r="J86" s="50">
        <f t="shared" ref="J86" si="69">+C86/12</f>
        <v>3333.3333333333335</v>
      </c>
      <c r="K86" s="50">
        <f t="shared" ref="K86" si="70">+C86/12</f>
        <v>3333.3333333333335</v>
      </c>
      <c r="L86" s="50">
        <f t="shared" ref="L86" si="71">+C86/12</f>
        <v>3333.3333333333335</v>
      </c>
      <c r="M86" s="50">
        <f t="shared" ref="M86" si="72">+C86/12</f>
        <v>3333.3333333333335</v>
      </c>
      <c r="N86" s="50">
        <f t="shared" ref="N86" si="73">+C86/12</f>
        <v>3333.3333333333335</v>
      </c>
      <c r="O86" s="50">
        <f t="shared" ref="O86" si="74">+C86/12</f>
        <v>3333.3333333333335</v>
      </c>
      <c r="P86" s="115">
        <f t="shared" ref="P86:P87" si="75">SUM(D86:O86)</f>
        <v>40000</v>
      </c>
    </row>
    <row r="87" spans="1:17" s="14" customFormat="1" x14ac:dyDescent="0.2">
      <c r="A87" s="52">
        <v>5151</v>
      </c>
      <c r="B87" s="53" t="s">
        <v>59</v>
      </c>
      <c r="C87" s="54">
        <v>339800</v>
      </c>
      <c r="D87" s="50">
        <f t="shared" ref="D87" si="76">+C87/12</f>
        <v>28316.666666666668</v>
      </c>
      <c r="E87" s="50">
        <f t="shared" ref="E87" si="77">+C87/12</f>
        <v>28316.666666666668</v>
      </c>
      <c r="F87" s="50">
        <f t="shared" ref="F87" si="78">+C87/12</f>
        <v>28316.666666666668</v>
      </c>
      <c r="G87" s="50">
        <f t="shared" ref="G87" si="79">+C87/12</f>
        <v>28316.666666666668</v>
      </c>
      <c r="H87" s="50">
        <f t="shared" ref="H87" si="80">+C87/12</f>
        <v>28316.666666666668</v>
      </c>
      <c r="I87" s="50">
        <f t="shared" ref="I87" si="81">+C87/12</f>
        <v>28316.666666666668</v>
      </c>
      <c r="J87" s="50">
        <f t="shared" ref="J87" si="82">+C87/12</f>
        <v>28316.666666666668</v>
      </c>
      <c r="K87" s="50">
        <f t="shared" ref="K87" si="83">+C87/12</f>
        <v>28316.666666666668</v>
      </c>
      <c r="L87" s="50">
        <f t="shared" ref="L87" si="84">+C87/12</f>
        <v>28316.666666666668</v>
      </c>
      <c r="M87" s="50">
        <f t="shared" ref="M87" si="85">+C87/12</f>
        <v>28316.666666666668</v>
      </c>
      <c r="N87" s="50">
        <f t="shared" ref="N87" si="86">+C87/12</f>
        <v>28316.666666666668</v>
      </c>
      <c r="O87" s="50">
        <f t="shared" ref="O87" si="87">+C87/12</f>
        <v>28316.666666666668</v>
      </c>
      <c r="P87" s="115">
        <f t="shared" si="75"/>
        <v>339800</v>
      </c>
    </row>
    <row r="88" spans="1:17" s="14" customFormat="1" x14ac:dyDescent="0.2">
      <c r="A88" s="52">
        <v>5191</v>
      </c>
      <c r="B88" s="53" t="s">
        <v>60</v>
      </c>
      <c r="C88" s="54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</row>
    <row r="89" spans="1:17" s="14" customFormat="1" x14ac:dyDescent="0.2">
      <c r="A89" s="52">
        <v>5211</v>
      </c>
      <c r="B89" s="53" t="s">
        <v>61</v>
      </c>
      <c r="C89" s="54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</row>
    <row r="90" spans="1:17" s="14" customFormat="1" x14ac:dyDescent="0.2">
      <c r="A90" s="52">
        <v>5231</v>
      </c>
      <c r="B90" s="53" t="s">
        <v>62</v>
      </c>
      <c r="C90" s="54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</row>
    <row r="91" spans="1:17" s="14" customFormat="1" x14ac:dyDescent="0.2">
      <c r="A91" s="52">
        <v>5291</v>
      </c>
      <c r="B91" s="53" t="s">
        <v>63</v>
      </c>
      <c r="C91" s="54">
        <v>80000</v>
      </c>
      <c r="D91" s="50">
        <f t="shared" ref="D91" si="88">+C91/12</f>
        <v>6666.666666666667</v>
      </c>
      <c r="E91" s="50">
        <f t="shared" ref="E91" si="89">+C91/12</f>
        <v>6666.666666666667</v>
      </c>
      <c r="F91" s="50">
        <f t="shared" ref="F91" si="90">+C91/12</f>
        <v>6666.666666666667</v>
      </c>
      <c r="G91" s="50">
        <f t="shared" ref="G91" si="91">+C91/12</f>
        <v>6666.666666666667</v>
      </c>
      <c r="H91" s="50">
        <f t="shared" ref="H91" si="92">+C91/12</f>
        <v>6666.666666666667</v>
      </c>
      <c r="I91" s="50">
        <f t="shared" ref="I91" si="93">+C91/12</f>
        <v>6666.666666666667</v>
      </c>
      <c r="J91" s="50">
        <f t="shared" ref="J91" si="94">+C91/12</f>
        <v>6666.666666666667</v>
      </c>
      <c r="K91" s="50">
        <f t="shared" ref="K91" si="95">+C91/12</f>
        <v>6666.666666666667</v>
      </c>
      <c r="L91" s="50">
        <f t="shared" ref="L91" si="96">+C91/12</f>
        <v>6666.666666666667</v>
      </c>
      <c r="M91" s="50">
        <f t="shared" ref="M91" si="97">+C91/12</f>
        <v>6666.666666666667</v>
      </c>
      <c r="N91" s="50">
        <f t="shared" ref="N91" si="98">+C91/12</f>
        <v>6666.666666666667</v>
      </c>
      <c r="O91" s="50">
        <f t="shared" ref="O91" si="99">+C91/12</f>
        <v>6666.666666666667</v>
      </c>
      <c r="P91" s="115">
        <f t="shared" ref="P91" si="100">SUM(D91:O91)</f>
        <v>80000</v>
      </c>
    </row>
    <row r="92" spans="1:17" s="14" customFormat="1" x14ac:dyDescent="0.2">
      <c r="A92" s="52">
        <v>5411</v>
      </c>
      <c r="B92" s="73" t="s">
        <v>132</v>
      </c>
      <c r="C92" s="54">
        <v>0</v>
      </c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</row>
    <row r="93" spans="1:17" s="14" customFormat="1" x14ac:dyDescent="0.2">
      <c r="A93" s="52">
        <v>5491</v>
      </c>
      <c r="B93" s="73" t="s">
        <v>64</v>
      </c>
      <c r="C93" s="54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</row>
    <row r="94" spans="1:17" s="14" customFormat="1" x14ac:dyDescent="0.2">
      <c r="A94" s="52">
        <v>5621</v>
      </c>
      <c r="B94" s="53" t="s">
        <v>65</v>
      </c>
      <c r="C94" s="54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</row>
    <row r="95" spans="1:17" s="14" customFormat="1" x14ac:dyDescent="0.2">
      <c r="A95" s="52">
        <v>5641</v>
      </c>
      <c r="B95" s="53" t="s">
        <v>66</v>
      </c>
      <c r="C95" s="54">
        <v>50000</v>
      </c>
      <c r="D95" s="50">
        <f t="shared" ref="D95" si="101">+C95/12</f>
        <v>4166.666666666667</v>
      </c>
      <c r="E95" s="50">
        <f t="shared" ref="E95" si="102">+C95/12</f>
        <v>4166.666666666667</v>
      </c>
      <c r="F95" s="50">
        <f t="shared" ref="F95" si="103">+C95/12</f>
        <v>4166.666666666667</v>
      </c>
      <c r="G95" s="50">
        <f t="shared" ref="G95" si="104">+C95/12</f>
        <v>4166.666666666667</v>
      </c>
      <c r="H95" s="50">
        <f t="shared" ref="H95" si="105">+C95/12</f>
        <v>4166.666666666667</v>
      </c>
      <c r="I95" s="50">
        <f t="shared" ref="I95" si="106">+C95/12</f>
        <v>4166.666666666667</v>
      </c>
      <c r="J95" s="50">
        <f t="shared" ref="J95" si="107">+C95/12</f>
        <v>4166.666666666667</v>
      </c>
      <c r="K95" s="50">
        <f t="shared" ref="K95" si="108">+C95/12</f>
        <v>4166.666666666667</v>
      </c>
      <c r="L95" s="50">
        <f t="shared" ref="L95" si="109">+C95/12</f>
        <v>4166.666666666667</v>
      </c>
      <c r="M95" s="50">
        <f t="shared" ref="M95" si="110">+C95/12</f>
        <v>4166.666666666667</v>
      </c>
      <c r="N95" s="50">
        <f t="shared" ref="N95" si="111">+C95/12</f>
        <v>4166.666666666667</v>
      </c>
      <c r="O95" s="50">
        <f t="shared" ref="O95" si="112">+C95/12</f>
        <v>4166.666666666667</v>
      </c>
      <c r="P95" s="115">
        <f t="shared" ref="P95:P97" si="113">SUM(D95:O95)</f>
        <v>49999.999999999993</v>
      </c>
    </row>
    <row r="96" spans="1:17" s="14" customFormat="1" x14ac:dyDescent="0.2">
      <c r="A96" s="52">
        <v>5651</v>
      </c>
      <c r="B96" s="53" t="s">
        <v>67</v>
      </c>
      <c r="C96" s="54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</row>
    <row r="97" spans="1:17" s="14" customFormat="1" x14ac:dyDescent="0.2">
      <c r="A97" s="52">
        <v>5671</v>
      </c>
      <c r="B97" s="53" t="s">
        <v>68</v>
      </c>
      <c r="C97" s="54">
        <v>50000</v>
      </c>
      <c r="D97" s="50">
        <f t="shared" ref="D97" si="114">+C97/12</f>
        <v>4166.666666666667</v>
      </c>
      <c r="E97" s="50">
        <f t="shared" ref="E97" si="115">+C97/12</f>
        <v>4166.666666666667</v>
      </c>
      <c r="F97" s="50">
        <f t="shared" ref="F97" si="116">+C97/12</f>
        <v>4166.666666666667</v>
      </c>
      <c r="G97" s="50">
        <f t="shared" ref="G97" si="117">+C97/12</f>
        <v>4166.666666666667</v>
      </c>
      <c r="H97" s="50">
        <f t="shared" ref="H97" si="118">+C97/12</f>
        <v>4166.666666666667</v>
      </c>
      <c r="I97" s="50">
        <f t="shared" ref="I97" si="119">+C97/12</f>
        <v>4166.666666666667</v>
      </c>
      <c r="J97" s="50">
        <f t="shared" ref="J97" si="120">+C97/12</f>
        <v>4166.666666666667</v>
      </c>
      <c r="K97" s="50">
        <f t="shared" ref="K97" si="121">+C97/12</f>
        <v>4166.666666666667</v>
      </c>
      <c r="L97" s="50">
        <f t="shared" ref="L97" si="122">+C97/12</f>
        <v>4166.666666666667</v>
      </c>
      <c r="M97" s="50">
        <f t="shared" ref="M97" si="123">+C97/12</f>
        <v>4166.666666666667</v>
      </c>
      <c r="N97" s="50">
        <f t="shared" ref="N97" si="124">+C97/12</f>
        <v>4166.666666666667</v>
      </c>
      <c r="O97" s="50">
        <f t="shared" ref="O97" si="125">+C97/12</f>
        <v>4166.666666666667</v>
      </c>
      <c r="P97" s="115">
        <f t="shared" si="113"/>
        <v>49999.999999999993</v>
      </c>
    </row>
    <row r="98" spans="1:17" s="14" customFormat="1" x14ac:dyDescent="0.2">
      <c r="A98" s="52">
        <v>5911</v>
      </c>
      <c r="B98" s="53" t="s">
        <v>69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</row>
    <row r="99" spans="1:17" s="14" customFormat="1" x14ac:dyDescent="0.2">
      <c r="A99" s="52">
        <v>5971</v>
      </c>
      <c r="B99" s="53" t="s">
        <v>70</v>
      </c>
      <c r="C99" s="54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Q99" s="14">
        <f>SUM(P86:P99)</f>
        <v>559800</v>
      </c>
    </row>
    <row r="100" spans="1:17" x14ac:dyDescent="0.25">
      <c r="A100" s="56"/>
      <c r="B100" s="66" t="s">
        <v>105</v>
      </c>
      <c r="C100" s="67">
        <f>SUM(C86:C99)</f>
        <v>559800</v>
      </c>
      <c r="D100" s="67">
        <f t="shared" ref="D100:O100" si="126">SUM(D86:D99)</f>
        <v>46649.999999999993</v>
      </c>
      <c r="E100" s="67">
        <f t="shared" si="126"/>
        <v>46649.999999999993</v>
      </c>
      <c r="F100" s="67">
        <f t="shared" si="126"/>
        <v>46649.999999999993</v>
      </c>
      <c r="G100" s="67">
        <f t="shared" si="126"/>
        <v>46649.999999999993</v>
      </c>
      <c r="H100" s="67">
        <f t="shared" si="126"/>
        <v>46649.999999999993</v>
      </c>
      <c r="I100" s="67">
        <f t="shared" si="126"/>
        <v>46649.999999999993</v>
      </c>
      <c r="J100" s="67">
        <f t="shared" si="126"/>
        <v>46649.999999999993</v>
      </c>
      <c r="K100" s="67">
        <f t="shared" si="126"/>
        <v>46649.999999999993</v>
      </c>
      <c r="L100" s="67">
        <f t="shared" si="126"/>
        <v>46649.999999999993</v>
      </c>
      <c r="M100" s="67">
        <f t="shared" si="126"/>
        <v>46649.999999999993</v>
      </c>
      <c r="N100" s="67">
        <f t="shared" si="126"/>
        <v>46649.999999999993</v>
      </c>
      <c r="O100" s="67">
        <f t="shared" si="126"/>
        <v>46649.999999999993</v>
      </c>
      <c r="P100" s="72">
        <f>SUM(D100:O100)</f>
        <v>559799.99999999988</v>
      </c>
    </row>
    <row r="101" spans="1:17" x14ac:dyDescent="0.25">
      <c r="A101" s="59"/>
      <c r="B101" s="68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</row>
    <row r="102" spans="1:17" x14ac:dyDescent="0.25">
      <c r="A102" s="59"/>
      <c r="B102" s="68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</row>
    <row r="103" spans="1:17" s="12" customFormat="1" x14ac:dyDescent="0.25">
      <c r="A103" s="56"/>
      <c r="B103" s="69" t="s">
        <v>125</v>
      </c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</row>
    <row r="104" spans="1:17" x14ac:dyDescent="0.25">
      <c r="A104" s="59"/>
      <c r="B104" s="68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</row>
    <row r="105" spans="1:17" x14ac:dyDescent="0.25">
      <c r="A105" s="59"/>
      <c r="B105" s="68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</row>
    <row r="106" spans="1:17" s="12" customFormat="1" x14ac:dyDescent="0.25">
      <c r="A106" s="56"/>
      <c r="B106" s="69" t="s">
        <v>126</v>
      </c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1:17" s="12" customFormat="1" ht="17.25" customHeight="1" x14ac:dyDescent="0.25">
      <c r="A107" s="46"/>
      <c r="B107" s="70" t="s">
        <v>106</v>
      </c>
      <c r="C107" s="71">
        <f t="shared" ref="C107:O107" si="127">+C26+C48+C82+C100</f>
        <v>47911184.710000001</v>
      </c>
      <c r="D107" s="71">
        <f t="shared" si="127"/>
        <v>3419997.7258333336</v>
      </c>
      <c r="E107" s="71">
        <f t="shared" si="127"/>
        <v>3419997.7258333336</v>
      </c>
      <c r="F107" s="71">
        <f t="shared" si="127"/>
        <v>4138345.7258333336</v>
      </c>
      <c r="G107" s="71">
        <f t="shared" si="127"/>
        <v>3419997.7258333336</v>
      </c>
      <c r="H107" s="71">
        <f t="shared" si="127"/>
        <v>3419997.7258333336</v>
      </c>
      <c r="I107" s="71">
        <f t="shared" si="127"/>
        <v>3419997.7258333336</v>
      </c>
      <c r="J107" s="71">
        <f t="shared" si="127"/>
        <v>3419997.7258333336</v>
      </c>
      <c r="K107" s="71">
        <f t="shared" si="127"/>
        <v>3419997.7258333336</v>
      </c>
      <c r="L107" s="71">
        <f t="shared" si="127"/>
        <v>4569997.7258333331</v>
      </c>
      <c r="M107" s="71">
        <f t="shared" si="127"/>
        <v>3469997.7258333336</v>
      </c>
      <c r="N107" s="71">
        <f t="shared" si="127"/>
        <v>3469997.7258333336</v>
      </c>
      <c r="O107" s="71">
        <f t="shared" si="127"/>
        <v>8322861.725833334</v>
      </c>
      <c r="P107" s="117">
        <f>SUM(D107:O107)</f>
        <v>47911184.710000001</v>
      </c>
    </row>
    <row r="110" spans="1:17" x14ac:dyDescent="0.25">
      <c r="C110" s="72"/>
    </row>
  </sheetData>
  <mergeCells count="6">
    <mergeCell ref="G4:O4"/>
    <mergeCell ref="A85:B85"/>
    <mergeCell ref="A6:A7"/>
    <mergeCell ref="B6:B7"/>
    <mergeCell ref="C6:C7"/>
    <mergeCell ref="D6:O6"/>
  </mergeCells>
  <printOptions horizontalCentered="1"/>
  <pageMargins left="0.39370078740157483" right="0.39370078740157483" top="0.31496062992125984" bottom="0.39370078740157483" header="0" footer="0"/>
  <pageSetup paperSize="9" scale="67" fitToHeight="0" orientation="landscape" horizontalDpi="200" verticalDpi="200" r:id="rId1"/>
  <headerFooter alignWithMargins="0">
    <oddFooter>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I45"/>
  <sheetViews>
    <sheetView topLeftCell="A8" workbookViewId="0">
      <selection activeCell="A27" sqref="A27:B27"/>
    </sheetView>
  </sheetViews>
  <sheetFormatPr baseColWidth="10" defaultRowHeight="15" x14ac:dyDescent="0.25"/>
  <cols>
    <col min="1" max="1" width="17.28515625" style="79" customWidth="1"/>
    <col min="2" max="2" width="13.7109375" style="79" customWidth="1"/>
    <col min="3" max="3" width="60.7109375" style="79" customWidth="1"/>
    <col min="4" max="4" width="20.28515625" style="79" bestFit="1" customWidth="1"/>
    <col min="5" max="5" width="16.28515625" style="79" bestFit="1" customWidth="1"/>
    <col min="6" max="9" width="11.42578125" style="79"/>
    <col min="10" max="16384" width="11.42578125" style="1"/>
  </cols>
  <sheetData>
    <row r="1" spans="1:9" ht="18" x14ac:dyDescent="0.25">
      <c r="A1" s="84"/>
      <c r="B1" s="84"/>
      <c r="C1" s="84"/>
      <c r="D1" s="84"/>
    </row>
    <row r="2" spans="1:9" ht="18" x14ac:dyDescent="0.25">
      <c r="A2" s="182" t="s">
        <v>135</v>
      </c>
      <c r="B2" s="182"/>
      <c r="C2" s="182"/>
      <c r="D2" s="182"/>
      <c r="E2" s="84"/>
      <c r="F2" s="84"/>
      <c r="G2" s="84"/>
      <c r="H2" s="84"/>
    </row>
    <row r="3" spans="1:9" ht="18" customHeight="1" x14ac:dyDescent="0.25">
      <c r="A3" s="183" t="s">
        <v>158</v>
      </c>
      <c r="B3" s="183"/>
      <c r="C3" s="183"/>
      <c r="D3" s="183"/>
      <c r="E3" s="85"/>
      <c r="F3" s="85"/>
      <c r="G3" s="85"/>
    </row>
    <row r="4" spans="1:9" ht="15" customHeight="1" x14ac:dyDescent="0.25">
      <c r="A4" s="184" t="s">
        <v>97</v>
      </c>
      <c r="B4" s="184"/>
      <c r="C4" s="184"/>
      <c r="D4" s="184"/>
    </row>
    <row r="5" spans="1:9" s="2" customFormat="1" x14ac:dyDescent="0.25">
      <c r="A5" s="86"/>
      <c r="B5" s="86"/>
      <c r="C5" s="86"/>
      <c r="D5" s="86"/>
      <c r="E5" s="87"/>
      <c r="F5" s="87"/>
      <c r="G5" s="87"/>
      <c r="H5" s="87"/>
      <c r="I5" s="87"/>
    </row>
    <row r="6" spans="1:9" s="101" customFormat="1" ht="15.75" x14ac:dyDescent="0.25">
      <c r="A6" s="99" t="s">
        <v>96</v>
      </c>
      <c r="B6" s="99" t="s">
        <v>95</v>
      </c>
      <c r="C6" s="99" t="s">
        <v>94</v>
      </c>
      <c r="D6" s="99" t="s">
        <v>93</v>
      </c>
      <c r="E6" s="100"/>
      <c r="F6" s="100"/>
      <c r="G6" s="100"/>
      <c r="H6" s="100"/>
      <c r="I6" s="100"/>
    </row>
    <row r="7" spans="1:9" x14ac:dyDescent="0.25">
      <c r="A7" s="185">
        <v>1</v>
      </c>
      <c r="B7" s="88">
        <v>1</v>
      </c>
      <c r="C7" s="76" t="s">
        <v>159</v>
      </c>
      <c r="D7" s="10">
        <v>600000</v>
      </c>
    </row>
    <row r="8" spans="1:9" x14ac:dyDescent="0.25">
      <c r="A8" s="186"/>
      <c r="B8" s="88">
        <v>2</v>
      </c>
      <c r="C8" s="76" t="s">
        <v>160</v>
      </c>
      <c r="D8" s="10">
        <v>300000</v>
      </c>
    </row>
    <row r="9" spans="1:9" x14ac:dyDescent="0.25">
      <c r="A9" s="186"/>
      <c r="B9" s="88">
        <v>3</v>
      </c>
      <c r="C9" s="89" t="s">
        <v>174</v>
      </c>
      <c r="D9" s="10">
        <v>350000</v>
      </c>
    </row>
    <row r="10" spans="1:9" x14ac:dyDescent="0.25">
      <c r="A10" s="187"/>
      <c r="B10" s="88">
        <v>4</v>
      </c>
      <c r="C10" s="11" t="s">
        <v>161</v>
      </c>
      <c r="D10" s="10">
        <v>468445</v>
      </c>
    </row>
    <row r="11" spans="1:9" s="7" customFormat="1" x14ac:dyDescent="0.25">
      <c r="A11" s="90"/>
      <c r="B11" s="91"/>
      <c r="C11" s="4" t="s">
        <v>127</v>
      </c>
      <c r="D11" s="10">
        <f>SUM(D7:D10)</f>
        <v>1718445</v>
      </c>
      <c r="E11" s="119">
        <v>1718445</v>
      </c>
      <c r="F11" s="87"/>
      <c r="G11" s="87"/>
      <c r="H11" s="87"/>
      <c r="I11" s="87"/>
    </row>
    <row r="12" spans="1:9" x14ac:dyDescent="0.25">
      <c r="A12" s="185">
        <v>2</v>
      </c>
      <c r="B12" s="88">
        <v>1</v>
      </c>
      <c r="C12" s="76" t="s">
        <v>162</v>
      </c>
      <c r="D12" s="5">
        <v>338000</v>
      </c>
    </row>
    <row r="13" spans="1:9" x14ac:dyDescent="0.25">
      <c r="A13" s="186"/>
      <c r="B13" s="88">
        <v>2</v>
      </c>
      <c r="C13" s="76" t="s">
        <v>163</v>
      </c>
      <c r="D13" s="5">
        <v>150000</v>
      </c>
    </row>
    <row r="14" spans="1:9" x14ac:dyDescent="0.25">
      <c r="A14" s="186"/>
      <c r="B14" s="88">
        <v>3</v>
      </c>
      <c r="C14" s="76" t="s">
        <v>164</v>
      </c>
      <c r="D14" s="5">
        <v>100000</v>
      </c>
    </row>
    <row r="15" spans="1:9" x14ac:dyDescent="0.25">
      <c r="A15" s="187"/>
      <c r="B15" s="88">
        <v>4</v>
      </c>
      <c r="C15" s="76" t="s">
        <v>165</v>
      </c>
      <c r="D15" s="5">
        <v>730000</v>
      </c>
    </row>
    <row r="16" spans="1:9" s="2" customFormat="1" x14ac:dyDescent="0.25">
      <c r="A16" s="90"/>
      <c r="B16" s="91"/>
      <c r="C16" s="4" t="s">
        <v>92</v>
      </c>
      <c r="D16" s="120">
        <f>SUM(D12:D15)</f>
        <v>1318000</v>
      </c>
      <c r="E16" s="119">
        <v>1318000</v>
      </c>
      <c r="F16" s="87"/>
      <c r="G16" s="87"/>
      <c r="H16" s="87"/>
      <c r="I16" s="87"/>
    </row>
    <row r="17" spans="1:9" x14ac:dyDescent="0.25">
      <c r="A17" s="185">
        <v>3</v>
      </c>
      <c r="B17" s="88">
        <v>1</v>
      </c>
      <c r="C17" s="76" t="s">
        <v>166</v>
      </c>
      <c r="D17" s="5">
        <v>412726</v>
      </c>
    </row>
    <row r="18" spans="1:9" x14ac:dyDescent="0.25">
      <c r="A18" s="186"/>
      <c r="B18" s="88">
        <v>2</v>
      </c>
      <c r="C18" s="76" t="s">
        <v>167</v>
      </c>
      <c r="D18" s="5">
        <v>163800</v>
      </c>
    </row>
    <row r="19" spans="1:9" x14ac:dyDescent="0.25">
      <c r="A19" s="186"/>
      <c r="B19" s="88">
        <v>3</v>
      </c>
      <c r="C19" s="76" t="s">
        <v>168</v>
      </c>
      <c r="D19" s="5">
        <v>300000</v>
      </c>
    </row>
    <row r="20" spans="1:9" x14ac:dyDescent="0.25">
      <c r="A20" s="187"/>
      <c r="B20" s="88">
        <v>4</v>
      </c>
      <c r="C20" s="76" t="s">
        <v>169</v>
      </c>
      <c r="D20" s="5">
        <v>220000</v>
      </c>
    </row>
    <row r="21" spans="1:9" s="2" customFormat="1" x14ac:dyDescent="0.25">
      <c r="A21" s="90"/>
      <c r="B21" s="91"/>
      <c r="C21" s="4" t="s">
        <v>91</v>
      </c>
      <c r="D21" s="120">
        <f>SUM(D17:D20)</f>
        <v>1096526</v>
      </c>
      <c r="E21" s="119">
        <v>1096526</v>
      </c>
      <c r="F21" s="87"/>
      <c r="G21" s="87"/>
      <c r="H21" s="87"/>
      <c r="I21" s="87"/>
    </row>
    <row r="22" spans="1:9" x14ac:dyDescent="0.25">
      <c r="A22" s="185">
        <v>4</v>
      </c>
      <c r="B22" s="92">
        <v>1</v>
      </c>
      <c r="C22" s="6" t="s">
        <v>171</v>
      </c>
      <c r="D22" s="9">
        <f>2846429-147838</f>
        <v>2698591</v>
      </c>
    </row>
    <row r="23" spans="1:9" x14ac:dyDescent="0.25">
      <c r="A23" s="186"/>
      <c r="B23" s="92">
        <v>2</v>
      </c>
      <c r="C23" s="6" t="s">
        <v>170</v>
      </c>
      <c r="D23" s="8">
        <f>1966384-40000</f>
        <v>1926384</v>
      </c>
    </row>
    <row r="24" spans="1:9" x14ac:dyDescent="0.25">
      <c r="A24" s="186"/>
      <c r="B24" s="92">
        <v>3</v>
      </c>
      <c r="C24" s="6" t="s">
        <v>172</v>
      </c>
      <c r="D24" s="8">
        <v>286200</v>
      </c>
    </row>
    <row r="25" spans="1:9" x14ac:dyDescent="0.25">
      <c r="A25" s="187"/>
      <c r="B25" s="92">
        <v>4</v>
      </c>
      <c r="C25" s="6" t="s">
        <v>173</v>
      </c>
      <c r="D25" s="8">
        <v>426901</v>
      </c>
    </row>
    <row r="26" spans="1:9" x14ac:dyDescent="0.25">
      <c r="A26" s="90"/>
      <c r="B26" s="118">
        <v>5</v>
      </c>
      <c r="C26" s="6" t="s">
        <v>178</v>
      </c>
      <c r="D26" s="5">
        <f>41072154-2283532-348484</f>
        <v>38440138</v>
      </c>
    </row>
    <row r="27" spans="1:9" s="2" customFormat="1" x14ac:dyDescent="0.25">
      <c r="A27" s="204"/>
      <c r="B27" s="205"/>
      <c r="C27" s="4" t="s">
        <v>90</v>
      </c>
      <c r="D27" s="120">
        <f>SUM(D22:D26)</f>
        <v>43778214</v>
      </c>
      <c r="E27" s="119">
        <v>43778214</v>
      </c>
      <c r="F27" s="87"/>
      <c r="G27" s="87"/>
      <c r="H27" s="87"/>
      <c r="I27" s="87"/>
    </row>
    <row r="28" spans="1:9" x14ac:dyDescent="0.25">
      <c r="A28" s="194" t="s">
        <v>0</v>
      </c>
      <c r="B28" s="195"/>
      <c r="C28" s="196"/>
      <c r="D28" s="93">
        <f>+D11+D16+D21+D27</f>
        <v>47911185</v>
      </c>
      <c r="E28" s="81">
        <f>+E11+E16+E21+E27</f>
        <v>47911185</v>
      </c>
      <c r="F28" s="81"/>
    </row>
    <row r="29" spans="1:9" x14ac:dyDescent="0.25">
      <c r="A29" s="82"/>
      <c r="B29" s="82"/>
      <c r="C29" s="82"/>
      <c r="D29" s="83"/>
    </row>
    <row r="30" spans="1:9" x14ac:dyDescent="0.25">
      <c r="A30" s="82"/>
      <c r="B30" s="82"/>
      <c r="C30" s="82"/>
      <c r="D30" s="83"/>
    </row>
    <row r="31" spans="1:9" hidden="1" x14ac:dyDescent="0.25">
      <c r="A31" s="197" t="s">
        <v>89</v>
      </c>
      <c r="B31" s="197"/>
      <c r="C31" s="88" t="s">
        <v>86</v>
      </c>
      <c r="D31" s="94"/>
      <c r="E31" s="81"/>
    </row>
    <row r="32" spans="1:9" hidden="1" x14ac:dyDescent="0.25">
      <c r="A32" s="197"/>
      <c r="B32" s="197"/>
      <c r="C32" s="88" t="s">
        <v>85</v>
      </c>
      <c r="D32" s="95"/>
    </row>
    <row r="33" spans="1:5" hidden="1" x14ac:dyDescent="0.25">
      <c r="A33" s="197"/>
      <c r="B33" s="197"/>
      <c r="C33" s="96" t="s">
        <v>84</v>
      </c>
      <c r="D33" s="97"/>
    </row>
    <row r="34" spans="1:5" hidden="1" x14ac:dyDescent="0.25">
      <c r="A34" s="198" t="s">
        <v>88</v>
      </c>
      <c r="B34" s="199"/>
      <c r="C34" s="88" t="s">
        <v>86</v>
      </c>
      <c r="D34" s="95"/>
    </row>
    <row r="35" spans="1:5" hidden="1" x14ac:dyDescent="0.25">
      <c r="A35" s="200"/>
      <c r="B35" s="201"/>
      <c r="C35" s="88" t="s">
        <v>85</v>
      </c>
      <c r="D35" s="95"/>
    </row>
    <row r="36" spans="1:5" hidden="1" x14ac:dyDescent="0.25">
      <c r="A36" s="202"/>
      <c r="B36" s="203"/>
      <c r="C36" s="96" t="s">
        <v>84</v>
      </c>
      <c r="D36" s="97"/>
      <c r="E36" s="81"/>
    </row>
    <row r="37" spans="1:5" hidden="1" x14ac:dyDescent="0.25">
      <c r="A37" s="188" t="s">
        <v>87</v>
      </c>
      <c r="B37" s="189"/>
      <c r="C37" s="88" t="s">
        <v>86</v>
      </c>
      <c r="D37" s="95"/>
    </row>
    <row r="38" spans="1:5" hidden="1" x14ac:dyDescent="0.25">
      <c r="A38" s="190"/>
      <c r="B38" s="191"/>
      <c r="C38" s="88" t="s">
        <v>85</v>
      </c>
      <c r="D38" s="95"/>
    </row>
    <row r="39" spans="1:5" hidden="1" x14ac:dyDescent="0.25">
      <c r="A39" s="192"/>
      <c r="B39" s="193"/>
      <c r="C39" s="96" t="s">
        <v>84</v>
      </c>
      <c r="D39" s="97"/>
    </row>
    <row r="41" spans="1:5" x14ac:dyDescent="0.25">
      <c r="D41" s="80"/>
    </row>
    <row r="42" spans="1:5" x14ac:dyDescent="0.25">
      <c r="D42" s="81"/>
    </row>
    <row r="43" spans="1:5" x14ac:dyDescent="0.25">
      <c r="D43" s="81"/>
    </row>
    <row r="44" spans="1:5" x14ac:dyDescent="0.25">
      <c r="D44" s="80"/>
    </row>
    <row r="45" spans="1:5" x14ac:dyDescent="0.25">
      <c r="D45" s="80"/>
    </row>
  </sheetData>
  <protectedRanges>
    <protectedRange sqref="C7" name="Rango1"/>
    <protectedRange sqref="C8" name="Rango1_1"/>
    <protectedRange sqref="C12:C15" name="Rango1_2"/>
    <protectedRange sqref="C17:C20" name="Rango1_3"/>
  </protectedRanges>
  <mergeCells count="12">
    <mergeCell ref="A2:D2"/>
    <mergeCell ref="A3:D3"/>
    <mergeCell ref="A4:D4"/>
    <mergeCell ref="A17:A20"/>
    <mergeCell ref="A37:B39"/>
    <mergeCell ref="A22:A25"/>
    <mergeCell ref="A28:C28"/>
    <mergeCell ref="A31:B33"/>
    <mergeCell ref="A34:B36"/>
    <mergeCell ref="A7:A10"/>
    <mergeCell ref="A12:A15"/>
    <mergeCell ref="A27:B27"/>
  </mergeCells>
  <pageMargins left="0.51181102362204722" right="0.51181102362204722" top="0.74803149606299213" bottom="0.74803149606299213" header="0.31496062992125984" footer="0.31496062992125984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PI-RES</vt:lpstr>
      <vt:lpstr>PE-PARTIDA</vt:lpstr>
      <vt:lpstr>CALENDARIZACION</vt:lpstr>
      <vt:lpstr>PRIORIDADES DE GASTO</vt:lpstr>
      <vt:lpstr>'PRIORIDADES DE GASTO'!Área_de_impresión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Calva</dc:creator>
  <cp:lastModifiedBy>Claudia Avila Murillo</cp:lastModifiedBy>
  <cp:lastPrinted>2016-03-18T18:03:51Z</cp:lastPrinted>
  <dcterms:created xsi:type="dcterms:W3CDTF">2013-08-04T06:08:24Z</dcterms:created>
  <dcterms:modified xsi:type="dcterms:W3CDTF">2016-03-18T18:29:55Z</dcterms:modified>
</cp:coreProperties>
</file>