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448" tabRatio="626" activeTab="6"/>
  </bookViews>
  <sheets>
    <sheet name="Ficha Informativa" sheetId="1" r:id="rId1"/>
    <sheet name="Est. Ing." sheetId="2" r:id="rId2"/>
    <sheet name="Est. Egr." sheetId="3" r:id="rId3"/>
    <sheet name="SH" sheetId="4" r:id="rId4"/>
    <sheet name="I-TI" sheetId="5" r:id="rId5"/>
    <sheet name="E-OG" sheetId="6" r:id="rId6"/>
    <sheet name="P" sheetId="7" r:id="rId7"/>
  </sheets>
  <definedNames>
    <definedName name="_xlnm.Print_Area" localSheetId="6">'P'!$A$1:$N$103</definedName>
    <definedName name="_xlnm.Print_Titles" localSheetId="5">'E-OG'!$1:$3</definedName>
    <definedName name="_xlnm.Print_Titles" localSheetId="4">'I-TI'!$1:$3</definedName>
    <definedName name="_xlnm.Print_Titles" localSheetId="6">'P'!$1:$2</definedName>
  </definedNames>
  <calcPr fullCalcOnLoad="1"/>
</workbook>
</file>

<file path=xl/comments5.xml><?xml version="1.0" encoding="utf-8"?>
<comments xmlns="http://schemas.openxmlformats.org/spreadsheetml/2006/main">
  <authors>
    <author>Manuel Fonseca Villase?or</author>
  </authors>
  <commentList>
    <comment ref="C1" authorId="0">
      <text>
        <r>
          <rPr>
            <b/>
            <sz val="14"/>
            <rFont val="Tahoma"/>
            <family val="2"/>
          </rPr>
          <t>Importante:
Se recomienda leer las instrucciones previamente al llenado del presupuesto; para consultar estas de un clic en el icono de la imagen de admiración.</t>
        </r>
      </text>
    </comment>
    <comment ref="B1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E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G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I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K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M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O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A1" authorId="0">
      <text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ubro y</t>
        </r>
        <r>
          <rPr>
            <b/>
            <sz val="14"/>
            <color indexed="9"/>
            <rFont val="Calibri"/>
            <family val="2"/>
          </rPr>
          <t xml:space="preserve"> T</t>
        </r>
        <r>
          <rPr>
            <sz val="14"/>
            <color indexed="9"/>
            <rFont val="Calibri"/>
            <family val="2"/>
          </rPr>
          <t>ipo</t>
        </r>
      </text>
    </comment>
    <comment ref="D1" authorId="0">
      <text>
        <r>
          <rPr>
            <b/>
            <sz val="14"/>
            <color indexed="9"/>
            <rFont val="Calibri"/>
            <family val="2"/>
          </rPr>
          <t>T</t>
        </r>
        <r>
          <rPr>
            <sz val="14"/>
            <color indexed="9"/>
            <rFont val="Calibri"/>
            <family val="2"/>
          </rPr>
          <t xml:space="preserve">ipo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</commentList>
</comments>
</file>

<file path=xl/comments6.xml><?xml version="1.0" encoding="utf-8"?>
<comments xmlns="http://schemas.openxmlformats.org/spreadsheetml/2006/main">
  <authors>
    <author>Manuel Fonseca Villase?or</author>
  </authors>
  <commentList>
    <comment ref="B1" authorId="0">
      <text>
        <r>
          <rPr>
            <b/>
            <sz val="14"/>
            <rFont val="Tahoma"/>
            <family val="2"/>
          </rPr>
          <t>Importante:
Se recomienda leer las instrucciones previamente al llenado del presupuesto; para consultar estas de un clic en el icono de la imagen de admiración.</t>
        </r>
      </text>
    </comment>
    <comment ref="D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F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H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J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L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N2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rigen del </t>
        </r>
        <r>
          <rPr>
            <b/>
            <sz val="14"/>
            <color indexed="9"/>
            <rFont val="Calibri"/>
            <family val="2"/>
          </rPr>
          <t>R</t>
        </r>
        <r>
          <rPr>
            <sz val="14"/>
            <color indexed="9"/>
            <rFont val="Calibri"/>
            <family val="2"/>
          </rPr>
          <t>ecurso</t>
        </r>
      </text>
    </comment>
    <comment ref="A1" authorId="0">
      <text>
        <r>
          <rPr>
            <b/>
            <sz val="14"/>
            <color indexed="9"/>
            <rFont val="Calibri"/>
            <family val="2"/>
          </rPr>
          <t>O</t>
        </r>
        <r>
          <rPr>
            <sz val="14"/>
            <color indexed="9"/>
            <rFont val="Calibri"/>
            <family val="2"/>
          </rPr>
          <t xml:space="preserve">bjeto del </t>
        </r>
        <r>
          <rPr>
            <b/>
            <sz val="14"/>
            <color indexed="9"/>
            <rFont val="Calibri"/>
            <family val="2"/>
          </rPr>
          <t>G</t>
        </r>
        <r>
          <rPr>
            <sz val="14"/>
            <color indexed="9"/>
            <rFont val="Calibri"/>
            <family val="2"/>
          </rPr>
          <t>asto</t>
        </r>
      </text>
    </comment>
    <comment ref="C1" authorId="0">
      <text>
        <r>
          <rPr>
            <b/>
            <sz val="14"/>
            <color indexed="9"/>
            <rFont val="Calibri"/>
            <family val="2"/>
          </rPr>
          <t>T</t>
        </r>
        <r>
          <rPr>
            <sz val="14"/>
            <color indexed="9"/>
            <rFont val="Calibri"/>
            <family val="2"/>
          </rPr>
          <t xml:space="preserve">ipo de </t>
        </r>
        <r>
          <rPr>
            <b/>
            <sz val="14"/>
            <color indexed="9"/>
            <rFont val="Calibri"/>
            <family val="2"/>
          </rPr>
          <t>G</t>
        </r>
        <r>
          <rPr>
            <sz val="14"/>
            <color indexed="9"/>
            <rFont val="Calibri"/>
            <family val="2"/>
          </rPr>
          <t>asto</t>
        </r>
      </text>
    </comment>
  </commentList>
</comments>
</file>

<file path=xl/sharedStrings.xml><?xml version="1.0" encoding="utf-8"?>
<sst xmlns="http://schemas.openxmlformats.org/spreadsheetml/2006/main" count="1544" uniqueCount="1006">
  <si>
    <t>DESARROLLO SOCIAL</t>
  </si>
  <si>
    <t>Licencias de cambio de régimen de propiedad</t>
  </si>
  <si>
    <t>Otros similares</t>
  </si>
  <si>
    <t>Construcciones provisionales</t>
  </si>
  <si>
    <t>Para movimientos en tierra</t>
  </si>
  <si>
    <t>Para ocupación en vía pública con materiales de construcción</t>
  </si>
  <si>
    <t>Para reconstrucción, reestructuración o adaptación</t>
  </si>
  <si>
    <t>Para remodelación</t>
  </si>
  <si>
    <t>Para instalar tapiales provisionales en la vía pública</t>
  </si>
  <si>
    <t>Para acotamiento de predios baldíos bardados en colindancia</t>
  </si>
  <si>
    <t>Para demolición</t>
  </si>
  <si>
    <t>Construcción de estacionamientos para usos no habitacionales</t>
  </si>
  <si>
    <t>Construcción de canchas y áreas deportivas</t>
  </si>
  <si>
    <t>Construcción de albercas</t>
  </si>
  <si>
    <t>Construcción de inmuebles</t>
  </si>
  <si>
    <t>Licencias de construcción, reconstrucción, reparación o demolición de obras</t>
  </si>
  <si>
    <t>Tableros publicitarios</t>
  </si>
  <si>
    <t>Otros eventuales</t>
  </si>
  <si>
    <t>Estructurales eventuales</t>
  </si>
  <si>
    <t>Salientes eventuales</t>
  </si>
  <si>
    <t>Adosado o pintado eventuales</t>
  </si>
  <si>
    <t>Otros permanentes</t>
  </si>
  <si>
    <t>Estructurales permanentes</t>
  </si>
  <si>
    <t>Saliente permanente</t>
  </si>
  <si>
    <t>Adosado o pintado permanente</t>
  </si>
  <si>
    <t>Licencias para anuncios</t>
  </si>
  <si>
    <t>Extensión de horario de servicio</t>
  </si>
  <si>
    <t>Venta en bailes o espectáculos</t>
  </si>
  <si>
    <t>Tendejones</t>
  </si>
  <si>
    <t>Salones de baile</t>
  </si>
  <si>
    <t>Salón para fiestas</t>
  </si>
  <si>
    <t xml:space="preserve">Restaurantes </t>
  </si>
  <si>
    <t>Expendio de bebidas alcohólicas</t>
  </si>
  <si>
    <t>Discotecas</t>
  </si>
  <si>
    <t>Clubes y centros recreativos</t>
  </si>
  <si>
    <t>Cervecería o centro botanero</t>
  </si>
  <si>
    <t>Centros nocturnos</t>
  </si>
  <si>
    <t>Casinos</t>
  </si>
  <si>
    <t>Cantinas</t>
  </si>
  <si>
    <t>Cabarets</t>
  </si>
  <si>
    <t>Bar</t>
  </si>
  <si>
    <t>Agencias, depósitos y distribuciones</t>
  </si>
  <si>
    <t>Licencias para giros de bebidas alcohólicas</t>
  </si>
  <si>
    <t>OTROS DERECHOS</t>
  </si>
  <si>
    <t>Multas</t>
  </si>
  <si>
    <t>ACCESORIOS</t>
  </si>
  <si>
    <t>Revisión y autorización de avalúos</t>
  </si>
  <si>
    <t>Dictámenes catastrales</t>
  </si>
  <si>
    <t>Deslindes catastrales</t>
  </si>
  <si>
    <t>Informes catastrales</t>
  </si>
  <si>
    <t>Certificaciones catastrales</t>
  </si>
  <si>
    <t>Copias de planos</t>
  </si>
  <si>
    <t>Servicios de la dirección de catastro</t>
  </si>
  <si>
    <t>Certificados o autorizaciones especiales</t>
  </si>
  <si>
    <t>Certificado de operatividad a establecimientos para espectáculos públicos</t>
  </si>
  <si>
    <t>Dictamen de trazo, uso y destino</t>
  </si>
  <si>
    <t>Dictámenes de uso y destino</t>
  </si>
  <si>
    <t>Expedición y certificación de planos</t>
  </si>
  <si>
    <t>Certificado de habitabilidad de inmueble</t>
  </si>
  <si>
    <t>Certificado de alcoholemia</t>
  </si>
  <si>
    <t>Certificado médico veterinario zootecnista</t>
  </si>
  <si>
    <t>Certificado médico prenupcial</t>
  </si>
  <si>
    <t>ECOLOGIA</t>
  </si>
  <si>
    <t xml:space="preserve">ENLACE </t>
  </si>
  <si>
    <t>AGENDA DESDE LO LOCAL</t>
  </si>
  <si>
    <t>INSTITUTO DE LA MUJER</t>
  </si>
  <si>
    <t>DELEGADO</t>
  </si>
  <si>
    <t>BARRENDERO</t>
  </si>
  <si>
    <t>RECUADADOR</t>
  </si>
  <si>
    <t>RECAUDADOR</t>
  </si>
  <si>
    <t>AUXILIAR DE FONTANERIA</t>
  </si>
  <si>
    <t>DELEGACIONES Y AGENCIAS MUNICIPALES</t>
  </si>
  <si>
    <t>AGENTE MUNICIPAL</t>
  </si>
  <si>
    <t>ENCARGADO DEPARTAMENTO</t>
  </si>
  <si>
    <t>HACIENDA MUNICIPAL</t>
  </si>
  <si>
    <t>JEFE DE INGRESOS</t>
  </si>
  <si>
    <t>JEFE DE EGRESOS</t>
  </si>
  <si>
    <t>INSPECTOR DE ALCOHOLES</t>
  </si>
  <si>
    <t>IMPUESTO PREDIAL</t>
  </si>
  <si>
    <t>AGUA POTABLE</t>
  </si>
  <si>
    <t xml:space="preserve">DIRECTOR </t>
  </si>
  <si>
    <t>SUB DIRECTOR</t>
  </si>
  <si>
    <t>CHOFER MAQUINARIA</t>
  </si>
  <si>
    <t>OBRAS PUBLICAS</t>
  </si>
  <si>
    <t xml:space="preserve">ENCARGADO </t>
  </si>
  <si>
    <t>CEMENTERIOS</t>
  </si>
  <si>
    <t>INTENDENTE</t>
  </si>
  <si>
    <t>GUARDARASTRO</t>
  </si>
  <si>
    <t>VETERINARIO</t>
  </si>
  <si>
    <t>RASTRO MUNICIPAL</t>
  </si>
  <si>
    <t>ELECTRICISTA</t>
  </si>
  <si>
    <t>AUXILIAR DE ELECTRICISTA</t>
  </si>
  <si>
    <t>ALUMBRADO PUBLICO</t>
  </si>
  <si>
    <t>ASEADOR</t>
  </si>
  <si>
    <t>ASEO PUBLICO</t>
  </si>
  <si>
    <t xml:space="preserve">CHOFER  </t>
  </si>
  <si>
    <t>JARDINERO</t>
  </si>
  <si>
    <t>UNIDAD DEPORTIVA</t>
  </si>
  <si>
    <t>ENCARGADO DE BOMBA</t>
  </si>
  <si>
    <t>AGUA POTABLE Y ALCANTARILLADO</t>
  </si>
  <si>
    <t>FONTANERO</t>
  </si>
  <si>
    <t>PROMOTOR</t>
  </si>
  <si>
    <t>DEPORTES</t>
  </si>
  <si>
    <t>BIBLIOTECA</t>
  </si>
  <si>
    <t>COCINERA</t>
  </si>
  <si>
    <t>VELADOR</t>
  </si>
  <si>
    <t>ASILO DE ANCIANOS</t>
  </si>
  <si>
    <t>UNIVERSIDAD VIRTUAL</t>
  </si>
  <si>
    <t>CASA DE LA CULTURA</t>
  </si>
  <si>
    <t>ALBAÑIL</t>
  </si>
  <si>
    <t>MANTEMINIENTO DE INMUEBLES</t>
  </si>
  <si>
    <t>CHOFER</t>
  </si>
  <si>
    <t>SERVICIOS DE TRANSPORTE</t>
  </si>
  <si>
    <t>CENTRO PSICOLA</t>
  </si>
  <si>
    <t>SEGURIDAD PUBLICA</t>
  </si>
  <si>
    <t>JUEZ MUNICIPAL</t>
  </si>
  <si>
    <t>COMANDANTE</t>
  </si>
  <si>
    <t xml:space="preserve">OFICIAL  </t>
  </si>
  <si>
    <t xml:space="preserve">POLICIA </t>
  </si>
  <si>
    <t>PROTECCION CIVIL</t>
  </si>
  <si>
    <t>ELEMENTO PROTECCION CIVIL (A)</t>
  </si>
  <si>
    <t>ELEMENTO PROTECCION CIVIL (B)</t>
  </si>
  <si>
    <t>ELEMENTO PROTECCION CIVIL (C)</t>
  </si>
  <si>
    <t>MEDICO</t>
  </si>
  <si>
    <t>MEDICO MUNICIPAL</t>
  </si>
  <si>
    <t>ENFERMERO</t>
  </si>
  <si>
    <t>Otras transmisiones</t>
  </si>
  <si>
    <t>Terrenos en regularización</t>
  </si>
  <si>
    <t>Adquisición en copropiedad</t>
  </si>
  <si>
    <t>Adquisición de departamentos, viviendas y casas para habitación</t>
  </si>
  <si>
    <t>Transmisiones patrimoniales</t>
  </si>
  <si>
    <t>CONTRIBUCIONES DE MEJORAS</t>
  </si>
  <si>
    <t>OTRAS CUOTAS Y APORTACIONES PARA LA SEGURIDAD SOCIAL</t>
  </si>
  <si>
    <t>CUOTAS DE AHORRO PARA EL RETIRO</t>
  </si>
  <si>
    <t xml:space="preserve">CUOTAS PARA EL SEGURO SOCIAL </t>
  </si>
  <si>
    <t>APORTACIONES PARA FONDOS DE VIVIENDA</t>
  </si>
  <si>
    <t>CUOTAS Y APORTACIONES DE SEGURIDAD SOCIAL</t>
  </si>
  <si>
    <t>Impuestos extraordinarios</t>
  </si>
  <si>
    <t>OTROS IMPUESTOS</t>
  </si>
  <si>
    <t>IMPUESTOS ECOLÓGICOS</t>
  </si>
  <si>
    <t>IMPUESTOS SOBRE NÓMINAS Y ASIMILABLES</t>
  </si>
  <si>
    <t>IMPUESTOS AL COMERCIO EXTERIOR</t>
  </si>
  <si>
    <t>IMPUESTO SOBRE LA PRODUCCIÓN, EL CONSUMO Y LAS TRANSACCIONES</t>
  </si>
  <si>
    <t>Ampliación de inmuebles</t>
  </si>
  <si>
    <t>Reconstrucción de inmuebles</t>
  </si>
  <si>
    <t>Impuestos sobre negocios jurídicos</t>
  </si>
  <si>
    <t>Impuesto predial</t>
  </si>
  <si>
    <t>IMPUESTOS SOBRE EL PATRIMONIO</t>
  </si>
  <si>
    <t>Otros espectáculos</t>
  </si>
  <si>
    <t>Palenques</t>
  </si>
  <si>
    <t>Peleas de gallos</t>
  </si>
  <si>
    <t>Taurino</t>
  </si>
  <si>
    <t>Ópera</t>
  </si>
  <si>
    <t>Ballet</t>
  </si>
  <si>
    <t>Espectáculos teatrales</t>
  </si>
  <si>
    <t>Otros espectáculos deportivos</t>
  </si>
  <si>
    <t>Béisbol</t>
  </si>
  <si>
    <t>Futbol</t>
  </si>
  <si>
    <t>Lucha libre</t>
  </si>
  <si>
    <t>Funciones de box</t>
  </si>
  <si>
    <t>Conciertos y audiciones musicales</t>
  </si>
  <si>
    <t>Función de circo</t>
  </si>
  <si>
    <t>Impuestos sobre espectáculos</t>
  </si>
  <si>
    <t>IMPUESTOS SOBRE LOS INGRESOS</t>
  </si>
  <si>
    <t>IMPUESTOS</t>
  </si>
  <si>
    <t>OG</t>
  </si>
  <si>
    <t>TG</t>
  </si>
  <si>
    <t>Descripción</t>
  </si>
  <si>
    <t>Aportaciones previstas en leyes y decretos compensatorias a entidades federativas y municipios</t>
  </si>
  <si>
    <t>Instalación, reparación y mantenimiento de mobiliario y equipo de administración, educacional y recreativo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</si>
  <si>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</si>
  <si>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</si>
  <si>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TRANSFERENCIAS  AL RESTO DEL SECTOR PÚBLICO</t>
  </si>
  <si>
    <t>Transferencias otorgadas a entidades paraestatales no empresariales y no financieras</t>
  </si>
  <si>
    <t>050/2010</t>
  </si>
  <si>
    <t>22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</si>
  <si>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</si>
  <si>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</si>
  <si>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</si>
  <si>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</si>
  <si>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</si>
  <si>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</si>
  <si>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</si>
  <si>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</si>
  <si>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</si>
  <si>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</si>
  <si>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</si>
  <si>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</si>
  <si>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Otras prestaciones sociales y económicas</t>
  </si>
  <si>
    <t>PREVISIONES</t>
  </si>
  <si>
    <t>IMPUESTO SOBRE NÓMINAS Y OTROS QUE SE DERIVEN DE UNA RELACIÓN LABORAL</t>
  </si>
  <si>
    <t>Previsiones de carácter laboral, económica y de seguridad social</t>
  </si>
  <si>
    <t>Estímulos</t>
  </si>
  <si>
    <t>Recompensas</t>
  </si>
  <si>
    <t>Impuesto sobre nóminas</t>
  </si>
  <si>
    <t>Otros impuestos derivados de una relación laboral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</si>
  <si>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</si>
  <si>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</si>
  <si>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</si>
  <si>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</si>
  <si>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</si>
  <si>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</si>
  <si>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</si>
  <si>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</si>
  <si>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</si>
  <si>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</si>
  <si>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</si>
  <si>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</si>
  <si>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</si>
  <si>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</si>
  <si>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</si>
  <si>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</si>
  <si>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Combustibles, lubricantes, aditivos, carbón y sus derivados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</si>
  <si>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</si>
  <si>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</si>
  <si>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</si>
  <si>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</si>
  <si>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Concesión de  préstamos al sector externo con fines de gestión de liquidez</t>
  </si>
  <si>
    <t>INVERSIONES EN FIDEICOMISOS, MANDATOS Y OTROS  ANÁLOGOS</t>
  </si>
  <si>
    <t>CONCESIÓN DE PRÉSTAMOS</t>
  </si>
  <si>
    <t>Inversiones en fideicomisos del Poder Legislativo</t>
  </si>
  <si>
    <t>Inversiones en fideicomisos del Poder Judicial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</si>
  <si>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</si>
  <si>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</si>
  <si>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</si>
  <si>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</si>
  <si>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Inversiones en fideicomisos del Poder Ejecutivo</t>
  </si>
  <si>
    <t>Inversiones en fideicomisos públicos no empresariales y no financieros</t>
  </si>
  <si>
    <t>Fideicomisos de empresas privadas y particulares</t>
  </si>
  <si>
    <t>OTRAS INVERSIONES FINANCIERAS</t>
  </si>
  <si>
    <t>Depósitos a largo plazo en moneda extranjera</t>
  </si>
  <si>
    <t>PROVISIONES PARA CONTINGENCIAS Y OTRAS EROGACIONES ESPECIALES</t>
  </si>
  <si>
    <t>Contingencias  por fenómenos naturales</t>
  </si>
  <si>
    <t>Contingencias socioeconómicas</t>
  </si>
  <si>
    <t>Otras erogaciones especiales</t>
  </si>
  <si>
    <t>PARTICIPACIONES Y APORTACIONES</t>
  </si>
  <si>
    <t>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</si>
  <si>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</si>
  <si>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</si>
  <si>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</si>
  <si>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</si>
  <si>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</si>
  <si>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</si>
  <si>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</si>
  <si>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</si>
  <si>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</si>
  <si>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</si>
  <si>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CONVENIOS</t>
  </si>
  <si>
    <t>Convenios de reasignación</t>
  </si>
  <si>
    <t>Convenios de descentralización</t>
  </si>
  <si>
    <t>Amortización de la deuda interna con instituciones de crédito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</si>
  <si>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</si>
  <si>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</si>
  <si>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</si>
  <si>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</si>
  <si>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arrendamientos financieros internacionales</t>
  </si>
  <si>
    <t>Intereses de la deuda con organismos financieros internacionales</t>
  </si>
  <si>
    <t xml:space="preserve">Intereses de la deuda bilateral  </t>
  </si>
  <si>
    <t>Intereses por arrendamientos  financieros nacionales</t>
  </si>
  <si>
    <t>Intereses de la deuda interna con instituciones  de crédito</t>
  </si>
  <si>
    <t xml:space="preserve">Intereses de la deuda externa con instituciones de crédito </t>
  </si>
  <si>
    <t>Intereses por arrendamientos financieros internacionales</t>
  </si>
  <si>
    <t>Gastos de la deuda  pública externa</t>
  </si>
  <si>
    <t>COSTO POR COBERTURAS</t>
  </si>
  <si>
    <t>Costos por cobertura de la deuda pública interna</t>
  </si>
  <si>
    <t>Comisión de la deuda pública interna</t>
  </si>
  <si>
    <t>Costos por cobertura de la deuda pública externa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</si>
  <si>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</si>
  <si>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</si>
  <si>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</si>
  <si>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</si>
  <si>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</si>
  <si>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Servicios financieros y bancarios</t>
  </si>
  <si>
    <t>Instalación, reparación y mantenimiento de equipo de cómputo y tecnología de la información</t>
  </si>
  <si>
    <t>Servicios integrales de traslado y viáticos</t>
  </si>
  <si>
    <t>Otros servicios de traslado y hospedaje</t>
  </si>
  <si>
    <t>Gastos de ceremonial</t>
  </si>
  <si>
    <t>Transferencias internas otorgadas a entidades paraestatales no empresariales y no financieras</t>
  </si>
  <si>
    <t>Ayudas sociales a instituciones de enseñanza</t>
  </si>
  <si>
    <t>Ayudas sociales a cooperativas</t>
  </si>
  <si>
    <t>Carrocerías  y remolques</t>
  </si>
  <si>
    <t>MAQUINARIA, OTROS EQUIPOS Y HERRAMIENTAS</t>
  </si>
  <si>
    <t xml:space="preserve">Ovinos y caprinos </t>
  </si>
  <si>
    <t>Árboles y plantas</t>
  </si>
  <si>
    <t>OBRA PÚBLICA EN BIENES PROPIOS</t>
  </si>
  <si>
    <t>Fondo general de participaciones</t>
  </si>
  <si>
    <t>Comisiones de la deuda pública externa</t>
  </si>
  <si>
    <t>Gastos de la deuda pública interna</t>
  </si>
  <si>
    <t>COMISIONES DE LA DEUDA PÚBLICA</t>
  </si>
  <si>
    <t>GASTOS DE LA DEUDA PÚBLICA</t>
  </si>
  <si>
    <t>DEUDA  PÚBLICA</t>
  </si>
  <si>
    <t>OTRAS PRESTACIONES SOCIALES Y ECONÓMICAS</t>
  </si>
  <si>
    <t>Material impreso e información digital</t>
  </si>
  <si>
    <t>Productos de papel, cartón e impresos adquiridos como materia prima</t>
  </si>
  <si>
    <t>Arrendamiento de mobiliario y equipo de administración, educacional y recreativo</t>
  </si>
  <si>
    <t>Exposiciones</t>
  </si>
  <si>
    <t>EQUIPO E INSTRUMENTAL MÉDICO Y DE LABORATORIO</t>
  </si>
  <si>
    <t>Equipo de generación eléctrica, aparatos y accesorios eléctricos</t>
  </si>
  <si>
    <t>ACTIVOS BIOLÓGICOS</t>
  </si>
  <si>
    <t>Especies menores y de zoológico</t>
  </si>
  <si>
    <t>Software</t>
  </si>
  <si>
    <t>Licencias informáticas e intelectuales</t>
  </si>
  <si>
    <t>OBRA PÚBLICA EN BIENES DE DOMINIO PÚBLICO</t>
  </si>
  <si>
    <t>Productos químicos, farmacéuticos y de laboratorio adquiridos como materia prima</t>
  </si>
  <si>
    <t>Material eléctrico y electrónico</t>
  </si>
  <si>
    <t>Medicinas y productos farmacéuticos</t>
  </si>
  <si>
    <t>Servicios de telecomunicaciones y satélites</t>
  </si>
  <si>
    <t>Seguros de responsabilidad patrimonial y fianzas</t>
  </si>
  <si>
    <t>Servicios de creatividad, preproducción y producción de publicidad, excepto Internet</t>
  </si>
  <si>
    <t>Servicios de la industria fílmica, del sonido y del video</t>
  </si>
  <si>
    <t>Pasajes marítimos, lacustres y fluviales</t>
  </si>
  <si>
    <t>Autotransporte</t>
  </si>
  <si>
    <t>Asignaciones presupuestarias a Órganos Autónomos</t>
  </si>
  <si>
    <t>Transferencias otorgadas para entidades paraestatales empresariales y no financieras</t>
  </si>
  <si>
    <t>Transferencias a fideicomisos de entidades federativas y municipios</t>
  </si>
  <si>
    <t>Ayudas sociales a actividades científicas o académicas</t>
  </si>
  <si>
    <t>Transferencias a fideicomisos del Poder Judicial</t>
  </si>
  <si>
    <t>Bienes artísticos, culturales y científicos</t>
  </si>
  <si>
    <t>Equipos y aparatos audiovisuales</t>
  </si>
  <si>
    <t>Acciones y participaciones  de capital en el sector privado con fines de política económica</t>
  </si>
  <si>
    <t>Acciones y participaciones de capital  en el sector privado con fines de gestión de liquidez</t>
  </si>
  <si>
    <t>Valores representativos de deuda adquiridos con fines de política económica</t>
  </si>
  <si>
    <t>Obligaciones negociables adquiridas con fines de política económica</t>
  </si>
  <si>
    <t>Concesión de préstamos a entidades federativas  y municipios con fines de política económica</t>
  </si>
  <si>
    <t>Concesión de préstamos al sector externo con fines de política económica</t>
  </si>
  <si>
    <t>Depósitos a largo plazo en moneda nacional</t>
  </si>
  <si>
    <t>Amortización  de la deuda interna por emisión de títulos y valores</t>
  </si>
  <si>
    <t>Amortización de la deuda externa por emisión de títulos y valores</t>
  </si>
  <si>
    <t>Intereses derivados de la colocación de títulos y valores</t>
  </si>
  <si>
    <t>Intereses derivados de la colocación de títulos y valores en el exterior</t>
  </si>
  <si>
    <t>TRANSFERENCIAS A FIDEICOMISOS, MANDATOS Y ANÁLOGOS</t>
  </si>
  <si>
    <t>TRANSFERENCIAS AL RESTO DEL SECTOR PÚBLICO</t>
  </si>
  <si>
    <t>TRANSFERENCIAS INTERNAS Y ASIGNACIONES AL SECTOR PÚBLICO</t>
  </si>
  <si>
    <t>TRANSFERENCIAS, ASIGNACIONES, SUBSIDIOS Y  OTRAS AYUDAS</t>
  </si>
  <si>
    <t>Aportaciones de terceros para obras y servicios de beneficio social</t>
  </si>
  <si>
    <t>Rendimientos financieros del fondo de aportaciones para el fortalecimiento municipal</t>
  </si>
  <si>
    <t>Del fondo para el fortalecimiento municipal</t>
  </si>
  <si>
    <t>Rendimientos financieros del fondo de aportaciones para la infraestructura social</t>
  </si>
  <si>
    <t>Del fondo de infraestructura social municipal</t>
  </si>
  <si>
    <t>APORTACIONES FEDERALES</t>
  </si>
  <si>
    <t>Estatales</t>
  </si>
  <si>
    <t>Federales</t>
  </si>
  <si>
    <t>Subsidio estatal</t>
  </si>
  <si>
    <t>Subsidio federal</t>
  </si>
  <si>
    <t>Otros aprovechamientos</t>
  </si>
  <si>
    <t>Otros no especificados</t>
  </si>
  <si>
    <t>Otros gastos de ejecución</t>
  </si>
  <si>
    <t>Gastos de embargo</t>
  </si>
  <si>
    <t>Gastos de ejecución</t>
  </si>
  <si>
    <t>Particulares</t>
  </si>
  <si>
    <t>Banca comercial</t>
  </si>
  <si>
    <t>Banca oficial</t>
  </si>
  <si>
    <t>Empréstitos y financiamientos diversos</t>
  </si>
  <si>
    <t>Legados</t>
  </si>
  <si>
    <t>Herencias</t>
  </si>
  <si>
    <t>Donativos</t>
  </si>
  <si>
    <t>Intereses</t>
  </si>
  <si>
    <t>Falta de pago</t>
  </si>
  <si>
    <t>Recargos</t>
  </si>
  <si>
    <t>Aportación de terceros para obras y servicios de beneficio social</t>
  </si>
  <si>
    <t>Aportación del gobierno estatal para obras y servicios de beneficio social</t>
  </si>
  <si>
    <t>Aportación del gobierno federal para obras y servicios de beneficio social</t>
  </si>
  <si>
    <t>Aportaciones del gobierno federal, estatal y de terceros para obras y servicios de beneficio social</t>
  </si>
  <si>
    <t>Otros reintegros</t>
  </si>
  <si>
    <t>Obras</t>
  </si>
  <si>
    <t>Cobros indebidos</t>
  </si>
  <si>
    <t>Otras indemnizaciones</t>
  </si>
  <si>
    <t>Seguros</t>
  </si>
  <si>
    <t>Otras infracciones por violaciones a esta ley, demás leyes y ordenamientos municipales</t>
  </si>
  <si>
    <t>Adquisición de bienes muebles o inmuebles de remates municipales</t>
  </si>
  <si>
    <t>Violación al uso y aprovechamiento del agua</t>
  </si>
  <si>
    <t>Violación a la matanza de ganado y rastro</t>
  </si>
  <si>
    <t>Infracciones a las leyes fiscales y reglamentos municipales</t>
  </si>
  <si>
    <t>APROVECHAMIENTOS DE TIPO CORRIENTE</t>
  </si>
  <si>
    <t>Otros productos no especificados</t>
  </si>
  <si>
    <t>Concesión para explotación de basureros</t>
  </si>
  <si>
    <t>Estacionamientos municipales</t>
  </si>
  <si>
    <t>Venta de productos procedentes de viveros y jardines</t>
  </si>
  <si>
    <t>Ingresos de parques y unidades deportivas</t>
  </si>
  <si>
    <t>Venta de esquilmos, productos de aparcería, desechos y basuras</t>
  </si>
  <si>
    <t>Utilidades de talleres y centros de trabajo</t>
  </si>
  <si>
    <t>Explotación de bienes municipales</t>
  </si>
  <si>
    <t>Bienes vacantes, mostrencos y objetos decomisados</t>
  </si>
  <si>
    <t>Remuneraciones por adscripción laboral en el extranjero</t>
  </si>
  <si>
    <t>Retribución a los representantes de los trabajadores y de los patrones en la Junta de Conciliación y Arbitraje</t>
  </si>
  <si>
    <t>Suma</t>
  </si>
  <si>
    <t>RECURSOS PROPIOS</t>
  </si>
  <si>
    <t>Otros</t>
  </si>
  <si>
    <t>PROGRAMAS FEDERALES</t>
  </si>
  <si>
    <t>PROGRAMAS ESTATALES</t>
  </si>
  <si>
    <t>EMPRÉSTITOS</t>
  </si>
  <si>
    <t>Empréstitos a la banca comercial</t>
  </si>
  <si>
    <t>Empréstitos a la banca oficial</t>
  </si>
  <si>
    <t>Empréstitos a particulares</t>
  </si>
  <si>
    <t>OTROS</t>
  </si>
  <si>
    <t>OR</t>
  </si>
  <si>
    <t xml:space="preserve">Transferencias otorgadas para instituciones paraestatales públicas financieras  </t>
  </si>
  <si>
    <t>Transferencias otorgadas a entidades federativas y municipios</t>
  </si>
  <si>
    <t>Subsidios para cubrir diferenciales de tasas de interés</t>
  </si>
  <si>
    <t>Subsidios a la prestación de servicios públicos</t>
  </si>
  <si>
    <t>Transferencias internas otorgadas a fideicomisos públicos financieros</t>
  </si>
  <si>
    <t>Ayudas sociales a instituciones sin fines de lucro</t>
  </si>
  <si>
    <t>Trasferencias a fideicomisos públicos de entidades paraestatales no empresariales y no financieras</t>
  </si>
  <si>
    <t>Transferencias a fideicomisos públicos de entidades paraestatales empresariales y no financieras</t>
  </si>
  <si>
    <t>Construcción de obras para el abastecimiento de agua, petróleo, gas, electricidad y telecomunicaciones</t>
  </si>
  <si>
    <t>Construcción de obras para  el abastecimiento de agua,  petróleo, gas, electricidad y telecomunicaciones</t>
  </si>
  <si>
    <t>Estudios, formulación y evaluación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</si>
  <si>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</si>
  <si>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</si>
  <si>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</si>
  <si>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 y participaciones de capital en instituciones paraestatales públicas financieras con fines de política económica</t>
  </si>
  <si>
    <t>Acciones y participaciones de capital en organismos internacionales con fines de política económica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</si>
  <si>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</si>
  <si>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</si>
  <si>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</si>
  <si>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2% o 3% para la infraestructura básica existente</t>
  </si>
  <si>
    <t>REGIDOR</t>
  </si>
  <si>
    <t>SALA DE CABILDO</t>
  </si>
  <si>
    <t>PRESIDENTE MUNICIPAL</t>
  </si>
  <si>
    <t>PRESIDENCIA MUNICIPAL</t>
  </si>
  <si>
    <t>SECRETARIO PARTICULAR</t>
  </si>
  <si>
    <t>RECEPCIONISTA</t>
  </si>
  <si>
    <t>MENSAJERO</t>
  </si>
  <si>
    <t>SINDICO</t>
  </si>
  <si>
    <t>SECRETARIA GENERAL Y SINDICATURA</t>
  </si>
  <si>
    <t>SECRETARIA GENERAL</t>
  </si>
  <si>
    <t>ASESOR JURIDICO</t>
  </si>
  <si>
    <t xml:space="preserve">SECRETARIA  </t>
  </si>
  <si>
    <t>CONSERJE</t>
  </si>
  <si>
    <t>OFICIAL MAYOR</t>
  </si>
  <si>
    <t>OFICIALIA MAYOR</t>
  </si>
  <si>
    <t xml:space="preserve">SECRETARIA </t>
  </si>
  <si>
    <t>DIRECTORA</t>
  </si>
  <si>
    <t>SECRETARIA</t>
  </si>
  <si>
    <t>REGISTRO CIVIL</t>
  </si>
  <si>
    <t>PROMOCION ECONOMICA</t>
  </si>
  <si>
    <t>ENCARGADA DEPARTAMENTO</t>
  </si>
  <si>
    <t>DESARROLLO AGROPECUARIO</t>
  </si>
  <si>
    <t>ATENCION CIUDADANA</t>
  </si>
  <si>
    <t>DIRECTOR</t>
  </si>
  <si>
    <t>COMUNICACIÓN SOCIAL</t>
  </si>
  <si>
    <t>TURISMO Y CULTURA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</si>
  <si>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</si>
  <si>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</si>
  <si>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</si>
  <si>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</si>
  <si>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</si>
  <si>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</si>
  <si>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</si>
  <si>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</si>
  <si>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</si>
  <si>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</si>
  <si>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</si>
  <si>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</si>
  <si>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</si>
  <si>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</si>
  <si>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</si>
  <si>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</si>
  <si>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</si>
  <si>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</si>
  <si>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</si>
  <si>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</si>
  <si>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</si>
  <si>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</si>
  <si>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</si>
  <si>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</si>
  <si>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</si>
  <si>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</si>
  <si>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Materiales, accesorios y suministros de laboratorio</t>
  </si>
  <si>
    <t>Otros productos químicos</t>
  </si>
  <si>
    <t>Materiales, accesorios y suministros médicos</t>
  </si>
  <si>
    <t>Fibras sintéticas, hules plásticos y derivados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</si>
  <si>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</si>
  <si>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</si>
  <si>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</si>
  <si>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</si>
  <si>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</si>
  <si>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</si>
  <si>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</si>
  <si>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</si>
  <si>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</si>
  <si>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</si>
  <si>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</si>
  <si>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</si>
  <si>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</si>
  <si>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</si>
  <si>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</si>
  <si>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</si>
  <si>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</si>
  <si>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</si>
  <si>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</si>
  <si>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</si>
  <si>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</si>
  <si>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</si>
  <si>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</si>
  <si>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</si>
  <si>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</si>
  <si>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</si>
  <si>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</si>
  <si>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</si>
  <si>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acceso de Internet, redes y procedimiento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</si>
  <si>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</si>
  <si>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</si>
  <si>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</si>
  <si>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</si>
  <si>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</si>
  <si>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</si>
  <si>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</si>
  <si>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</si>
  <si>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</si>
  <si>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</si>
  <si>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</si>
  <si>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</si>
  <si>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</si>
  <si>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</si>
  <si>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</si>
  <si>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</si>
  <si>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</si>
  <si>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</si>
  <si>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</si>
  <si>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de cobranza, investigación crediticia y similar</t>
  </si>
  <si>
    <t>Servicios de recaudación, traslado y custodia de valores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</si>
  <si>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</si>
  <si>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</si>
  <si>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</si>
  <si>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</si>
  <si>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</si>
  <si>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legales, de contabilidad, auditoría y relacionados</t>
  </si>
  <si>
    <t>Conservación y mantenimiento menor de inmuebles</t>
  </si>
  <si>
    <t>Instalación, reparación y mantenimiento de equipo e instrumental médico y de laboratorio</t>
  </si>
  <si>
    <t>Reparación y mantenimiento de equipo de defensa y seguridad</t>
  </si>
  <si>
    <t>Servicios de limpieza y manejo de desechos</t>
  </si>
  <si>
    <t>Servicios de jardinería y fumigación</t>
  </si>
  <si>
    <t>Reparación y mantenimiento de equipo de transporte</t>
  </si>
  <si>
    <t>SERVICIOS DE COMUNICACIÓN SOCIAL Y PUBLICIDAD</t>
  </si>
  <si>
    <t>Servicios de revelado de  fotografías</t>
  </si>
  <si>
    <t>Servicio de creación y difusión de contenido exclusivamente a  través de Internet</t>
  </si>
  <si>
    <t>Otros servicios de información</t>
  </si>
  <si>
    <t>Pasajes aéreos</t>
  </si>
  <si>
    <t>Pasajes terrestres</t>
  </si>
  <si>
    <t>Viáticos en el país</t>
  </si>
  <si>
    <t xml:space="preserve">Viáticos en el extranjero </t>
  </si>
  <si>
    <t>Gastos de instalación y traslado de menaje</t>
  </si>
  <si>
    <t>SERVICIOS OFICIALES</t>
  </si>
  <si>
    <t>Congresos y convenciones</t>
  </si>
  <si>
    <t>Gastos de representación</t>
  </si>
  <si>
    <t>Gastos de orden  social y cultural</t>
  </si>
  <si>
    <t>OTROS SERVICIOS GENERALES</t>
  </si>
  <si>
    <t>Servicios funerarios y de cementerios</t>
  </si>
  <si>
    <t>Impuestos y derechos</t>
  </si>
  <si>
    <t>Sentencias y resoluciones judiciales</t>
  </si>
  <si>
    <t>Penas, multas, accesorios y actualizaciones</t>
  </si>
  <si>
    <t>Otros gastos por responsabilidades</t>
  </si>
  <si>
    <t>Impuestos y derechos de importación</t>
  </si>
  <si>
    <t>Otros servicios generales</t>
  </si>
  <si>
    <t>TRANSFERENCIAS, ASIGNACIONES, SUBSIDIOS Y OTRAS  AYUDAS</t>
  </si>
  <si>
    <t>Asignaciones presupuestarias al Poder Ejecutivo</t>
  </si>
  <si>
    <t>Asignaciones presupuestarias al Poder Legislativo</t>
  </si>
  <si>
    <t>Asignaciones presupuestarias al Poder Judicial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</si>
  <si>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</si>
  <si>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</si>
  <si>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</si>
  <si>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SUBSIDIOS Y SUBVENCIONES</t>
  </si>
  <si>
    <t>Subsidios a la producción</t>
  </si>
  <si>
    <t>Subsidios a la distribución</t>
  </si>
  <si>
    <t>Subsidios a la inversión</t>
  </si>
  <si>
    <t xml:space="preserve">Subsidios a la vivienda </t>
  </si>
  <si>
    <t>Subvenciones al consumo</t>
  </si>
  <si>
    <t>AYUDAS SOCIALES</t>
  </si>
  <si>
    <t xml:space="preserve">Ayudas sociales a personas </t>
  </si>
  <si>
    <t>Becas y otras ayudas para programas de capacitación</t>
  </si>
  <si>
    <t>Ayudas por desastres naturales y otros siniestros</t>
  </si>
  <si>
    <t>PENSIONES Y JUBILACIONES</t>
  </si>
  <si>
    <t>Pensiones</t>
  </si>
  <si>
    <t>Jubilaciones</t>
  </si>
  <si>
    <t>Transferencias a fideicomisos del Poder Ejecutivo</t>
  </si>
  <si>
    <t>Transferencias a fideicomisos del Poder Legislativo</t>
  </si>
  <si>
    <t>Transferencias a fideicomisos  de  instituciones públicas financieras</t>
  </si>
  <si>
    <t>TRANSFERENCIAS AL EXTERIOR</t>
  </si>
  <si>
    <t>Transferencias para gobiernos extranjeros</t>
  </si>
  <si>
    <t>Transferencias para organismos internacionales</t>
  </si>
  <si>
    <t xml:space="preserve">Muebles de oficina y estantería </t>
  </si>
  <si>
    <t>Muebles, excepto de oficina y estantería</t>
  </si>
  <si>
    <t>Equipo de cómputo de tecnologías de la información</t>
  </si>
  <si>
    <t>Otros mobiliarios y equipos de administración</t>
  </si>
  <si>
    <t>MOBILIARIO Y EQUIPO EDUCACIONAL Y RECREATIVO</t>
  </si>
  <si>
    <t>Aparatos deportivos</t>
  </si>
  <si>
    <t xml:space="preserve">Otro mobiliario y equipo educacional y recreativo </t>
  </si>
  <si>
    <t>Equipo médico y de laboratorio</t>
  </si>
  <si>
    <t>Instrumental médico y laboratorio</t>
  </si>
  <si>
    <t>Transferencias para el sector privado externo</t>
  </si>
  <si>
    <t xml:space="preserve">BIENES MUEBLES, INMUEBLES E  INTANGIBLES </t>
  </si>
  <si>
    <t>Automóviles y camiones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</si>
  <si>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</si>
  <si>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</si>
  <si>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</si>
  <si>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</si>
  <si>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</si>
  <si>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</si>
  <si>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</si>
  <si>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</si>
  <si>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</si>
  <si>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</si>
  <si>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</si>
  <si>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Herramientas y máquinas-herramienta</t>
  </si>
  <si>
    <t>Otros equipos</t>
  </si>
  <si>
    <t>Bovinos</t>
  </si>
  <si>
    <t>Porcinos</t>
  </si>
  <si>
    <t>Aves</t>
  </si>
  <si>
    <t>Peces y acuicultura</t>
  </si>
  <si>
    <t>Equinos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</si>
  <si>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</si>
  <si>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</si>
  <si>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</si>
  <si>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</si>
  <si>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</si>
  <si>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</si>
  <si>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</si>
  <si>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Marcas</t>
  </si>
  <si>
    <t>Derechos</t>
  </si>
  <si>
    <t>Concesiones</t>
  </si>
  <si>
    <t>Franquicias</t>
  </si>
  <si>
    <t>Licencias industriales, comerciales y otras</t>
  </si>
  <si>
    <t>Otros activos intangibles</t>
  </si>
  <si>
    <t>Patentes</t>
  </si>
  <si>
    <t>Edificación habitacional</t>
  </si>
  <si>
    <t>Edificación no  habitacional</t>
  </si>
  <si>
    <t>División de terrenos y construcción de obras de urbanización</t>
  </si>
  <si>
    <t>Construcción de vías de comunicación</t>
  </si>
  <si>
    <t>Otras construcciones de ingeniería civil u obra pesada</t>
  </si>
  <si>
    <t>Trabajo de acabados en edificaciones  y otros trabajos especializados</t>
  </si>
  <si>
    <t>Edificación no habitacional</t>
  </si>
  <si>
    <t>Instalaciones y equipamiento en construcciones</t>
  </si>
  <si>
    <t>Trabajos de acabados en edificaciones y otros trabajos especializados</t>
  </si>
  <si>
    <t>PROYECTOS PRODUCTIVOS Y ACCIONES DE FOMENTO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</si>
  <si>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</si>
  <si>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</si>
  <si>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</si>
  <si>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Acciones y participaciones de capital en el sector externo con fines de política económica</t>
  </si>
  <si>
    <t>Acciones y participaciones de capital en el sector externo con fines de gestión  de liquidez</t>
  </si>
  <si>
    <t>Bonos</t>
  </si>
  <si>
    <t>Valores representativos de deuda  adquiridos con fines de gestión de liquidez</t>
  </si>
  <si>
    <t>Obligaciones negociables adquiridas con fines de gestión de liquidez</t>
  </si>
  <si>
    <t>Otros valores</t>
  </si>
  <si>
    <t>Concesión de préstamos al sector privado con fines de política económica</t>
  </si>
  <si>
    <t>Concesión de préstamos al sector privado con fines de gestión de liquidez</t>
  </si>
  <si>
    <t>Amortización del capital e intereses de créditos</t>
  </si>
  <si>
    <t>Extracción de cantera, piedra común y piedra para fabricación de cal</t>
  </si>
  <si>
    <t>Explotación de tierra para fabricación de adobe, teja y ladrillo</t>
  </si>
  <si>
    <t>Depósito de vehículos</t>
  </si>
  <si>
    <t>Edición impresas</t>
  </si>
  <si>
    <t>Calcomanías, credenciales, placas, escudos y otros medios de identificación</t>
  </si>
  <si>
    <t>Formas impresas</t>
  </si>
  <si>
    <t>Productos diversos</t>
  </si>
  <si>
    <t>Concesión de tiempo medido en la vía pública</t>
  </si>
  <si>
    <t>Concesión del servicio público de estacionamientos</t>
  </si>
  <si>
    <t>Estacionamientos</t>
  </si>
  <si>
    <t>Puestos eventuales</t>
  </si>
  <si>
    <t>Graderías y sillerías instaladas en la vía pública</t>
  </si>
  <si>
    <t>Tapiales, andamios, materiales, maquinaria y equipo en vía pública</t>
  </si>
  <si>
    <t>Espectáculos y diversiones públicas</t>
  </si>
  <si>
    <t>Actividades comerciales o industriales</t>
  </si>
  <si>
    <t>Otros fines o actividades no previstas</t>
  </si>
  <si>
    <t>Uso del piso en banquetas, jardines y otros</t>
  </si>
  <si>
    <t>Puestos fijos o semifijos</t>
  </si>
  <si>
    <t>Estacionamientos exclusivos</t>
  </si>
  <si>
    <t>Piso</t>
  </si>
  <si>
    <t>Mantenimiento de fosa</t>
  </si>
  <si>
    <t>Traspaso de propiedad</t>
  </si>
  <si>
    <t>Arrendamiento de lotes para fosas</t>
  </si>
  <si>
    <t>Venta de lotes para fosas</t>
  </si>
  <si>
    <t>Cementerios</t>
  </si>
  <si>
    <t>Uso de corrales para guardar animales</t>
  </si>
  <si>
    <t>Traspaso de locales propiedad del municipio</t>
  </si>
  <si>
    <t>Otros arrendamientos o concesiones</t>
  </si>
  <si>
    <t>Arrendamiento de inmuebles para anuncios</t>
  </si>
  <si>
    <t>Concesión de kioscos en plazas y jardines</t>
  </si>
  <si>
    <t>Arrendamiento de locales exteriores en mercados</t>
  </si>
  <si>
    <t>Arrendamiento de locales en el interior de mercados</t>
  </si>
  <si>
    <t>Enajenación de bienes muebles e inmuebles</t>
  </si>
  <si>
    <t>Bienes muebles e inmuebles municipales</t>
  </si>
  <si>
    <t>PRODUCTOS DE TIPO CORRIENTE</t>
  </si>
  <si>
    <t>Solicitudes de información</t>
  </si>
  <si>
    <t>Servicios de poda o tala de árboles</t>
  </si>
  <si>
    <t>Servicios prestados en horas inhábiles</t>
  </si>
  <si>
    <t>Servicios prestados en horas hábiles</t>
  </si>
  <si>
    <t>Derechos no especificados</t>
  </si>
  <si>
    <t>Para predios de régimen comunal o ejidal</t>
  </si>
  <si>
    <t>Para urbanización de predios intraurbanos o rústicos</t>
  </si>
  <si>
    <t>Peritaje, dictamen e inspección de carácter extraordinario</t>
  </si>
  <si>
    <t>Supervisión técnica</t>
  </si>
  <si>
    <t>Para permisos de subdivisión o relotificación</t>
  </si>
  <si>
    <t>Para permisos en régimen de propiedad o condominio</t>
  </si>
  <si>
    <t>Para regularización de medidas y linderos</t>
  </si>
  <si>
    <t>Para permisos de cada lote o predio</t>
  </si>
  <si>
    <t>Para urbanizar</t>
  </si>
  <si>
    <t>Solicitud de autorizaciones</t>
  </si>
  <si>
    <t>Certificado de residencia</t>
  </si>
  <si>
    <t>Extractos de actas</t>
  </si>
  <si>
    <t>Certificación de inexistencia</t>
  </si>
  <si>
    <t>Expedición de certificados, certificaciones, constancias o copias certificadas</t>
  </si>
  <si>
    <t>Certificación de firmas</t>
  </si>
  <si>
    <t>Certificaciones</t>
  </si>
  <si>
    <t>Anotaciones e inserciones en actas</t>
  </si>
  <si>
    <t>Servicios a domicilio</t>
  </si>
  <si>
    <t>Servicios en oficina</t>
  </si>
  <si>
    <t>Registro civil</t>
  </si>
  <si>
    <t>Otros servicios prestados por el rastro municipal</t>
  </si>
  <si>
    <t>Venta de productos obtenidos en el rastro</t>
  </si>
  <si>
    <t>Servicios de matanza de ganado en el rastro municipal</t>
  </si>
  <si>
    <t>Acarreo de carnes en camiones del municipio</t>
  </si>
  <si>
    <t>Sello de inspección sanitaria</t>
  </si>
  <si>
    <t>Autorización de la introducción de ganado al rastro en horas extraordinarias</t>
  </si>
  <si>
    <t>Autorización de salida de animales del rastro</t>
  </si>
  <si>
    <t>Autorización de matanza de aves</t>
  </si>
  <si>
    <t>Autorización de matanza de ganado</t>
  </si>
  <si>
    <t>Rastro</t>
  </si>
  <si>
    <t>Conexión o reconexión al servicio de agua potable y alcantarillado</t>
  </si>
  <si>
    <t>Aprovechamiento de la infraestructura básica existente</t>
  </si>
  <si>
    <t>20% para el saneamiento de las aguas residuales</t>
  </si>
  <si>
    <t>Servicio medido uso no doméstico</t>
  </si>
  <si>
    <t>Servicio medido uso doméstico</t>
  </si>
  <si>
    <t>Servicios en localidades tarifa mínima</t>
  </si>
  <si>
    <t>Servicio en predios baldíos de cuota fija</t>
  </si>
  <si>
    <t>Servicio no doméstico de cuota fija</t>
  </si>
  <si>
    <t>Servicio doméstico de cuota fija</t>
  </si>
  <si>
    <t>Agua y alcantarillado</t>
  </si>
  <si>
    <t>Otros servicios similares</t>
  </si>
  <si>
    <t>Por utilizar tiraderos municipales</t>
  </si>
  <si>
    <t>Servicio exclusivo de camiones de aseo</t>
  </si>
  <si>
    <t>Recolección y traslado de basura, desechos o desperdicios peligrosos</t>
  </si>
  <si>
    <t>Recolección y traslado de basura, desechos o desperdicios no peligrosos</t>
  </si>
  <si>
    <t>Aseo público contratado</t>
  </si>
  <si>
    <t>Traslado de cadáveres fuera del municipio</t>
  </si>
  <si>
    <t>Cremación</t>
  </si>
  <si>
    <t>Exhumaciones</t>
  </si>
  <si>
    <t>Servicios de sanidad</t>
  </si>
  <si>
    <t>Autorización para construcción en la vía pública</t>
  </si>
  <si>
    <t>Autorización para romper pavimento, banquetas o machuelos</t>
  </si>
  <si>
    <t>Medición de terrenos</t>
  </si>
  <si>
    <t>Servicios por obra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</si>
  <si>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</si>
  <si>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</si>
  <si>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</si>
  <si>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</si>
  <si>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Por servicios públicos</t>
  </si>
  <si>
    <t>Contribuciones especiales</t>
  </si>
  <si>
    <t>Recaudación propia</t>
  </si>
  <si>
    <t>Apoyos a la capacitación de los servidores públicos</t>
  </si>
  <si>
    <t>MOBILIARIO Y EQUIPO DE ADMINISTRACIÓN</t>
  </si>
  <si>
    <t>TOTAL DE EGRESOS</t>
  </si>
  <si>
    <t>Infraestructura</t>
  </si>
  <si>
    <t>Fortalecimiento</t>
  </si>
  <si>
    <t>3x1 Estatal</t>
  </si>
  <si>
    <t>Mejoramiento de casa o de vivienda</t>
  </si>
  <si>
    <t>PACE</t>
  </si>
  <si>
    <t>Electrificación en poblados rural y colonias pobres</t>
  </si>
  <si>
    <t>Rehabilitación de imagen urbana en municipios</t>
  </si>
  <si>
    <t>Desarrollo regional (FONDEREG)</t>
  </si>
  <si>
    <t>Zonas deserticas</t>
  </si>
  <si>
    <t>Otros programas estatales</t>
  </si>
  <si>
    <t>Urbano</t>
  </si>
  <si>
    <t>Rústico</t>
  </si>
  <si>
    <t>Otros impuestos</t>
  </si>
  <si>
    <t>Plazo de créditos fiscales</t>
  </si>
  <si>
    <t>Notificación de requerimiento de pago</t>
  </si>
  <si>
    <t>Otros  accesorios</t>
  </si>
  <si>
    <t>PRODUCTOS</t>
  </si>
  <si>
    <t>PRODUCTOS DE CAPITAL</t>
  </si>
  <si>
    <t>APROVECHAMIENTOS</t>
  </si>
  <si>
    <t>Subsidio municipal</t>
  </si>
  <si>
    <t>Otros subsidios</t>
  </si>
  <si>
    <t>APROVECHAMIENTOS DE CAPITAL</t>
  </si>
  <si>
    <t>Bienes vacantes</t>
  </si>
  <si>
    <t>Subsidio</t>
  </si>
  <si>
    <t>Reintegros</t>
  </si>
  <si>
    <t>Participaciones</t>
  </si>
  <si>
    <t>INGRESOS DERIVADOS DE FINANCIAMIENTO</t>
  </si>
  <si>
    <t>ENDEUDAMIENTO INTERNO</t>
  </si>
  <si>
    <t>ENDEUDAMIENTO EXTERNO</t>
  </si>
  <si>
    <t>Fideicomisos</t>
  </si>
  <si>
    <t>Mandatos</t>
  </si>
  <si>
    <t>Efectivo</t>
  </si>
  <si>
    <t>Especie</t>
  </si>
  <si>
    <t>LI</t>
  </si>
  <si>
    <t>TI</t>
  </si>
  <si>
    <t>TOTAL DE INGRESOS</t>
  </si>
  <si>
    <t>Convenios</t>
  </si>
  <si>
    <t>DESCRIPCIÓN</t>
  </si>
  <si>
    <t>RT</t>
  </si>
  <si>
    <t>Ingresos de Gestión</t>
  </si>
  <si>
    <t>Participaciones, Aportaciones, Transferencias, Asignaciones, Subsidios y Otras Ayudas</t>
  </si>
  <si>
    <t>Otros Ingresos</t>
  </si>
  <si>
    <t>Prendas de protección para seguridad pública y nacional</t>
  </si>
  <si>
    <t>Otros convenios</t>
  </si>
  <si>
    <t>Tizapán el Alto, Jalisco</t>
  </si>
  <si>
    <t>Servicios de apoyo administrativo, fotocopiado e impresión</t>
  </si>
  <si>
    <t>Instalación, reparación y mantenimiento de maquinaria, otros equipos y herramienta</t>
  </si>
  <si>
    <t>Aportaciones de terceros para obras o servicios</t>
  </si>
  <si>
    <t>Del fondo de Insfraestructura social Municipal 1998</t>
  </si>
  <si>
    <t>Del fondo de Fortalecimiento social Muncipal 1998</t>
  </si>
  <si>
    <t>Del fondo de Insfraestructura social Municipal 1999</t>
  </si>
  <si>
    <t>Del fondo de Fortalecimiento social Muncipal 1999</t>
  </si>
  <si>
    <t>Del fondo de Insfraestructura social Municipal 2000</t>
  </si>
  <si>
    <t>Del fondo de Fortalecimiento social Muncipal 2000</t>
  </si>
  <si>
    <t>Del fondo de Insfraestructura social Municipal 2001</t>
  </si>
  <si>
    <t>Del fondo de Fortalecimiento social Muncipal 2001</t>
  </si>
  <si>
    <t>Del fondo de Insfraestructura social Municipal 2002</t>
  </si>
  <si>
    <t>Del fondo de Fortalecimiento social Muncipal 2002</t>
  </si>
  <si>
    <t>Del fondo de Insfraestructura social Municipal 2003</t>
  </si>
  <si>
    <t>Del fondo de Fortalecimiento social Muncipal 2004</t>
  </si>
  <si>
    <t>Del fondo de Fortalecimiento social Muncipal 2003</t>
  </si>
  <si>
    <t>Del fondo de Insfraestructura social Municipal 2004</t>
  </si>
  <si>
    <t>Del fondo de Insfraestructura social Municipal 2005</t>
  </si>
  <si>
    <t>Del fondo de Fortalecimiento social Muncipal 2005</t>
  </si>
  <si>
    <t>Del fondo de Insfraestructura social Municipal 2006</t>
  </si>
  <si>
    <t>Del fondo de Fortalecimiento social Muncipal 2006</t>
  </si>
  <si>
    <t>Del fondo de Insfraestructura social Municipal 2007</t>
  </si>
  <si>
    <t>Del fondo de Fortalecimiento social Muncipal 2007</t>
  </si>
  <si>
    <t>Del fondo de Insfraestructura social Municipal 2008</t>
  </si>
  <si>
    <t>Del fondo de Fortalecimiento social Muncipal 2008</t>
  </si>
  <si>
    <t>Del fondo de Insfraestructura social Municipal 2009</t>
  </si>
  <si>
    <t>Del fondo de Fortalecimiento social Muncipal 2009</t>
  </si>
  <si>
    <t>Del fondo de Insfraestructura social Municipal 2010</t>
  </si>
  <si>
    <t>Del fondo de Fortalecimiento social Muncipal 2010</t>
  </si>
  <si>
    <t>Del fondo de Insfraestructura social Municipal 2011</t>
  </si>
  <si>
    <t>Del fondo de Fortalecimiento social Muncipal 2011</t>
  </si>
  <si>
    <t>Aportaciones de la Federación para obras o servicos</t>
  </si>
  <si>
    <t>Aportaciones del Estado para obras o servicos</t>
  </si>
  <si>
    <t>HABITAT</t>
  </si>
  <si>
    <t>AHORRO, SUBSIO Y CRÉDITO PARA LA VIVIENDA</t>
  </si>
  <si>
    <t>MICROREGIONES</t>
  </si>
  <si>
    <t>3X1 PARA MIGRANTES</t>
  </si>
  <si>
    <t>EMPLEO TEMPORAL</t>
  </si>
  <si>
    <t>VIVIENDA RURAL</t>
  </si>
  <si>
    <t>OPCIONES PRODUCTIVAS</t>
  </si>
  <si>
    <t>RESCATE DE ESPACIOS PUBLICOS</t>
  </si>
  <si>
    <t>EXCEDENTES PETROLEROS</t>
  </si>
  <si>
    <t>FONAPO</t>
  </si>
  <si>
    <t>SUBSEMUN</t>
  </si>
  <si>
    <t>CONADE</t>
  </si>
  <si>
    <t>CONACULTURA</t>
  </si>
  <si>
    <t>PRODDER</t>
  </si>
  <si>
    <t>APAZU</t>
  </si>
  <si>
    <t>INCA RURAL/SINACATRI</t>
  </si>
  <si>
    <t>CONADEP/CEDIPIEM</t>
  </si>
  <si>
    <t>OTROS RECURSOS FEDERALES</t>
  </si>
  <si>
    <t>Recursos de Empresas Privadas</t>
  </si>
  <si>
    <t>Recursos de Convenios Intermunicipales</t>
  </si>
  <si>
    <t>Recursos de otros fondos y Convenios</t>
  </si>
  <si>
    <t>Fondos Internacionales</t>
  </si>
  <si>
    <t>Otros Empréstitos</t>
  </si>
  <si>
    <t>IMPORTE</t>
  </si>
  <si>
    <t>RECURSOS           PROPIOS</t>
  </si>
  <si>
    <t>Acciones y participaciones de capital en entidades paraestatales empresariales y no financieras con fines de política económica</t>
  </si>
  <si>
    <t>COMPRA DE TÍTULOS Y VALORES</t>
  </si>
  <si>
    <t>Acciones y participaciones de capital en el sector público con fines de gestión de la liquidez</t>
  </si>
  <si>
    <t>Concesión de préstamos al sector público con fines de gestión de liquidez</t>
  </si>
  <si>
    <t>INTERESES DE LA DEUDA PÚBLICA</t>
  </si>
  <si>
    <t>ACCIONES Y PARTICIPACIONES DE CAPITAL</t>
  </si>
  <si>
    <t>CONTRIBUCIÓN DE MEJORAS POR OBRAS PÚBLICAS</t>
  </si>
  <si>
    <t>PROD. NO COMPRENDIDOS EN LAS FRACC. DE LA LEY DE ING. CAUSAD. EN EJERC. FISCALES ANT. PENDIENTES DE LIQUIDACIÓN O PAGO</t>
  </si>
  <si>
    <t>APROVECHAMIENTOS NO COMPRENDIDOS EN LAS FRACC. DE LA LEY DE ING. CAUSAD. EN EJER. FISCALES ANT. PEND. DE LIQUID. O PAGO</t>
  </si>
  <si>
    <t>INGRESOS POR VENTAS DE BIENES Y SERVICIOS</t>
  </si>
  <si>
    <t>INGRESOS POR VENTAS DE BIENES Y SERVICIOS PRODUCIDOS EN ESTABLECIMIENTOS DEL GOBIERNO CENTRAL</t>
  </si>
  <si>
    <t>INGRESOS DE OPERACIÓN DE ENTIDADES PARAESTATALES EMPRESARIALES</t>
  </si>
  <si>
    <t>INGRESOS POR VENTAS DE BIENES Y SERVICIOS DE ORGANISMOS DESCENTRALIZADOS</t>
  </si>
  <si>
    <t>AUDITORÍA SUPERIOR DEL ESTADO DE JALISCO</t>
  </si>
  <si>
    <t>RESULTADO DEL ANÁLISIS</t>
  </si>
  <si>
    <t>No.</t>
  </si>
  <si>
    <t>GENERALES</t>
  </si>
  <si>
    <t>1.- Datos de recepción:</t>
  </si>
  <si>
    <t>2.- El documento es:</t>
  </si>
  <si>
    <t xml:space="preserve">Normal </t>
  </si>
  <si>
    <t>Entregados en forma:</t>
  </si>
  <si>
    <t>Medio electrónico</t>
  </si>
  <si>
    <t xml:space="preserve">No. Oficialía: </t>
  </si>
  <si>
    <t>Complementaria</t>
  </si>
  <si>
    <t>Ordinaria</t>
  </si>
  <si>
    <t>anexó:</t>
  </si>
  <si>
    <t>Si</t>
  </si>
  <si>
    <t xml:space="preserve">Fecha de oficialía: </t>
  </si>
  <si>
    <t>Correspondiente al No. de oficialía:</t>
  </si>
  <si>
    <t>No</t>
  </si>
  <si>
    <t>3.- Oficio de remisión:</t>
  </si>
  <si>
    <t>Acta No.</t>
  </si>
  <si>
    <t>El acuerdo entregado es:</t>
  </si>
  <si>
    <t>Firmado por:</t>
  </si>
  <si>
    <t xml:space="preserve">Fecha: </t>
  </si>
  <si>
    <t>De fecha:</t>
  </si>
  <si>
    <t>Acta certificada</t>
  </si>
  <si>
    <t>Secretario Gral.</t>
  </si>
  <si>
    <t xml:space="preserve">Certificación </t>
  </si>
  <si>
    <t>A favor:</t>
  </si>
  <si>
    <t>IMPORTE TOTAL APROBADO</t>
  </si>
  <si>
    <t>En contra:</t>
  </si>
  <si>
    <t xml:space="preserve">Únicamente la aprobación </t>
  </si>
  <si>
    <t>EN EL PRESUPUESTO</t>
  </si>
  <si>
    <t>En abstención:</t>
  </si>
  <si>
    <t>Asistentes</t>
  </si>
  <si>
    <t xml:space="preserve">El importe aprobado </t>
  </si>
  <si>
    <t>Unanimidad</t>
  </si>
  <si>
    <t>Ausentes</t>
  </si>
  <si>
    <t xml:space="preserve">Mayoría </t>
  </si>
  <si>
    <t>5.- Observaciones:</t>
  </si>
  <si>
    <t>FORMATOS</t>
  </si>
  <si>
    <t>6.- Planeación:</t>
  </si>
  <si>
    <t>7.- Programación:</t>
  </si>
  <si>
    <t>8.- Presupuestación:</t>
  </si>
  <si>
    <t>CONTENIDO</t>
  </si>
  <si>
    <t>9.- Formato:</t>
  </si>
  <si>
    <t>10.- Inconsistencia:</t>
  </si>
  <si>
    <t>11.- Observaciones:</t>
  </si>
  <si>
    <t>FORMATO</t>
  </si>
  <si>
    <t>CONTRIBUCIONES ESPECIALES</t>
  </si>
  <si>
    <t>Clasificación por rubro de ingreso (CONAC)</t>
  </si>
  <si>
    <t>Clasificación por título de ingreso (LEY DE INGRESOS MUNICIPAL "JALISCO")</t>
  </si>
  <si>
    <t>PAGO DE ESTÍMULOS A SERVIDORES PÚBLICOS</t>
  </si>
  <si>
    <t>PRODUCTOS QUÍMICOS, FARMACÉUTICOS Y DE LABORATORIO</t>
  </si>
  <si>
    <t>Clasificación por tipo de ingresos</t>
  </si>
  <si>
    <t>Clasificación por origen del recurso</t>
  </si>
  <si>
    <t>INGRESOS DE GESTIÓN</t>
  </si>
  <si>
    <t>R</t>
  </si>
  <si>
    <t>Distribución</t>
  </si>
  <si>
    <t>T</t>
  </si>
  <si>
    <t>Refacciones y accesorios menores de mobiliario  y equipo de administración, educacional y recreativo</t>
  </si>
  <si>
    <t>SERVICIOS PROFESIONALES, CIENTÍFICOS, TÉCNICOS Y OTROS SERVICIOS</t>
  </si>
  <si>
    <t>SERVICIOS DE INSTALACIÓN, REPARACIÓN, MANTENIMIENTO Y CONSERVACIÓN</t>
  </si>
  <si>
    <t>SERVICIOS DE TRASLADO Y VIÁTICOS</t>
  </si>
  <si>
    <t>INVERSIÓN PÚBLICA</t>
  </si>
  <si>
    <t xml:space="preserve">AMORTIZACIÓN DE LA DEUDA PÚBLICA </t>
  </si>
  <si>
    <t>Clasificación por capítulo</t>
  </si>
  <si>
    <t>Clasificación por tipo de gasto</t>
  </si>
  <si>
    <t>GASTO CORRIENTE</t>
  </si>
  <si>
    <t>GASTO DE CAPÍTAL</t>
  </si>
  <si>
    <t>AMORTIZACIÓN DE LA DEUDA Y DISMINUCIÓN DE PASIVOS</t>
  </si>
  <si>
    <t>C</t>
  </si>
  <si>
    <t>AL PRESUPUESTO DEL EJERCICIO 2011</t>
  </si>
  <si>
    <t>Nombre de la Entidad:</t>
  </si>
  <si>
    <t>Titular de la entidad</t>
  </si>
  <si>
    <t>Responsable de las Finanzas</t>
  </si>
  <si>
    <t>4.- Acuerdo de la Autoridad:</t>
  </si>
  <si>
    <t>Votación:</t>
  </si>
  <si>
    <t>No. de Representantes:</t>
  </si>
  <si>
    <t>CONCEPTOS</t>
  </si>
  <si>
    <t>SUELDO BASE</t>
  </si>
  <si>
    <t>NOMBRE DE LA PLAZA</t>
  </si>
  <si>
    <t>ADSCRIPCIÓN DE LA PLAZA</t>
  </si>
  <si>
    <t>No. DE PLAZAS</t>
  </si>
  <si>
    <t>INDIVIDUAL MENSUAL</t>
  </si>
  <si>
    <t>GRUPAL MENSUAL</t>
  </si>
  <si>
    <t>GRUPAL ANUAL</t>
  </si>
  <si>
    <t>TOTAL DE LA PLANTILLA</t>
  </si>
  <si>
    <t>EJERCICIO 2010</t>
  </si>
  <si>
    <t>PRESUPUESTO 2011</t>
  </si>
  <si>
    <t>DIFERENCIA              2010 - 2011</t>
  </si>
  <si>
    <t>R E M A N E N T E</t>
  </si>
  <si>
    <t>I N G R E S O S</t>
  </si>
  <si>
    <t>E G R E S O S</t>
  </si>
  <si>
    <t>Plantilla de Personal de Carácter Permanente.</t>
  </si>
  <si>
    <t>Formato(s) de la Planeación.</t>
  </si>
  <si>
    <t>No. de documentos.</t>
  </si>
  <si>
    <t>Formato(s) de la Programación.</t>
  </si>
  <si>
    <t>Situación Hacendaria.</t>
  </si>
  <si>
    <t>El acta en su cuerpo expresa:</t>
  </si>
  <si>
    <t xml:space="preserve">El importe por capítulos </t>
  </si>
  <si>
    <t>Situación Hacendaria</t>
  </si>
  <si>
    <t>Presupuesto de Ingresos Económico por fuente de Financiamiento y concepto</t>
  </si>
  <si>
    <t>Presupuesto de Egresos Económica y por Objeto del Gasto</t>
  </si>
  <si>
    <t>Plantilla de Personal de Carácter Permanente</t>
  </si>
  <si>
    <t>No existe equilibrio entre la estimación del ingreso y el presupuesto de egresos para el ejercicio.</t>
  </si>
  <si>
    <t>En algunos rubros falta la estimación de ingresos, los cuales no puede dejar de presupuestarse.</t>
  </si>
  <si>
    <t>Existe diferencia entre el total del sueldo base anual y la partida 111 registrada en el formato de Presupuesto de Egresos Económico y por Objeto del Gasto.</t>
  </si>
  <si>
    <t>No existe equilibrio entre la estimación de los ingresos y el presupuesto de egresos en lo correspondiente al origen del recurso.</t>
  </si>
  <si>
    <t>En algunas partidas falta la estimación de egresos, los cuales no se puede dejar de presupuestar.</t>
  </si>
  <si>
    <t>VEHÍCULOS Y EQUIPO DE TRANSPORTE</t>
  </si>
  <si>
    <t>Basquetbol</t>
  </si>
  <si>
    <t>Servicios médicos</t>
  </si>
  <si>
    <t>Mantas, carteles, volantes, etc.</t>
  </si>
  <si>
    <t>Arrendamiento o concesión de escusados y baños públicos</t>
  </si>
  <si>
    <t>Uso de escusados y baños públicos</t>
  </si>
  <si>
    <t>Violación a la ley del registro civil del Estado de Jalisco</t>
  </si>
  <si>
    <t>Violación al Código Urbano para el Estado de Jalisco, y en materia de construcción y ornato</t>
  </si>
  <si>
    <t>Violación a Bando de Policía y Buen Gobierno</t>
  </si>
  <si>
    <t>Violación a la Ley del Servicio de Vialidad, Tránsito y Transporte del Estado de Jalisco y su Reglamento</t>
  </si>
  <si>
    <t>Contravención a la Ley de Protección Civil y su Reglamento</t>
  </si>
  <si>
    <t>Aportaciones federales</t>
  </si>
  <si>
    <t>PARTICIPACIONES, APORTACIONES, TRANSFERENCIAS, ASIGNACIONES, SUBSIDIOS y OTRAS AYUDAS</t>
  </si>
  <si>
    <t>Ayudas sociales a entidades de interés público</t>
  </si>
  <si>
    <t>TRANSFERENCIAS A FIDEICOMISOS, MANDATOS Y OTROS ANÁLOGOS</t>
  </si>
  <si>
    <t>Objetos de valor</t>
  </si>
  <si>
    <t>Cámaras fotográficas y de video</t>
  </si>
  <si>
    <t>Presupuesto de Ingresos por Clasificación Económica, Fuente de Financiamiento y Concepto.</t>
  </si>
  <si>
    <t>Otras violaciones a la ley de ingresos, demás leyes y ordenamientos municipales</t>
  </si>
  <si>
    <t>Por obras públicas</t>
  </si>
  <si>
    <t>Inhumaciones y reinhumaciones</t>
  </si>
  <si>
    <t>Limpieza de lotes baldíos, jardines, prados, banquetas y similares</t>
  </si>
  <si>
    <t>Transferencias</t>
  </si>
  <si>
    <t>Estimación</t>
  </si>
  <si>
    <t>OTROS INGRESOS</t>
  </si>
  <si>
    <t>Extemporáneo</t>
  </si>
  <si>
    <t xml:space="preserve">Imprime la mayoría de los formatos </t>
  </si>
  <si>
    <t>Presupuesto de Egresos por Clasificación Económica y Objeto del Gasto.</t>
  </si>
  <si>
    <t>Presupuesto de Egresos por Clasificación Administrativa.</t>
  </si>
  <si>
    <t>Presupuesto de Egresos por Clasificación Funcional-Programática</t>
  </si>
  <si>
    <t>En la documentación remitida no se integró el formato o se presenta sin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</si>
</sst>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_ ;\-0\ "/>
    <numFmt numFmtId="166" formatCode="00"/>
    <numFmt numFmtId="167" formatCode="00000"/>
    <numFmt numFmtId="168" formatCode="0000"/>
    <numFmt numFmtId="169" formatCode="dd/mmm/yyyy"/>
    <numFmt numFmtId="170" formatCode="&quot;$&quot;#,##0"/>
    <numFmt numFmtId="171" formatCode="&quot;$&quot;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ahoma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badi MT Condensed Light"/>
      <family val="0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i/>
      <sz val="12"/>
      <name val="Calibri"/>
      <family val="2"/>
    </font>
    <font>
      <b/>
      <i/>
      <sz val="10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b/>
      <sz val="6"/>
      <color indexed="8"/>
      <name val="Calibri"/>
      <family val="0"/>
    </font>
    <font>
      <b/>
      <sz val="9"/>
      <color indexed="9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/>
      <top/>
      <bottom/>
    </border>
    <border>
      <left/>
      <right style="thin">
        <color indexed="31"/>
      </right>
      <top/>
      <bottom/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/>
      <top style="thin">
        <color indexed="31"/>
      </top>
      <bottom style="thin">
        <color indexed="31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/>
      <bottom/>
    </border>
    <border>
      <left/>
      <right style="thin">
        <color indexed="62"/>
      </right>
      <top/>
      <bottom/>
    </border>
    <border>
      <left style="thin">
        <color indexed="57"/>
      </left>
      <right/>
      <top/>
      <bottom/>
    </border>
    <border>
      <left/>
      <right style="thin">
        <color indexed="57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31"/>
      </left>
      <right style="thin">
        <color indexed="31"/>
      </right>
      <top style="thin">
        <color indexed="9"/>
      </top>
      <bottom style="thin">
        <color indexed="31"/>
      </bottom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>
        <color indexed="31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/>
      <top style="thin">
        <color indexed="31"/>
      </top>
      <bottom/>
    </border>
    <border>
      <left/>
      <right style="thin">
        <color indexed="31"/>
      </right>
      <top style="thin">
        <color indexed="31"/>
      </top>
      <bottom/>
    </border>
    <border>
      <left/>
      <right/>
      <top style="thin">
        <color indexed="31"/>
      </top>
      <bottom style="thin">
        <color indexed="31"/>
      </bottom>
    </border>
    <border>
      <left style="thin">
        <color indexed="31"/>
      </left>
      <right/>
      <top/>
      <bottom style="thin">
        <color indexed="31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2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46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1" fontId="4" fillId="33" borderId="10" xfId="0" applyNumberFormat="1" applyFont="1" applyFill="1" applyBorder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41" fontId="23" fillId="34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41" fontId="16" fillId="33" borderId="10" xfId="0" applyNumberFormat="1" applyFont="1" applyFill="1" applyBorder="1" applyAlignment="1">
      <alignment horizontal="right" vertical="center"/>
    </xf>
    <xf numFmtId="41" fontId="23" fillId="34" borderId="13" xfId="0" applyNumberFormat="1" applyFont="1" applyFill="1" applyBorder="1" applyAlignment="1">
      <alignment horizontal="center" vertical="center" wrapText="1"/>
    </xf>
    <xf numFmtId="164" fontId="23" fillId="34" borderId="13" xfId="0" applyNumberFormat="1" applyFont="1" applyFill="1" applyBorder="1" applyAlignment="1">
      <alignment horizontal="center" wrapText="1"/>
    </xf>
    <xf numFmtId="164" fontId="23" fillId="34" borderId="14" xfId="0" applyNumberFormat="1" applyFont="1" applyFill="1" applyBorder="1" applyAlignment="1">
      <alignment horizontal="center" wrapText="1"/>
    </xf>
    <xf numFmtId="164" fontId="23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6" fillId="35" borderId="15" xfId="0" applyFont="1" applyFill="1" applyBorder="1" applyAlignment="1">
      <alignment horizontal="right" vertical="center"/>
    </xf>
    <xf numFmtId="41" fontId="26" fillId="35" borderId="10" xfId="0" applyNumberFormat="1" applyFont="1" applyFill="1" applyBorder="1" applyAlignment="1">
      <alignment horizontal="right" vertical="center"/>
    </xf>
    <xf numFmtId="0" fontId="26" fillId="35" borderId="1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16" fillId="0" borderId="1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5" fontId="4" fillId="36" borderId="10" xfId="0" applyNumberFormat="1" applyFont="1" applyFill="1" applyBorder="1" applyAlignment="1">
      <alignment horizontal="center" vertical="center"/>
    </xf>
    <xf numFmtId="165" fontId="5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vertical="center"/>
    </xf>
    <xf numFmtId="165" fontId="4" fillId="37" borderId="10" xfId="0" applyNumberFormat="1" applyFont="1" applyFill="1" applyBorder="1" applyAlignment="1">
      <alignment horizontal="center" vertical="center"/>
    </xf>
    <xf numFmtId="165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165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165" fontId="27" fillId="36" borderId="10" xfId="0" applyNumberFormat="1" applyFont="1" applyFill="1" applyBorder="1" applyAlignment="1">
      <alignment horizontal="center" vertical="center"/>
    </xf>
    <xf numFmtId="165" fontId="4" fillId="36" borderId="10" xfId="0" applyNumberFormat="1" applyFont="1" applyFill="1" applyBorder="1" applyAlignment="1">
      <alignment horizontal="center" vertical="center"/>
    </xf>
    <xf numFmtId="165" fontId="5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166" fontId="4" fillId="36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165" fontId="4" fillId="37" borderId="10" xfId="0" applyNumberFormat="1" applyFont="1" applyFill="1" applyBorder="1" applyAlignment="1">
      <alignment horizontal="center" vertical="center"/>
    </xf>
    <xf numFmtId="165" fontId="5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 wrapText="1"/>
    </xf>
    <xf numFmtId="167" fontId="5" fillId="37" borderId="10" xfId="0" applyNumberFormat="1" applyFont="1" applyFill="1" applyBorder="1" applyAlignment="1">
      <alignment horizontal="center" vertical="center"/>
    </xf>
    <xf numFmtId="41" fontId="16" fillId="36" borderId="10" xfId="0" applyNumberFormat="1" applyFont="1" applyFill="1" applyBorder="1" applyAlignment="1">
      <alignment vertical="center"/>
    </xf>
    <xf numFmtId="41" fontId="16" fillId="37" borderId="10" xfId="0" applyNumberFormat="1" applyFont="1" applyFill="1" applyBorder="1" applyAlignment="1">
      <alignment vertical="center"/>
    </xf>
    <xf numFmtId="41" fontId="16" fillId="0" borderId="10" xfId="0" applyNumberFormat="1" applyFont="1" applyBorder="1" applyAlignment="1">
      <alignment vertical="center"/>
    </xf>
    <xf numFmtId="41" fontId="4" fillId="36" borderId="10" xfId="0" applyNumberFormat="1" applyFont="1" applyFill="1" applyBorder="1" applyAlignment="1">
      <alignment vertical="center"/>
    </xf>
    <xf numFmtId="41" fontId="4" fillId="37" borderId="10" xfId="0" applyNumberFormat="1" applyFont="1" applyFill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4" fillId="36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41" fontId="16" fillId="0" borderId="10" xfId="0" applyNumberFormat="1" applyFont="1" applyFill="1" applyBorder="1" applyAlignment="1">
      <alignment vertical="center"/>
    </xf>
    <xf numFmtId="41" fontId="16" fillId="0" borderId="10" xfId="0" applyNumberFormat="1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10" xfId="0" applyFont="1" applyBorder="1" applyAlignment="1" applyProtection="1">
      <alignment vertical="center"/>
      <protection/>
    </xf>
    <xf numFmtId="41" fontId="16" fillId="0" borderId="10" xfId="0" applyNumberFormat="1" applyFont="1" applyBorder="1" applyAlignment="1" applyProtection="1">
      <alignment vertical="center"/>
      <protection/>
    </xf>
    <xf numFmtId="0" fontId="16" fillId="0" borderId="10" xfId="0" applyFont="1" applyBorder="1" applyAlignment="1">
      <alignment vertical="center"/>
    </xf>
    <xf numFmtId="41" fontId="16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38" borderId="0" xfId="0" applyFill="1" applyAlignment="1" applyProtection="1">
      <alignment/>
      <protection/>
    </xf>
    <xf numFmtId="0" fontId="8" fillId="38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8" borderId="0" xfId="0" applyFill="1" applyAlignment="1" applyProtection="1">
      <alignment horizontal="right"/>
      <protection/>
    </xf>
    <xf numFmtId="0" fontId="7" fillId="38" borderId="0" xfId="0" applyFont="1" applyFill="1" applyAlignment="1" applyProtection="1">
      <alignment/>
      <protection/>
    </xf>
    <xf numFmtId="0" fontId="9" fillId="38" borderId="0" xfId="0" applyFont="1" applyFill="1" applyAlignment="1" applyProtection="1">
      <alignment horizontal="center"/>
      <protection/>
    </xf>
    <xf numFmtId="0" fontId="9" fillId="38" borderId="0" xfId="0" applyFont="1" applyFill="1" applyAlignment="1" applyProtection="1">
      <alignment horizontal="left"/>
      <protection/>
    </xf>
    <xf numFmtId="0" fontId="10" fillId="38" borderId="17" xfId="0" applyFont="1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39" borderId="19" xfId="0" applyFill="1" applyBorder="1" applyAlignment="1" applyProtection="1">
      <alignment/>
      <protection/>
    </xf>
    <xf numFmtId="0" fontId="0" fillId="38" borderId="19" xfId="0" applyFill="1" applyBorder="1" applyAlignment="1" applyProtection="1">
      <alignment/>
      <protection/>
    </xf>
    <xf numFmtId="0" fontId="10" fillId="39" borderId="20" xfId="0" applyFont="1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11" fillId="39" borderId="22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11" fillId="39" borderId="23" xfId="0" applyFont="1" applyFill="1" applyBorder="1" applyAlignment="1" applyProtection="1">
      <alignment/>
      <protection/>
    </xf>
    <xf numFmtId="0" fontId="11" fillId="39" borderId="0" xfId="0" applyFont="1" applyFill="1" applyBorder="1" applyAlignment="1" applyProtection="1">
      <alignment/>
      <protection/>
    </xf>
    <xf numFmtId="0" fontId="12" fillId="39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horizontal="right"/>
      <protection/>
    </xf>
    <xf numFmtId="0" fontId="12" fillId="38" borderId="0" xfId="0" applyFont="1" applyFill="1" applyBorder="1" applyAlignment="1" applyProtection="1">
      <alignment horizontal="right"/>
      <protection/>
    </xf>
    <xf numFmtId="0" fontId="12" fillId="38" borderId="0" xfId="0" applyFont="1" applyFill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23" xfId="0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6" fillId="38" borderId="25" xfId="0" applyFont="1" applyFill="1" applyBorder="1" applyAlignment="1" applyProtection="1">
      <alignment horizontal="center"/>
      <protection locked="0"/>
    </xf>
    <xf numFmtId="0" fontId="0" fillId="38" borderId="26" xfId="0" applyFill="1" applyBorder="1" applyAlignment="1" applyProtection="1">
      <alignment/>
      <protection/>
    </xf>
    <xf numFmtId="0" fontId="13" fillId="38" borderId="0" xfId="0" applyFont="1" applyFill="1" applyBorder="1" applyAlignment="1" applyProtection="1">
      <alignment/>
      <protection/>
    </xf>
    <xf numFmtId="0" fontId="0" fillId="38" borderId="27" xfId="0" applyFill="1" applyBorder="1" applyAlignment="1" applyProtection="1">
      <alignment/>
      <protection/>
    </xf>
    <xf numFmtId="0" fontId="0" fillId="38" borderId="28" xfId="0" applyFill="1" applyBorder="1" applyAlignment="1" applyProtection="1">
      <alignment/>
      <protection/>
    </xf>
    <xf numFmtId="0" fontId="0" fillId="38" borderId="29" xfId="0" applyFill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0" fontId="0" fillId="38" borderId="31" xfId="0" applyFill="1" applyBorder="1" applyAlignment="1" applyProtection="1">
      <alignment/>
      <protection/>
    </xf>
    <xf numFmtId="0" fontId="0" fillId="38" borderId="32" xfId="0" applyFill="1" applyBorder="1" applyAlignment="1" applyProtection="1">
      <alignment/>
      <protection/>
    </xf>
    <xf numFmtId="0" fontId="0" fillId="38" borderId="33" xfId="0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 horizontal="right"/>
      <protection/>
    </xf>
    <xf numFmtId="0" fontId="11" fillId="38" borderId="33" xfId="0" applyFont="1" applyFill="1" applyBorder="1" applyAlignment="1" applyProtection="1">
      <alignment horizontal="right"/>
      <protection/>
    </xf>
    <xf numFmtId="0" fontId="12" fillId="38" borderId="33" xfId="0" applyFont="1" applyFill="1" applyBorder="1" applyAlignment="1" applyProtection="1">
      <alignment horizontal="right"/>
      <protection/>
    </xf>
    <xf numFmtId="0" fontId="0" fillId="38" borderId="35" xfId="0" applyFill="1" applyBorder="1" applyAlignment="1" applyProtection="1">
      <alignment/>
      <protection/>
    </xf>
    <xf numFmtId="170" fontId="7" fillId="38" borderId="0" xfId="0" applyNumberFormat="1" applyFont="1" applyFill="1" applyBorder="1" applyAlignment="1" applyProtection="1">
      <alignment vertical="center"/>
      <protection/>
    </xf>
    <xf numFmtId="1" fontId="0" fillId="38" borderId="0" xfId="0" applyNumberFormat="1" applyFill="1" applyAlignment="1" applyProtection="1">
      <alignment/>
      <protection/>
    </xf>
    <xf numFmtId="0" fontId="11" fillId="38" borderId="22" xfId="0" applyFont="1" applyFill="1" applyBorder="1" applyAlignment="1" applyProtection="1">
      <alignment/>
      <protection/>
    </xf>
    <xf numFmtId="0" fontId="11" fillId="38" borderId="26" xfId="0" applyFont="1" applyFill="1" applyBorder="1" applyAlignment="1" applyProtection="1">
      <alignment/>
      <protection/>
    </xf>
    <xf numFmtId="0" fontId="13" fillId="38" borderId="0" xfId="0" applyFont="1" applyFill="1" applyBorder="1" applyAlignment="1" applyProtection="1">
      <alignment horizontal="right"/>
      <protection/>
    </xf>
    <xf numFmtId="170" fontId="7" fillId="38" borderId="28" xfId="0" applyNumberFormat="1" applyFont="1" applyFill="1" applyBorder="1" applyAlignment="1" applyProtection="1">
      <alignment vertical="center"/>
      <protection/>
    </xf>
    <xf numFmtId="171" fontId="7" fillId="38" borderId="28" xfId="0" applyNumberFormat="1" applyFont="1" applyFill="1" applyBorder="1" applyAlignment="1" applyProtection="1">
      <alignment vertical="center"/>
      <protection/>
    </xf>
    <xf numFmtId="0" fontId="11" fillId="38" borderId="28" xfId="0" applyFont="1" applyFill="1" applyBorder="1" applyAlignment="1" applyProtection="1">
      <alignment/>
      <protection/>
    </xf>
    <xf numFmtId="0" fontId="11" fillId="39" borderId="36" xfId="0" applyFont="1" applyFill="1" applyBorder="1" applyAlignment="1" applyProtection="1">
      <alignment/>
      <protection/>
    </xf>
    <xf numFmtId="0" fontId="0" fillId="39" borderId="33" xfId="0" applyFill="1" applyBorder="1" applyAlignment="1" applyProtection="1">
      <alignment/>
      <protection/>
    </xf>
    <xf numFmtId="0" fontId="0" fillId="38" borderId="37" xfId="0" applyFill="1" applyBorder="1" applyAlignment="1" applyProtection="1">
      <alignment/>
      <protection/>
    </xf>
    <xf numFmtId="0" fontId="0" fillId="38" borderId="38" xfId="0" applyFill="1" applyBorder="1" applyAlignment="1" applyProtection="1">
      <alignment/>
      <protection/>
    </xf>
    <xf numFmtId="0" fontId="10" fillId="38" borderId="0" xfId="0" applyFont="1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 vertical="justify" wrapText="1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14" fillId="38" borderId="0" xfId="0" applyFont="1" applyFill="1" applyBorder="1" applyAlignment="1" applyProtection="1">
      <alignment vertical="justify" wrapText="1"/>
      <protection/>
    </xf>
    <xf numFmtId="1" fontId="11" fillId="38" borderId="0" xfId="0" applyNumberFormat="1" applyFont="1" applyFill="1" applyBorder="1" applyAlignment="1" applyProtection="1">
      <alignment/>
      <protection/>
    </xf>
    <xf numFmtId="0" fontId="0" fillId="38" borderId="39" xfId="0" applyFill="1" applyBorder="1" applyAlignment="1" applyProtection="1">
      <alignment/>
      <protection/>
    </xf>
    <xf numFmtId="0" fontId="0" fillId="38" borderId="40" xfId="0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6" fillId="0" borderId="0" xfId="0" applyFont="1" applyFill="1" applyBorder="1" applyAlignment="1">
      <alignment wrapText="1"/>
    </xf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 wrapText="1"/>
    </xf>
    <xf numFmtId="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/>
    </xf>
    <xf numFmtId="0" fontId="25" fillId="38" borderId="0" xfId="0" applyFont="1" applyFill="1" applyAlignment="1">
      <alignment/>
    </xf>
    <xf numFmtId="0" fontId="0" fillId="38" borderId="0" xfId="0" applyFill="1" applyAlignment="1">
      <alignment/>
    </xf>
    <xf numFmtId="41" fontId="0" fillId="38" borderId="0" xfId="0" applyNumberFormat="1" applyFill="1" applyAlignment="1">
      <alignment/>
    </xf>
    <xf numFmtId="9" fontId="0" fillId="38" borderId="0" xfId="0" applyNumberForma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38" borderId="0" xfId="0" applyFill="1" applyAlignment="1">
      <alignment horizontal="center"/>
    </xf>
    <xf numFmtId="0" fontId="29" fillId="40" borderId="0" xfId="0" applyFont="1" applyFill="1" applyBorder="1" applyAlignment="1">
      <alignment horizontal="center" vertical="center"/>
    </xf>
    <xf numFmtId="0" fontId="29" fillId="40" borderId="0" xfId="0" applyFont="1" applyFill="1" applyBorder="1" applyAlignment="1">
      <alignment horizontal="right" vertical="center" wrapText="1"/>
    </xf>
    <xf numFmtId="41" fontId="29" fillId="40" borderId="0" xfId="0" applyNumberFormat="1" applyFont="1" applyFill="1" applyBorder="1" applyAlignment="1">
      <alignment vertical="center"/>
    </xf>
    <xf numFmtId="9" fontId="29" fillId="40" borderId="0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41" xfId="0" applyFont="1" applyFill="1" applyBorder="1" applyAlignment="1">
      <alignment horizontal="center" vertical="center"/>
    </xf>
    <xf numFmtId="0" fontId="29" fillId="40" borderId="42" xfId="0" applyFont="1" applyFill="1" applyBorder="1" applyAlignment="1">
      <alignment horizontal="right" vertical="center" wrapText="1"/>
    </xf>
    <xf numFmtId="41" fontId="29" fillId="40" borderId="42" xfId="0" applyNumberFormat="1" applyFont="1" applyFill="1" applyBorder="1" applyAlignment="1">
      <alignment vertical="center"/>
    </xf>
    <xf numFmtId="9" fontId="29" fillId="40" borderId="43" xfId="0" applyNumberFormat="1" applyFont="1" applyFill="1" applyBorder="1" applyAlignment="1">
      <alignment horizontal="center" vertical="center"/>
    </xf>
    <xf numFmtId="0" fontId="29" fillId="40" borderId="0" xfId="0" applyFont="1" applyFill="1" applyBorder="1" applyAlignment="1">
      <alignment horizontal="right" vertical="center"/>
    </xf>
    <xf numFmtId="0" fontId="0" fillId="38" borderId="0" xfId="0" applyFill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1" fontId="20" fillId="41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/>
    </xf>
    <xf numFmtId="9" fontId="16" fillId="0" borderId="0" xfId="0" applyNumberFormat="1" applyFont="1" applyAlignment="1">
      <alignment horizontal="right" vertic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9" fontId="0" fillId="0" borderId="0" xfId="0" applyNumberFormat="1" applyAlignment="1">
      <alignment vertical="center"/>
    </xf>
    <xf numFmtId="0" fontId="20" fillId="0" borderId="4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1" fontId="20" fillId="0" borderId="0" xfId="0" applyNumberFormat="1" applyFont="1" applyFill="1" applyBorder="1" applyAlignment="1">
      <alignment horizontal="center"/>
    </xf>
    <xf numFmtId="9" fontId="20" fillId="0" borderId="45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/>
    </xf>
    <xf numFmtId="9" fontId="20" fillId="0" borderId="47" xfId="0" applyNumberFormat="1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right" vertical="center" wrapText="1"/>
    </xf>
    <xf numFmtId="41" fontId="32" fillId="41" borderId="0" xfId="0" applyNumberFormat="1" applyFont="1" applyFill="1" applyAlignment="1">
      <alignment/>
    </xf>
    <xf numFmtId="9" fontId="32" fillId="41" borderId="0" xfId="0" applyNumberFormat="1" applyFont="1" applyFill="1" applyAlignment="1">
      <alignment/>
    </xf>
    <xf numFmtId="0" fontId="32" fillId="41" borderId="0" xfId="0" applyFont="1" applyFill="1" applyAlignment="1">
      <alignment horizontal="center" vertical="center"/>
    </xf>
    <xf numFmtId="41" fontId="32" fillId="41" borderId="0" xfId="0" applyNumberFormat="1" applyFont="1" applyFill="1" applyAlignment="1">
      <alignment vertical="center"/>
    </xf>
    <xf numFmtId="9" fontId="32" fillId="41" borderId="0" xfId="0" applyNumberFormat="1" applyFont="1" applyFill="1" applyAlignment="1">
      <alignment vertical="center"/>
    </xf>
    <xf numFmtId="0" fontId="0" fillId="38" borderId="0" xfId="0" applyFill="1" applyBorder="1" applyAlignment="1">
      <alignment horizontal="center" vertical="center"/>
    </xf>
    <xf numFmtId="0" fontId="0" fillId="38" borderId="0" xfId="0" applyFont="1" applyFill="1" applyBorder="1" applyAlignment="1">
      <alignment vertical="center" wrapText="1"/>
    </xf>
    <xf numFmtId="0" fontId="32" fillId="38" borderId="0" xfId="0" applyFont="1" applyFill="1" applyBorder="1" applyAlignment="1">
      <alignment vertical="center" wrapText="1"/>
    </xf>
    <xf numFmtId="41" fontId="32" fillId="38" borderId="0" xfId="0" applyNumberFormat="1" applyFont="1" applyFill="1" applyAlignment="1">
      <alignment/>
    </xf>
    <xf numFmtId="9" fontId="32" fillId="38" borderId="0" xfId="0" applyNumberFormat="1" applyFont="1" applyFill="1" applyAlignment="1">
      <alignment/>
    </xf>
    <xf numFmtId="0" fontId="0" fillId="38" borderId="0" xfId="0" applyFill="1" applyAlignment="1">
      <alignment horizontal="center" vertical="center"/>
    </xf>
    <xf numFmtId="0" fontId="0" fillId="38" borderId="0" xfId="0" applyFill="1" applyAlignment="1">
      <alignment vertical="center" wrapText="1"/>
    </xf>
    <xf numFmtId="0" fontId="0" fillId="38" borderId="0" xfId="0" applyFill="1" applyAlignment="1" applyProtection="1">
      <alignment vertical="justify" wrapText="1"/>
      <protection/>
    </xf>
    <xf numFmtId="0" fontId="6" fillId="38" borderId="0" xfId="0" applyFont="1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 wrapText="1"/>
      <protection/>
    </xf>
    <xf numFmtId="0" fontId="0" fillId="38" borderId="23" xfId="0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 wrapText="1"/>
      <protection/>
    </xf>
    <xf numFmtId="0" fontId="0" fillId="38" borderId="2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34" borderId="48" xfId="0" applyFont="1" applyFill="1" applyBorder="1" applyAlignment="1">
      <alignment vertical="center"/>
    </xf>
    <xf numFmtId="0" fontId="33" fillId="0" borderId="0" xfId="51" applyFont="1" applyAlignment="1" applyProtection="1">
      <alignment vertical="center"/>
      <protection/>
    </xf>
    <xf numFmtId="49" fontId="33" fillId="0" borderId="49" xfId="52" applyNumberFormat="1" applyFont="1" applyFill="1" applyBorder="1" applyAlignment="1" applyProtection="1">
      <alignment vertical="center" wrapText="1"/>
      <protection locked="0"/>
    </xf>
    <xf numFmtId="3" fontId="33" fillId="0" borderId="49" xfId="52" applyNumberFormat="1" applyFont="1" applyFill="1" applyBorder="1" applyAlignment="1" applyProtection="1">
      <alignment horizontal="center" vertical="center"/>
      <protection locked="0"/>
    </xf>
    <xf numFmtId="49" fontId="33" fillId="0" borderId="49" xfId="52" applyNumberFormat="1" applyFont="1" applyFill="1" applyBorder="1" applyAlignment="1" applyProtection="1">
      <alignment horizontal="center" vertical="center" wrapText="1"/>
      <protection locked="0"/>
    </xf>
    <xf numFmtId="3" fontId="33" fillId="0" borderId="49" xfId="52" applyNumberFormat="1" applyFont="1" applyFill="1" applyBorder="1" applyAlignment="1" applyProtection="1">
      <alignment horizontal="right" vertical="center"/>
      <protection locked="0"/>
    </xf>
    <xf numFmtId="3" fontId="33" fillId="0" borderId="49" xfId="52" applyNumberFormat="1" applyFont="1" applyFill="1" applyBorder="1" applyAlignment="1" applyProtection="1">
      <alignment vertical="center"/>
      <protection locked="0"/>
    </xf>
    <xf numFmtId="0" fontId="33" fillId="38" borderId="0" xfId="51" applyFont="1" applyFill="1" applyProtection="1">
      <alignment/>
      <protection/>
    </xf>
    <xf numFmtId="0" fontId="33" fillId="0" borderId="0" xfId="51" applyFont="1" applyProtection="1">
      <alignment/>
      <protection/>
    </xf>
    <xf numFmtId="0" fontId="33" fillId="38" borderId="0" xfId="51" applyFont="1" applyFill="1" applyProtection="1">
      <alignment/>
      <protection locked="0"/>
    </xf>
    <xf numFmtId="0" fontId="33" fillId="0" borderId="0" xfId="51" applyFont="1" applyProtection="1">
      <alignment/>
      <protection locked="0"/>
    </xf>
    <xf numFmtId="49" fontId="33" fillId="34" borderId="50" xfId="52" applyNumberFormat="1" applyFont="1" applyFill="1" applyBorder="1" applyAlignment="1" applyProtection="1">
      <alignment vertical="center" wrapText="1"/>
      <protection/>
    </xf>
    <xf numFmtId="49" fontId="33" fillId="0" borderId="50" xfId="5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3" fontId="33" fillId="0" borderId="50" xfId="52" applyNumberFormat="1" applyFont="1" applyFill="1" applyBorder="1" applyAlignment="1" applyProtection="1">
      <alignment horizontal="center" vertical="center"/>
      <protection locked="0"/>
    </xf>
    <xf numFmtId="49" fontId="33" fillId="0" borderId="50" xfId="52" applyNumberFormat="1" applyFont="1" applyFill="1" applyBorder="1" applyAlignment="1" applyProtection="1">
      <alignment horizontal="center" vertical="center" wrapText="1"/>
      <protection locked="0"/>
    </xf>
    <xf numFmtId="3" fontId="33" fillId="34" borderId="50" xfId="52" applyNumberFormat="1" applyFont="1" applyFill="1" applyBorder="1" applyAlignment="1" applyProtection="1">
      <alignment horizontal="right" vertical="center"/>
      <protection/>
    </xf>
    <xf numFmtId="3" fontId="33" fillId="34" borderId="50" xfId="52" applyNumberFormat="1" applyFont="1" applyFill="1" applyBorder="1" applyAlignment="1" applyProtection="1">
      <alignment vertical="center"/>
      <protection/>
    </xf>
    <xf numFmtId="0" fontId="34" fillId="0" borderId="0" xfId="51" applyFont="1" applyProtection="1">
      <alignment/>
      <protection/>
    </xf>
    <xf numFmtId="0" fontId="34" fillId="38" borderId="0" xfId="51" applyFont="1" applyFill="1" applyProtection="1">
      <alignment/>
      <protection/>
    </xf>
    <xf numFmtId="0" fontId="33" fillId="0" borderId="0" xfId="52" applyFont="1" applyAlignment="1" applyProtection="1">
      <alignment vertical="center"/>
      <protection/>
    </xf>
    <xf numFmtId="0" fontId="33" fillId="0" borderId="0" xfId="52" applyFont="1" applyAlignment="1" applyProtection="1">
      <alignment horizontal="center" vertical="center"/>
      <protection/>
    </xf>
    <xf numFmtId="3" fontId="33" fillId="0" borderId="0" xfId="52" applyNumberFormat="1" applyFont="1" applyAlignment="1" applyProtection="1">
      <alignment horizontal="center" vertical="center"/>
      <protection/>
    </xf>
    <xf numFmtId="3" fontId="33" fillId="0" borderId="0" xfId="52" applyNumberFormat="1" applyFont="1" applyAlignment="1" applyProtection="1">
      <alignment horizontal="right" vertical="center"/>
      <protection/>
    </xf>
    <xf numFmtId="3" fontId="33" fillId="0" borderId="0" xfId="51" applyNumberFormat="1" applyFont="1" applyProtection="1">
      <alignment/>
      <protection/>
    </xf>
    <xf numFmtId="0" fontId="33" fillId="0" borderId="0" xfId="51" applyFont="1" applyAlignment="1" applyProtection="1">
      <alignment horizontal="center"/>
      <protection/>
    </xf>
    <xf numFmtId="3" fontId="33" fillId="0" borderId="0" xfId="51" applyNumberFormat="1" applyFont="1" applyAlignment="1" applyProtection="1">
      <alignment horizontal="right"/>
      <protection/>
    </xf>
    <xf numFmtId="0" fontId="35" fillId="38" borderId="0" xfId="51" applyFont="1" applyFill="1" applyAlignment="1" applyProtection="1">
      <alignment vertical="center"/>
      <protection/>
    </xf>
    <xf numFmtId="0" fontId="35" fillId="0" borderId="0" xfId="51" applyFont="1" applyAlignment="1" applyProtection="1">
      <alignment vertical="center"/>
      <protection/>
    </xf>
    <xf numFmtId="3" fontId="23" fillId="34" borderId="48" xfId="52" applyNumberFormat="1" applyFont="1" applyFill="1" applyBorder="1" applyAlignment="1" applyProtection="1">
      <alignment horizontal="center" vertical="center" wrapText="1"/>
      <protection/>
    </xf>
    <xf numFmtId="0" fontId="34" fillId="35" borderId="0" xfId="52" applyFont="1" applyFill="1" applyAlignment="1" applyProtection="1">
      <alignment vertical="center"/>
      <protection/>
    </xf>
    <xf numFmtId="0" fontId="34" fillId="35" borderId="0" xfId="52" applyFont="1" applyFill="1" applyAlignment="1" applyProtection="1">
      <alignment horizontal="center" vertical="center"/>
      <protection/>
    </xf>
    <xf numFmtId="0" fontId="34" fillId="35" borderId="0" xfId="51" applyFont="1" applyFill="1" applyProtection="1">
      <alignment/>
      <protection/>
    </xf>
    <xf numFmtId="3" fontId="34" fillId="35" borderId="0" xfId="52" applyNumberFormat="1" applyFont="1" applyFill="1" applyAlignment="1" applyProtection="1">
      <alignment horizontal="center" vertical="center"/>
      <protection/>
    </xf>
    <xf numFmtId="3" fontId="34" fillId="35" borderId="0" xfId="52" applyNumberFormat="1" applyFont="1" applyFill="1" applyAlignment="1" applyProtection="1">
      <alignment horizontal="right" vertical="center"/>
      <protection/>
    </xf>
    <xf numFmtId="3" fontId="19" fillId="35" borderId="0" xfId="52" applyNumberFormat="1" applyFont="1" applyFill="1" applyAlignment="1" applyProtection="1">
      <alignment horizontal="right" vertical="center"/>
      <protection/>
    </xf>
    <xf numFmtId="3" fontId="19" fillId="35" borderId="51" xfId="52" applyNumberFormat="1" applyFont="1" applyFill="1" applyBorder="1" applyAlignment="1" applyProtection="1">
      <alignment horizontal="right" vertical="center"/>
      <protection/>
    </xf>
    <xf numFmtId="0" fontId="0" fillId="0" borderId="49" xfId="0" applyFont="1" applyBorder="1" applyAlignment="1" applyProtection="1">
      <alignment/>
      <protection locked="0"/>
    </xf>
    <xf numFmtId="9" fontId="33" fillId="38" borderId="52" xfId="51" applyNumberFormat="1" applyFont="1" applyFill="1" applyBorder="1" applyAlignment="1" applyProtection="1">
      <alignment horizontal="center"/>
      <protection/>
    </xf>
    <xf numFmtId="0" fontId="33" fillId="38" borderId="0" xfId="51" applyFont="1" applyFill="1" applyAlignment="1" applyProtection="1">
      <alignment vertical="center"/>
      <protection/>
    </xf>
    <xf numFmtId="0" fontId="36" fillId="38" borderId="25" xfId="51" applyFont="1" applyFill="1" applyBorder="1" applyAlignment="1" applyProtection="1">
      <alignment vertical="center"/>
      <protection/>
    </xf>
    <xf numFmtId="9" fontId="36" fillId="38" borderId="25" xfId="55" applyFont="1" applyFill="1" applyBorder="1" applyAlignment="1" applyProtection="1">
      <alignment horizontal="center" vertical="center"/>
      <protection/>
    </xf>
    <xf numFmtId="0" fontId="19" fillId="41" borderId="25" xfId="51" applyFont="1" applyFill="1" applyBorder="1" applyAlignment="1" applyProtection="1">
      <alignment horizontal="right"/>
      <protection/>
    </xf>
    <xf numFmtId="9" fontId="19" fillId="41" borderId="25" xfId="55" applyFont="1" applyFill="1" applyBorder="1" applyAlignment="1" applyProtection="1">
      <alignment horizontal="center"/>
      <protection/>
    </xf>
    <xf numFmtId="0" fontId="19" fillId="35" borderId="25" xfId="51" applyFont="1" applyFill="1" applyBorder="1" applyAlignment="1" applyProtection="1">
      <alignment horizontal="right"/>
      <protection/>
    </xf>
    <xf numFmtId="9" fontId="19" fillId="35" borderId="25" xfId="55" applyFont="1" applyFill="1" applyBorder="1" applyAlignment="1" applyProtection="1">
      <alignment horizontal="center"/>
      <protection/>
    </xf>
    <xf numFmtId="3" fontId="37" fillId="34" borderId="0" xfId="51" applyNumberFormat="1" applyFont="1" applyFill="1" applyProtection="1">
      <alignment/>
      <protection/>
    </xf>
    <xf numFmtId="3" fontId="33" fillId="38" borderId="0" xfId="51" applyNumberFormat="1" applyFont="1" applyFill="1" applyProtection="1">
      <alignment/>
      <protection/>
    </xf>
    <xf numFmtId="3" fontId="33" fillId="38" borderId="25" xfId="51" applyNumberFormat="1" applyFont="1" applyFill="1" applyBorder="1" applyAlignment="1" applyProtection="1">
      <alignment vertical="center"/>
      <protection locked="0"/>
    </xf>
    <xf numFmtId="3" fontId="33" fillId="38" borderId="0" xfId="51" applyNumberFormat="1" applyFont="1" applyFill="1" applyAlignment="1" applyProtection="1">
      <alignment vertical="center"/>
      <protection/>
    </xf>
    <xf numFmtId="3" fontId="33" fillId="38" borderId="25" xfId="51" applyNumberFormat="1" applyFont="1" applyFill="1" applyBorder="1" applyAlignment="1" applyProtection="1">
      <alignment vertical="center"/>
      <protection/>
    </xf>
    <xf numFmtId="3" fontId="19" fillId="41" borderId="25" xfId="51" applyNumberFormat="1" applyFont="1" applyFill="1" applyBorder="1" applyProtection="1">
      <alignment/>
      <protection/>
    </xf>
    <xf numFmtId="3" fontId="38" fillId="41" borderId="0" xfId="51" applyNumberFormat="1" applyFont="1" applyFill="1" applyProtection="1">
      <alignment/>
      <protection/>
    </xf>
    <xf numFmtId="3" fontId="19" fillId="35" borderId="25" xfId="51" applyNumberFormat="1" applyFont="1" applyFill="1" applyBorder="1" applyProtection="1">
      <alignment/>
      <protection/>
    </xf>
    <xf numFmtId="3" fontId="19" fillId="35" borderId="0" xfId="51" applyNumberFormat="1" applyFont="1" applyFill="1" applyProtection="1">
      <alignment/>
      <protection/>
    </xf>
    <xf numFmtId="3" fontId="33" fillId="38" borderId="0" xfId="51" applyNumberFormat="1" applyFont="1" applyFill="1" applyAlignment="1" applyProtection="1">
      <alignment horizontal="right"/>
      <protection/>
    </xf>
    <xf numFmtId="3" fontId="36" fillId="38" borderId="0" xfId="51" applyNumberFormat="1" applyFont="1" applyFill="1" applyProtection="1">
      <alignment/>
      <protection/>
    </xf>
    <xf numFmtId="9" fontId="33" fillId="0" borderId="0" xfId="51" applyNumberFormat="1" applyFont="1" applyAlignment="1" applyProtection="1">
      <alignment horizontal="center"/>
      <protection/>
    </xf>
    <xf numFmtId="3" fontId="16" fillId="0" borderId="0" xfId="0" applyNumberFormat="1" applyFont="1" applyAlignment="1" applyProtection="1">
      <alignment/>
      <protection/>
    </xf>
    <xf numFmtId="1" fontId="11" fillId="38" borderId="0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/>
    </xf>
    <xf numFmtId="0" fontId="12" fillId="38" borderId="26" xfId="0" applyFont="1" applyFill="1" applyBorder="1" applyAlignment="1" applyProtection="1">
      <alignment horizontal="right"/>
      <protection/>
    </xf>
    <xf numFmtId="37" fontId="19" fillId="41" borderId="25" xfId="51" applyNumberFormat="1" applyFont="1" applyFill="1" applyBorder="1" applyProtection="1">
      <alignment/>
      <protection/>
    </xf>
    <xf numFmtId="165" fontId="1" fillId="0" borderId="0" xfId="0" applyNumberFormat="1" applyFont="1" applyBorder="1" applyAlignment="1">
      <alignment/>
    </xf>
    <xf numFmtId="3" fontId="39" fillId="38" borderId="25" xfId="51" applyNumberFormat="1" applyFont="1" applyFill="1" applyBorder="1" applyAlignment="1" applyProtection="1">
      <alignment vertical="center"/>
      <protection locked="0"/>
    </xf>
    <xf numFmtId="3" fontId="39" fillId="42" borderId="53" xfId="51" applyNumberFormat="1" applyFont="1" applyFill="1" applyBorder="1" applyAlignment="1" applyProtection="1">
      <alignment horizontal="right" vertical="center"/>
      <protection/>
    </xf>
    <xf numFmtId="3" fontId="39" fillId="42" borderId="28" xfId="51" applyNumberFormat="1" applyFont="1" applyFill="1" applyBorder="1" applyAlignment="1" applyProtection="1">
      <alignment horizontal="right" vertical="center"/>
      <protection/>
    </xf>
    <xf numFmtId="0" fontId="23" fillId="34" borderId="12" xfId="0" applyFont="1" applyFill="1" applyBorder="1" applyAlignment="1" applyProtection="1">
      <alignment horizontal="center" vertical="top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26" fillId="35" borderId="16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41" fontId="0" fillId="0" borderId="0" xfId="0" applyNumberFormat="1" applyFill="1" applyBorder="1" applyAlignment="1" applyProtection="1">
      <alignment horizontal="center"/>
      <protection/>
    </xf>
    <xf numFmtId="164" fontId="16" fillId="0" borderId="10" xfId="0" applyNumberFormat="1" applyFont="1" applyFill="1" applyBorder="1" applyAlignment="1" applyProtection="1">
      <alignment horizontal="center" vertical="center" wrapText="1"/>
      <protection/>
    </xf>
    <xf numFmtId="41" fontId="16" fillId="0" borderId="10" xfId="0" applyNumberFormat="1" applyFont="1" applyBorder="1" applyAlignment="1" applyProtection="1">
      <alignment horizontal="right" vertical="center"/>
      <protection/>
    </xf>
    <xf numFmtId="49" fontId="33" fillId="34" borderId="50" xfId="5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3" fontId="33" fillId="34" borderId="50" xfId="52" applyNumberFormat="1" applyFont="1" applyFill="1" applyBorder="1" applyAlignment="1" applyProtection="1">
      <alignment horizontal="right" vertical="center"/>
      <protection locked="0"/>
    </xf>
    <xf numFmtId="3" fontId="33" fillId="34" borderId="50" xfId="52" applyNumberFormat="1" applyFont="1" applyFill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justify" vertical="center" wrapText="1"/>
      <protection/>
    </xf>
    <xf numFmtId="0" fontId="13" fillId="0" borderId="25" xfId="0" applyFont="1" applyBorder="1" applyAlignment="1" applyProtection="1">
      <alignment horizontal="justify" vertical="center" wrapText="1"/>
      <protection/>
    </xf>
    <xf numFmtId="0" fontId="13" fillId="0" borderId="54" xfId="0" applyFont="1" applyBorder="1" applyAlignment="1" applyProtection="1">
      <alignment horizontal="justify" vertical="center" wrapText="1"/>
      <protection/>
    </xf>
    <xf numFmtId="0" fontId="16" fillId="0" borderId="32" xfId="0" applyNumberFormat="1" applyFont="1" applyBorder="1" applyAlignment="1" applyProtection="1">
      <alignment horizontal="justify" vertical="center" wrapText="1"/>
      <protection/>
    </xf>
    <xf numFmtId="0" fontId="16" fillId="0" borderId="33" xfId="0" applyNumberFormat="1" applyFont="1" applyBorder="1" applyAlignment="1" applyProtection="1">
      <alignment horizontal="justify" vertical="center" wrapText="1"/>
      <protection/>
    </xf>
    <xf numFmtId="0" fontId="16" fillId="0" borderId="35" xfId="0" applyNumberFormat="1" applyFont="1" applyBorder="1" applyAlignment="1" applyProtection="1">
      <alignment horizontal="justify" vertical="center" wrapText="1"/>
      <protection/>
    </xf>
    <xf numFmtId="0" fontId="16" fillId="0" borderId="23" xfId="0" applyNumberFormat="1" applyFont="1" applyBorder="1" applyAlignment="1" applyProtection="1">
      <alignment horizontal="justify" vertical="center" wrapText="1"/>
      <protection/>
    </xf>
    <xf numFmtId="0" fontId="16" fillId="0" borderId="0" xfId="0" applyNumberFormat="1" applyFont="1" applyBorder="1" applyAlignment="1" applyProtection="1">
      <alignment horizontal="justify" vertical="center" wrapText="1"/>
      <protection/>
    </xf>
    <xf numFmtId="0" fontId="16" fillId="0" borderId="24" xfId="0" applyNumberFormat="1" applyFont="1" applyBorder="1" applyAlignment="1" applyProtection="1">
      <alignment horizontal="justify" vertical="center" wrapText="1"/>
      <protection/>
    </xf>
    <xf numFmtId="0" fontId="16" fillId="0" borderId="30" xfId="0" applyNumberFormat="1" applyFont="1" applyBorder="1" applyAlignment="1" applyProtection="1">
      <alignment horizontal="justify" vertical="center" wrapText="1"/>
      <protection/>
    </xf>
    <xf numFmtId="0" fontId="16" fillId="0" borderId="28" xfId="0" applyNumberFormat="1" applyFont="1" applyBorder="1" applyAlignment="1" applyProtection="1">
      <alignment horizontal="justify" vertical="center" wrapText="1"/>
      <protection/>
    </xf>
    <xf numFmtId="0" fontId="16" fillId="0" borderId="31" xfId="0" applyNumberFormat="1" applyFont="1" applyBorder="1" applyAlignment="1" applyProtection="1">
      <alignment horizontal="justify" vertical="center" wrapText="1"/>
      <protection/>
    </xf>
    <xf numFmtId="2" fontId="0" fillId="0" borderId="25" xfId="0" applyNumberForma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justify"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6" fillId="0" borderId="39" xfId="0" applyNumberFormat="1" applyFont="1" applyBorder="1" applyAlignment="1" applyProtection="1">
      <alignment horizontal="justify" vertical="center" wrapText="1"/>
      <protection/>
    </xf>
    <xf numFmtId="0" fontId="16" fillId="0" borderId="17" xfId="0" applyNumberFormat="1" applyFont="1" applyBorder="1" applyAlignment="1" applyProtection="1">
      <alignment horizontal="justify" vertical="center" wrapText="1"/>
      <protection/>
    </xf>
    <xf numFmtId="0" fontId="16" fillId="0" borderId="38" xfId="0" applyNumberFormat="1" applyFont="1" applyBorder="1" applyAlignment="1" applyProtection="1">
      <alignment horizontal="justify" vertical="center" wrapText="1"/>
      <protection/>
    </xf>
    <xf numFmtId="0" fontId="16" fillId="0" borderId="32" xfId="0" applyFont="1" applyBorder="1" applyAlignment="1" applyProtection="1">
      <alignment horizontal="justify" vertical="center" wrapText="1"/>
      <protection/>
    </xf>
    <xf numFmtId="0" fontId="16" fillId="0" borderId="33" xfId="0" applyFont="1" applyBorder="1" applyAlignment="1" applyProtection="1">
      <alignment horizontal="justify" vertical="center" wrapText="1"/>
      <protection/>
    </xf>
    <xf numFmtId="0" fontId="16" fillId="0" borderId="35" xfId="0" applyFont="1" applyBorder="1" applyAlignment="1" applyProtection="1">
      <alignment horizontal="justify" vertical="center" wrapText="1"/>
      <protection/>
    </xf>
    <xf numFmtId="0" fontId="16" fillId="0" borderId="23" xfId="0" applyFont="1" applyBorder="1" applyAlignment="1" applyProtection="1">
      <alignment horizontal="justify" vertical="center" wrapText="1"/>
      <protection/>
    </xf>
    <xf numFmtId="0" fontId="16" fillId="0" borderId="0" xfId="0" applyFont="1" applyBorder="1" applyAlignment="1" applyProtection="1">
      <alignment horizontal="justify" vertical="center" wrapText="1"/>
      <protection/>
    </xf>
    <xf numFmtId="0" fontId="16" fillId="0" borderId="24" xfId="0" applyFont="1" applyBorder="1" applyAlignment="1" applyProtection="1">
      <alignment horizontal="justify" vertical="center" wrapText="1"/>
      <protection/>
    </xf>
    <xf numFmtId="0" fontId="16" fillId="0" borderId="30" xfId="0" applyFont="1" applyBorder="1" applyAlignment="1" applyProtection="1">
      <alignment horizontal="justify" vertical="center" wrapText="1"/>
      <protection/>
    </xf>
    <xf numFmtId="0" fontId="16" fillId="0" borderId="28" xfId="0" applyFont="1" applyBorder="1" applyAlignment="1" applyProtection="1">
      <alignment horizontal="justify" vertical="center" wrapText="1"/>
      <protection/>
    </xf>
    <xf numFmtId="0" fontId="16" fillId="0" borderId="31" xfId="0" applyFont="1" applyBorder="1" applyAlignment="1" applyProtection="1">
      <alignment horizontal="justify" vertical="center" wrapText="1"/>
      <protection/>
    </xf>
    <xf numFmtId="2" fontId="0" fillId="0" borderId="54" xfId="0" applyNumberFormat="1" applyBorder="1" applyAlignment="1" applyProtection="1">
      <alignment horizontal="center" vertical="center" wrapText="1"/>
      <protection/>
    </xf>
    <xf numFmtId="0" fontId="0" fillId="38" borderId="0" xfId="0" applyFill="1" applyBorder="1" applyAlignment="1" applyProtection="1">
      <alignment horizontal="left" vertical="top" wrapText="1"/>
      <protection/>
    </xf>
    <xf numFmtId="1" fontId="11" fillId="38" borderId="53" xfId="0" applyNumberFormat="1" applyFont="1" applyFill="1" applyBorder="1" applyAlignment="1" applyProtection="1">
      <alignment horizontal="center"/>
      <protection locked="0"/>
    </xf>
    <xf numFmtId="1" fontId="11" fillId="38" borderId="55" xfId="0" applyNumberFormat="1" applyFont="1" applyFill="1" applyBorder="1" applyAlignment="1" applyProtection="1">
      <alignment horizontal="center"/>
      <protection locked="0"/>
    </xf>
    <xf numFmtId="1" fontId="11" fillId="38" borderId="52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 vertical="top" wrapText="1"/>
      <protection/>
    </xf>
    <xf numFmtId="0" fontId="0" fillId="38" borderId="0" xfId="0" applyFill="1" applyBorder="1" applyAlignment="1" applyProtection="1">
      <alignment horizontal="justify" vertical="top" wrapText="1"/>
      <protection/>
    </xf>
    <xf numFmtId="0" fontId="0" fillId="38" borderId="0" xfId="0" applyFill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55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/>
      <protection/>
    </xf>
    <xf numFmtId="0" fontId="11" fillId="0" borderId="52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 vertical="justify" wrapText="1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top"/>
      <protection/>
    </xf>
    <xf numFmtId="164" fontId="7" fillId="38" borderId="58" xfId="0" applyNumberFormat="1" applyFont="1" applyFill="1" applyBorder="1" applyAlignment="1" applyProtection="1">
      <alignment horizontal="center"/>
      <protection/>
    </xf>
    <xf numFmtId="164" fontId="7" fillId="38" borderId="59" xfId="0" applyNumberFormat="1" applyFont="1" applyFill="1" applyBorder="1" applyAlignment="1" applyProtection="1">
      <alignment horizontal="center"/>
      <protection/>
    </xf>
    <xf numFmtId="164" fontId="7" fillId="38" borderId="60" xfId="0" applyNumberFormat="1" applyFont="1" applyFill="1" applyBorder="1" applyAlignment="1" applyProtection="1">
      <alignment horizontal="center"/>
      <protection/>
    </xf>
    <xf numFmtId="0" fontId="7" fillId="38" borderId="58" xfId="0" applyFont="1" applyFill="1" applyBorder="1" applyAlignment="1" applyProtection="1">
      <alignment horizontal="center"/>
      <protection/>
    </xf>
    <xf numFmtId="0" fontId="7" fillId="38" borderId="59" xfId="0" applyFont="1" applyFill="1" applyBorder="1" applyAlignment="1" applyProtection="1">
      <alignment horizontal="center"/>
      <protection/>
    </xf>
    <xf numFmtId="0" fontId="7" fillId="38" borderId="60" xfId="0" applyFont="1" applyFill="1" applyBorder="1" applyAlignment="1" applyProtection="1">
      <alignment horizontal="center"/>
      <protection/>
    </xf>
    <xf numFmtId="166" fontId="11" fillId="38" borderId="53" xfId="0" applyNumberFormat="1" applyFont="1" applyFill="1" applyBorder="1" applyAlignment="1" applyProtection="1">
      <alignment horizontal="center"/>
      <protection locked="0"/>
    </xf>
    <xf numFmtId="166" fontId="11" fillId="38" borderId="55" xfId="0" applyNumberFormat="1" applyFont="1" applyFill="1" applyBorder="1" applyAlignment="1" applyProtection="1">
      <alignment horizontal="center"/>
      <protection locked="0"/>
    </xf>
    <xf numFmtId="166" fontId="11" fillId="38" borderId="52" xfId="0" applyNumberFormat="1" applyFont="1" applyFill="1" applyBorder="1" applyAlignment="1" applyProtection="1">
      <alignment horizontal="center"/>
      <protection locked="0"/>
    </xf>
    <xf numFmtId="1" fontId="11" fillId="38" borderId="53" xfId="0" applyNumberFormat="1" applyFont="1" applyFill="1" applyBorder="1" applyAlignment="1" applyProtection="1">
      <alignment horizontal="center" vertical="center"/>
      <protection/>
    </xf>
    <xf numFmtId="1" fontId="11" fillId="38" borderId="55" xfId="0" applyNumberFormat="1" applyFont="1" applyFill="1" applyBorder="1" applyAlignment="1" applyProtection="1">
      <alignment horizontal="center" vertical="center"/>
      <protection/>
    </xf>
    <xf numFmtId="1" fontId="11" fillId="38" borderId="52" xfId="0" applyNumberFormat="1" applyFont="1" applyFill="1" applyBorder="1" applyAlignment="1" applyProtection="1">
      <alignment horizontal="center" vertical="center"/>
      <protection/>
    </xf>
    <xf numFmtId="169" fontId="11" fillId="38" borderId="53" xfId="0" applyNumberFormat="1" applyFont="1" applyFill="1" applyBorder="1" applyAlignment="1" applyProtection="1">
      <alignment horizontal="center"/>
      <protection/>
    </xf>
    <xf numFmtId="169" fontId="11" fillId="38" borderId="55" xfId="0" applyNumberFormat="1" applyFont="1" applyFill="1" applyBorder="1" applyAlignment="1" applyProtection="1">
      <alignment horizontal="center"/>
      <protection/>
    </xf>
    <xf numFmtId="169" fontId="11" fillId="38" borderId="52" xfId="0" applyNumberFormat="1" applyFont="1" applyFill="1" applyBorder="1" applyAlignment="1" applyProtection="1">
      <alignment horizontal="center"/>
      <protection/>
    </xf>
    <xf numFmtId="168" fontId="11" fillId="38" borderId="53" xfId="0" applyNumberFormat="1" applyFon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1" fillId="38" borderId="53" xfId="0" applyFont="1" applyFill="1" applyBorder="1" applyAlignment="1" applyProtection="1">
      <alignment horizontal="center"/>
      <protection locked="0"/>
    </xf>
    <xf numFmtId="0" fontId="11" fillId="38" borderId="55" xfId="0" applyFont="1" applyFill="1" applyBorder="1" applyAlignment="1" applyProtection="1">
      <alignment horizontal="center"/>
      <protection locked="0"/>
    </xf>
    <xf numFmtId="0" fontId="11" fillId="38" borderId="52" xfId="0" applyFont="1" applyFill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left" vertical="center" wrapText="1"/>
      <protection/>
    </xf>
    <xf numFmtId="0" fontId="13" fillId="0" borderId="33" xfId="0" applyFont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13" fillId="0" borderId="29" xfId="0" applyFont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61" xfId="0" applyFont="1" applyBorder="1" applyAlignment="1" applyProtection="1">
      <alignment horizontal="left" vertical="center" wrapText="1"/>
      <protection/>
    </xf>
    <xf numFmtId="168" fontId="11" fillId="38" borderId="53" xfId="0" applyNumberFormat="1" applyFont="1" applyFill="1" applyBorder="1" applyAlignment="1" applyProtection="1">
      <alignment horizontal="center"/>
      <protection/>
    </xf>
    <xf numFmtId="168" fontId="11" fillId="38" borderId="55" xfId="0" applyNumberFormat="1" applyFont="1" applyFill="1" applyBorder="1" applyAlignment="1" applyProtection="1">
      <alignment horizontal="center"/>
      <protection/>
    </xf>
    <xf numFmtId="168" fontId="11" fillId="38" borderId="52" xfId="0" applyNumberFormat="1" applyFont="1" applyFill="1" applyBorder="1" applyAlignment="1" applyProtection="1">
      <alignment horizontal="center"/>
      <protection/>
    </xf>
    <xf numFmtId="49" fontId="11" fillId="38" borderId="53" xfId="0" applyNumberFormat="1" applyFont="1" applyFill="1" applyBorder="1" applyAlignment="1" applyProtection="1">
      <alignment horizontal="center"/>
      <protection locked="0"/>
    </xf>
    <xf numFmtId="49" fontId="11" fillId="38" borderId="55" xfId="0" applyNumberFormat="1" applyFont="1" applyFill="1" applyBorder="1" applyAlignment="1" applyProtection="1">
      <alignment horizontal="center"/>
      <protection locked="0"/>
    </xf>
    <xf numFmtId="49" fontId="11" fillId="38" borderId="52" xfId="0" applyNumberFormat="1" applyFont="1" applyFill="1" applyBorder="1" applyAlignment="1" applyProtection="1">
      <alignment horizontal="center"/>
      <protection locked="0"/>
    </xf>
    <xf numFmtId="169" fontId="11" fillId="38" borderId="53" xfId="0" applyNumberFormat="1" applyFont="1" applyFill="1" applyBorder="1" applyAlignment="1" applyProtection="1">
      <alignment horizontal="center"/>
      <protection locked="0"/>
    </xf>
    <xf numFmtId="169" fontId="11" fillId="38" borderId="55" xfId="0" applyNumberFormat="1" applyFont="1" applyFill="1" applyBorder="1" applyAlignment="1" applyProtection="1">
      <alignment horizontal="center"/>
      <protection locked="0"/>
    </xf>
    <xf numFmtId="169" fontId="11" fillId="38" borderId="52" xfId="0" applyNumberFormat="1" applyFont="1" applyFill="1" applyBorder="1" applyAlignment="1" applyProtection="1">
      <alignment horizontal="center"/>
      <protection locked="0"/>
    </xf>
    <xf numFmtId="170" fontId="7" fillId="38" borderId="18" xfId="0" applyNumberFormat="1" applyFont="1" applyFill="1" applyBorder="1" applyAlignment="1" applyProtection="1">
      <alignment horizontal="center" vertical="center"/>
      <protection/>
    </xf>
    <xf numFmtId="170" fontId="7" fillId="38" borderId="19" xfId="0" applyNumberFormat="1" applyFont="1" applyFill="1" applyBorder="1" applyAlignment="1" applyProtection="1">
      <alignment horizontal="center" vertical="center"/>
      <protection/>
    </xf>
    <xf numFmtId="170" fontId="7" fillId="38" borderId="21" xfId="0" applyNumberFormat="1" applyFont="1" applyFill="1" applyBorder="1" applyAlignment="1" applyProtection="1">
      <alignment horizontal="center" vertical="center"/>
      <protection/>
    </xf>
    <xf numFmtId="170" fontId="7" fillId="38" borderId="22" xfId="0" applyNumberFormat="1" applyFont="1" applyFill="1" applyBorder="1" applyAlignment="1" applyProtection="1">
      <alignment horizontal="center" vertical="center"/>
      <protection/>
    </xf>
    <xf numFmtId="170" fontId="7" fillId="38" borderId="0" xfId="0" applyNumberFormat="1" applyFont="1" applyFill="1" applyBorder="1" applyAlignment="1" applyProtection="1">
      <alignment horizontal="center" vertical="center"/>
      <protection/>
    </xf>
    <xf numFmtId="170" fontId="7" fillId="38" borderId="24" xfId="0" applyNumberFormat="1" applyFont="1" applyFill="1" applyBorder="1" applyAlignment="1" applyProtection="1">
      <alignment horizontal="center" vertical="center"/>
      <protection/>
    </xf>
    <xf numFmtId="170" fontId="7" fillId="38" borderId="37" xfId="0" applyNumberFormat="1" applyFont="1" applyFill="1" applyBorder="1" applyAlignment="1" applyProtection="1">
      <alignment horizontal="center" vertical="center"/>
      <protection/>
    </xf>
    <xf numFmtId="170" fontId="7" fillId="38" borderId="17" xfId="0" applyNumberFormat="1" applyFont="1" applyFill="1" applyBorder="1" applyAlignment="1" applyProtection="1">
      <alignment horizontal="center" vertical="center"/>
      <protection/>
    </xf>
    <xf numFmtId="170" fontId="7" fillId="38" borderId="38" xfId="0" applyNumberFormat="1" applyFont="1" applyFill="1" applyBorder="1" applyAlignment="1" applyProtection="1">
      <alignment horizontal="center" vertical="center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11" fillId="38" borderId="0" xfId="0" applyFont="1" applyFill="1" applyBorder="1" applyAlignment="1" applyProtection="1">
      <alignment horizontal="center"/>
      <protection/>
    </xf>
    <xf numFmtId="0" fontId="11" fillId="38" borderId="26" xfId="0" applyFont="1" applyFill="1" applyBorder="1" applyAlignment="1" applyProtection="1">
      <alignment horizontal="center"/>
      <protection/>
    </xf>
    <xf numFmtId="0" fontId="40" fillId="38" borderId="0" xfId="0" applyFont="1" applyFill="1" applyAlignment="1">
      <alignment horizontal="center"/>
    </xf>
    <xf numFmtId="0" fontId="40" fillId="38" borderId="0" xfId="0" applyFont="1" applyFill="1" applyBorder="1" applyAlignment="1">
      <alignment horizontal="center" vertical="center" wrapText="1"/>
    </xf>
    <xf numFmtId="0" fontId="41" fillId="38" borderId="0" xfId="51" applyFont="1" applyFill="1" applyBorder="1" applyAlignment="1" applyProtection="1">
      <alignment horizontal="left" vertical="center"/>
      <protection/>
    </xf>
    <xf numFmtId="0" fontId="41" fillId="38" borderId="28" xfId="51" applyFont="1" applyFill="1" applyBorder="1" applyAlignment="1" applyProtection="1">
      <alignment horizontal="left" vertical="center"/>
      <protection/>
    </xf>
    <xf numFmtId="0" fontId="24" fillId="34" borderId="62" xfId="51" applyFont="1" applyFill="1" applyBorder="1" applyAlignment="1" applyProtection="1">
      <alignment horizontal="center" vertical="center"/>
      <protection/>
    </xf>
    <xf numFmtId="0" fontId="24" fillId="34" borderId="63" xfId="51" applyFont="1" applyFill="1" applyBorder="1" applyAlignment="1" applyProtection="1">
      <alignment horizontal="center" vertical="center"/>
      <protection/>
    </xf>
    <xf numFmtId="3" fontId="24" fillId="34" borderId="19" xfId="51" applyNumberFormat="1" applyFont="1" applyFill="1" applyBorder="1" applyAlignment="1" applyProtection="1">
      <alignment horizontal="center" vertical="center" wrapText="1"/>
      <protection/>
    </xf>
    <xf numFmtId="3" fontId="24" fillId="34" borderId="17" xfId="51" applyNumberFormat="1" applyFont="1" applyFill="1" applyBorder="1" applyAlignment="1" applyProtection="1">
      <alignment horizontal="center" vertical="center" wrapText="1"/>
      <protection/>
    </xf>
    <xf numFmtId="1" fontId="24" fillId="34" borderId="62" xfId="51" applyNumberFormat="1" applyFont="1" applyFill="1" applyBorder="1" applyAlignment="1" applyProtection="1">
      <alignment horizontal="center" vertical="center" wrapText="1"/>
      <protection/>
    </xf>
    <xf numFmtId="1" fontId="24" fillId="34" borderId="63" xfId="51" applyNumberFormat="1" applyFont="1" applyFill="1" applyBorder="1" applyAlignment="1" applyProtection="1">
      <alignment horizontal="center" vertical="center" wrapText="1"/>
      <protection/>
    </xf>
    <xf numFmtId="3" fontId="24" fillId="34" borderId="62" xfId="51" applyNumberFormat="1" applyFont="1" applyFill="1" applyBorder="1" applyAlignment="1" applyProtection="1">
      <alignment horizontal="center" vertical="center" wrapText="1"/>
      <protection/>
    </xf>
    <xf numFmtId="3" fontId="24" fillId="34" borderId="63" xfId="51" applyNumberFormat="1" applyFont="1" applyFill="1" applyBorder="1" applyAlignment="1" applyProtection="1">
      <alignment horizontal="center" vertical="center" wrapText="1"/>
      <protection/>
    </xf>
    <xf numFmtId="41" fontId="20" fillId="41" borderId="64" xfId="0" applyNumberFormat="1" applyFont="1" applyFill="1" applyBorder="1" applyAlignment="1">
      <alignment horizontal="center" vertical="center"/>
    </xf>
    <xf numFmtId="0" fontId="20" fillId="41" borderId="64" xfId="0" applyFont="1" applyFill="1" applyBorder="1" applyAlignment="1">
      <alignment horizontal="center" vertical="center"/>
    </xf>
    <xf numFmtId="41" fontId="23" fillId="34" borderId="10" xfId="0" applyNumberFormat="1" applyFont="1" applyFill="1" applyBorder="1" applyAlignment="1">
      <alignment horizontal="center" vertical="center" wrapText="1"/>
    </xf>
    <xf numFmtId="165" fontId="19" fillId="41" borderId="64" xfId="0" applyNumberFormat="1" applyFont="1" applyFill="1" applyBorder="1" applyAlignment="1">
      <alignment horizontal="right" vertical="center"/>
    </xf>
    <xf numFmtId="0" fontId="23" fillId="34" borderId="65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41" fontId="23" fillId="34" borderId="13" xfId="0" applyNumberFormat="1" applyFont="1" applyFill="1" applyBorder="1" applyAlignment="1">
      <alignment horizontal="center" vertical="center" wrapText="1"/>
    </xf>
    <xf numFmtId="164" fontId="23" fillId="34" borderId="66" xfId="0" applyNumberFormat="1" applyFont="1" applyFill="1" applyBorder="1" applyAlignment="1">
      <alignment horizontal="center" vertical="center" wrapText="1"/>
    </xf>
    <xf numFmtId="164" fontId="23" fillId="34" borderId="67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0" fontId="23" fillId="34" borderId="65" xfId="0" applyFont="1" applyFill="1" applyBorder="1" applyAlignment="1">
      <alignment horizontal="center" vertical="top" wrapText="1"/>
    </xf>
    <xf numFmtId="0" fontId="23" fillId="34" borderId="12" xfId="0" applyFont="1" applyFill="1" applyBorder="1" applyAlignment="1">
      <alignment horizontal="center" vertical="top" wrapText="1"/>
    </xf>
    <xf numFmtId="0" fontId="23" fillId="34" borderId="11" xfId="0" applyFont="1" applyFill="1" applyBorder="1" applyAlignment="1">
      <alignment horizontal="center" vertical="top" wrapText="1"/>
    </xf>
    <xf numFmtId="41" fontId="26" fillId="35" borderId="68" xfId="0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4" fontId="23" fillId="34" borderId="16" xfId="0" applyNumberFormat="1" applyFont="1" applyFill="1" applyBorder="1" applyAlignment="1">
      <alignment horizontal="center" vertical="center" wrapText="1"/>
    </xf>
    <xf numFmtId="164" fontId="23" fillId="34" borderId="15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65" xfId="0" applyFont="1" applyFill="1" applyBorder="1" applyAlignment="1" applyProtection="1">
      <alignment horizontal="center" vertical="top" wrapText="1"/>
      <protection/>
    </xf>
    <xf numFmtId="0" fontId="23" fillId="34" borderId="12" xfId="0" applyFont="1" applyFill="1" applyBorder="1" applyAlignment="1" applyProtection="1">
      <alignment horizontal="center" vertical="top" wrapText="1"/>
      <protection/>
    </xf>
    <xf numFmtId="0" fontId="23" fillId="34" borderId="11" xfId="0" applyFont="1" applyFill="1" applyBorder="1" applyAlignment="1" applyProtection="1">
      <alignment horizontal="center" vertical="top" wrapText="1"/>
      <protection/>
    </xf>
    <xf numFmtId="41" fontId="23" fillId="34" borderId="69" xfId="0" applyNumberFormat="1" applyFont="1" applyFill="1" applyBorder="1" applyAlignment="1">
      <alignment horizontal="center" vertical="center" wrapText="1"/>
    </xf>
    <xf numFmtId="3" fontId="23" fillId="34" borderId="48" xfId="52" applyNumberFormat="1" applyFont="1" applyFill="1" applyBorder="1" applyAlignment="1" applyProtection="1">
      <alignment horizontal="center" vertical="center" wrapText="1"/>
      <protection/>
    </xf>
    <xf numFmtId="0" fontId="22" fillId="34" borderId="48" xfId="0" applyFont="1" applyFill="1" applyBorder="1" applyAlignment="1">
      <alignment/>
    </xf>
    <xf numFmtId="0" fontId="23" fillId="34" borderId="48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~9885111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960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indexed="60"/>
      </font>
      <fill>
        <patternFill>
          <bgColor indexed="60"/>
        </patternFill>
      </fill>
    </dxf>
    <dxf>
      <font>
        <color rgb="FF993300"/>
      </font>
      <fill>
        <patternFill>
          <bgColor rgb="FF993300"/>
        </patternFill>
      </fill>
      <border/>
    </dxf>
    <dxf>
      <font>
        <color auto="1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6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2075"/>
          <c:w val="0.959"/>
          <c:h val="0.9557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'Est. Ing.'!$A$4:$A$13</c:f>
              <c:numCache/>
            </c:numRef>
          </c:cat>
          <c:val>
            <c:numRef>
              <c:f>'Est. Ing.'!$C$4:$C$13</c:f>
              <c:numCache/>
            </c:numRef>
          </c:val>
          <c:shape val="box"/>
        </c:ser>
        <c:shape val="box"/>
        <c:axId val="58472501"/>
        <c:axId val="56490462"/>
      </c:bar3DChart>
      <c:catAx>
        <c:axId val="58472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847250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45"/>
          <c:w val="0.959"/>
          <c:h val="0.90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'Est. Ing.'!$C$19:$C$25</c:f>
              <c:numCache/>
            </c:numRef>
          </c:val>
          <c:shape val="box"/>
        </c:ser>
        <c:shape val="box"/>
        <c:axId val="38652111"/>
        <c:axId val="12324680"/>
      </c:bar3D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8652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BE86"/>
        </a:gs>
        <a:gs pos="35001">
          <a:srgbClr val="FFD0AA"/>
        </a:gs>
        <a:gs pos="100000">
          <a:srgbClr val="FFEBDB"/>
        </a:gs>
      </a:gsLst>
      <a:lin ang="5400000" scaled="1"/>
    </a:gra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6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43"/>
          <c:w val="0.9597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'Est. Ing.'!$C$31:$C$33</c:f>
              <c:numCache/>
            </c:numRef>
          </c:val>
          <c:shape val="cylinder"/>
        </c:ser>
        <c:shape val="cylinder"/>
        <c:axId val="43813257"/>
        <c:axId val="58774994"/>
      </c:bar3DChart>
      <c:catAx>
        <c:axId val="43813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813257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15"/>
          <c:w val="0.95875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'Est. Ing.'!$A$39:$A$109</c:f>
              <c:numCache/>
            </c:numRef>
          </c:cat>
          <c:val>
            <c:numRef>
              <c:f>'Est. Ing.'!$C$39:$C$109</c:f>
              <c:numCache/>
            </c:numRef>
          </c:val>
          <c:shape val="cylinder"/>
        </c:ser>
        <c:shape val="cylinder"/>
        <c:axId val="59212899"/>
        <c:axId val="63154044"/>
      </c:bar3D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92128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A3C4FF"/>
        </a:gs>
        <a:gs pos="35001">
          <a:srgbClr val="BFD5FF"/>
        </a:gs>
        <a:gs pos="100000">
          <a:srgbClr val="E5EEFF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5"/>
          <c:y val="0.1545"/>
          <c:w val="0.96025"/>
          <c:h val="0.69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'Est. Egr.'!$C$3:$C$11</c:f>
              <c:strCache/>
            </c:strRef>
          </c:cat>
          <c:val>
            <c:numRef>
              <c:f>'Est. Egr.'!$D$3:$D$11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2025"/>
          <c:w val="0.7775"/>
          <c:h val="0.589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'Est. Egr.'!$C$16:$C$86</c:f>
              <c:strCache/>
            </c:strRef>
          </c:cat>
          <c:val>
            <c:numRef>
              <c:f>'Est. Egr.'!$D$16:$D$86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BE86"/>
        </a:gs>
        <a:gs pos="35001">
          <a:srgbClr val="FFD0AA"/>
        </a:gs>
        <a:gs pos="100000">
          <a:srgbClr val="FFEBDB"/>
        </a:gs>
      </a:gsLst>
      <a:lin ang="5400000" scaled="1"/>
    </a:gra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5"/>
          <c:y val="0.1405"/>
          <c:w val="0.8207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'Est. Egr.'!$C$96:$C$98</c:f>
              <c:strCache/>
            </c:strRef>
          </c:cat>
          <c:val>
            <c:numRef>
              <c:f>'Est. Egr.'!$D$96:$D$98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file://D:\TIZAP&#65533;N%20EL%20ALTO\Office%202003\Instructivo.doc" TargetMode="External" /><Relationship Id="rId4" Type="http://schemas.openxmlformats.org/officeDocument/2006/relationships/hyperlink" Target="file://D:\TIZAP&#65533;N%20EL%20ALTO\Office%202003\Instructivo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file://D:\TIZAP&#65533;N%20EL%20ALTO\Office%202003\Instructivo.doc" TargetMode="External" /><Relationship Id="rId3" Type="http://schemas.openxmlformats.org/officeDocument/2006/relationships/hyperlink" Target="file://D:\TIZAP&#65533;N%20EL%20ALTO\Office%202003\Instructivo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47625</xdr:rowOff>
    </xdr:from>
    <xdr:to>
      <xdr:col>9</xdr:col>
      <xdr:colOff>714375</xdr:colOff>
      <xdr:row>13</xdr:row>
      <xdr:rowOff>171450</xdr:rowOff>
    </xdr:to>
    <xdr:graphicFrame>
      <xdr:nvGraphicFramePr>
        <xdr:cNvPr id="1" name="7 Gráfico"/>
        <xdr:cNvGraphicFramePr/>
      </xdr:nvGraphicFramePr>
      <xdr:xfrm>
        <a:off x="4352925" y="314325"/>
        <a:ext cx="44767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16</xdr:row>
      <xdr:rowOff>47625</xdr:rowOff>
    </xdr:from>
    <xdr:to>
      <xdr:col>9</xdr:col>
      <xdr:colOff>714375</xdr:colOff>
      <xdr:row>25</xdr:row>
      <xdr:rowOff>171450</xdr:rowOff>
    </xdr:to>
    <xdr:graphicFrame>
      <xdr:nvGraphicFramePr>
        <xdr:cNvPr id="2" name="8 Gráfico"/>
        <xdr:cNvGraphicFramePr/>
      </xdr:nvGraphicFramePr>
      <xdr:xfrm>
        <a:off x="4352925" y="4981575"/>
        <a:ext cx="44767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29</xdr:row>
      <xdr:rowOff>0</xdr:rowOff>
    </xdr:from>
    <xdr:to>
      <xdr:col>9</xdr:col>
      <xdr:colOff>704850</xdr:colOff>
      <xdr:row>34</xdr:row>
      <xdr:rowOff>19050</xdr:rowOff>
    </xdr:to>
    <xdr:graphicFrame>
      <xdr:nvGraphicFramePr>
        <xdr:cNvPr id="3" name="9 Gráfico"/>
        <xdr:cNvGraphicFramePr/>
      </xdr:nvGraphicFramePr>
      <xdr:xfrm>
        <a:off x="4362450" y="7505700"/>
        <a:ext cx="44577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36</xdr:row>
      <xdr:rowOff>38100</xdr:rowOff>
    </xdr:from>
    <xdr:to>
      <xdr:col>9</xdr:col>
      <xdr:colOff>714375</xdr:colOff>
      <xdr:row>114</xdr:row>
      <xdr:rowOff>171450</xdr:rowOff>
    </xdr:to>
    <xdr:graphicFrame>
      <xdr:nvGraphicFramePr>
        <xdr:cNvPr id="4" name="10 Gráfico"/>
        <xdr:cNvGraphicFramePr/>
      </xdr:nvGraphicFramePr>
      <xdr:xfrm>
        <a:off x="4362450" y="10077450"/>
        <a:ext cx="4467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0</xdr:rowOff>
    </xdr:from>
    <xdr:to>
      <xdr:col>10</xdr:col>
      <xdr:colOff>695325</xdr:colOff>
      <xdr:row>12</xdr:row>
      <xdr:rowOff>0</xdr:rowOff>
    </xdr:to>
    <xdr:graphicFrame>
      <xdr:nvGraphicFramePr>
        <xdr:cNvPr id="1" name="1 Gráfico"/>
        <xdr:cNvGraphicFramePr/>
      </xdr:nvGraphicFramePr>
      <xdr:xfrm>
        <a:off x="4562475" y="266700"/>
        <a:ext cx="4410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13</xdr:row>
      <xdr:rowOff>266700</xdr:rowOff>
    </xdr:from>
    <xdr:to>
      <xdr:col>10</xdr:col>
      <xdr:colOff>685800</xdr:colOff>
      <xdr:row>92</xdr:row>
      <xdr:rowOff>0</xdr:rowOff>
    </xdr:to>
    <xdr:graphicFrame>
      <xdr:nvGraphicFramePr>
        <xdr:cNvPr id="2" name="2 Gráfico"/>
        <xdr:cNvGraphicFramePr/>
      </xdr:nvGraphicFramePr>
      <xdr:xfrm>
        <a:off x="4514850" y="4505325"/>
        <a:ext cx="44481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93</xdr:row>
      <xdr:rowOff>266700</xdr:rowOff>
    </xdr:from>
    <xdr:to>
      <xdr:col>10</xdr:col>
      <xdr:colOff>704850</xdr:colOff>
      <xdr:row>99</xdr:row>
      <xdr:rowOff>0</xdr:rowOff>
    </xdr:to>
    <xdr:graphicFrame>
      <xdr:nvGraphicFramePr>
        <xdr:cNvPr id="3" name="3 Gráfico"/>
        <xdr:cNvGraphicFramePr/>
      </xdr:nvGraphicFramePr>
      <xdr:xfrm>
        <a:off x="4524375" y="8743950"/>
        <a:ext cx="44577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57150</xdr:rowOff>
    </xdr:from>
    <xdr:to>
      <xdr:col>5</xdr:col>
      <xdr:colOff>962025</xdr:colOff>
      <xdr:row>2</xdr:row>
      <xdr:rowOff>190500</xdr:rowOff>
    </xdr:to>
    <xdr:sp macro="[0]!Macro2">
      <xdr:nvSpPr>
        <xdr:cNvPr id="1" name="1 CuadroTexto"/>
        <xdr:cNvSpPr txBox="1">
          <a:spLocks noChangeArrowheads="1"/>
        </xdr:cNvSpPr>
      </xdr:nvSpPr>
      <xdr:spPr>
        <a:xfrm>
          <a:off x="4667250" y="914400"/>
          <a:ext cx="1171575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2</xdr:col>
      <xdr:colOff>1276350</xdr:colOff>
      <xdr:row>1</xdr:row>
      <xdr:rowOff>266700</xdr:rowOff>
    </xdr:from>
    <xdr:to>
      <xdr:col>2</xdr:col>
      <xdr:colOff>2457450</xdr:colOff>
      <xdr:row>2</xdr:row>
      <xdr:rowOff>85725</xdr:rowOff>
    </xdr:to>
    <xdr:sp macro="[0]!Macro6">
      <xdr:nvSpPr>
        <xdr:cNvPr id="2" name="3 CuadroTexto"/>
        <xdr:cNvSpPr txBox="1">
          <a:spLocks noChangeArrowheads="1"/>
        </xdr:cNvSpPr>
      </xdr:nvSpPr>
      <xdr:spPr>
        <a:xfrm>
          <a:off x="1971675" y="742950"/>
          <a:ext cx="1181100" cy="200025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3</xdr:col>
      <xdr:colOff>57150</xdr:colOff>
      <xdr:row>0</xdr:row>
      <xdr:rowOff>200025</xdr:rowOff>
    </xdr:from>
    <xdr:to>
      <xdr:col>3</xdr:col>
      <xdr:colOff>219075</xdr:colOff>
      <xdr:row>2</xdr:row>
      <xdr:rowOff>209550</xdr:rowOff>
    </xdr:to>
    <xdr:sp macro="[0]!Macro5">
      <xdr:nvSpPr>
        <xdr:cNvPr id="3" name="8 CuadroTexto"/>
        <xdr:cNvSpPr txBox="1">
          <a:spLocks noChangeArrowheads="1"/>
        </xdr:cNvSpPr>
      </xdr:nvSpPr>
      <xdr:spPr>
        <a:xfrm rot="16200000">
          <a:off x="4419600" y="200025"/>
          <a:ext cx="161925" cy="866775"/>
        </a:xfrm>
        <a:prstGeom prst="rect">
          <a:avLst/>
        </a:prstGeom>
        <a:solidFill>
          <a:srgbClr val="604A7B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CATÁLOGO</a:t>
          </a:r>
        </a:p>
      </xdr:txBody>
    </xdr:sp>
    <xdr:clientData/>
  </xdr:twoCellAnchor>
  <xdr:twoCellAnchor editAs="oneCell">
    <xdr:from>
      <xdr:col>2</xdr:col>
      <xdr:colOff>3028950</xdr:colOff>
      <xdr:row>0</xdr:row>
      <xdr:rowOff>133350</xdr:rowOff>
    </xdr:from>
    <xdr:to>
      <xdr:col>2</xdr:col>
      <xdr:colOff>3228975</xdr:colOff>
      <xdr:row>2</xdr:row>
      <xdr:rowOff>114300</xdr:rowOff>
    </xdr:to>
    <xdr:pic>
      <xdr:nvPicPr>
        <xdr:cNvPr id="4" name="Picture 3" descr="C:\Documents and Settings\mfv-dt\Configuración local\Archivos temporales de Internet\Content.IE5\G9YBWLQB\MC900434750[2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33350"/>
          <a:ext cx="200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2933700</xdr:colOff>
      <xdr:row>0</xdr:row>
      <xdr:rowOff>209550</xdr:rowOff>
    </xdr:from>
    <xdr:to>
      <xdr:col>2</xdr:col>
      <xdr:colOff>3486150</xdr:colOff>
      <xdr:row>2</xdr:row>
      <xdr:rowOff>85725</xdr:rowOff>
    </xdr:to>
    <xdr:pic>
      <xdr:nvPicPr>
        <xdr:cNvPr id="5" name="10 Imagen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2095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2</xdr:row>
      <xdr:rowOff>47625</xdr:rowOff>
    </xdr:from>
    <xdr:to>
      <xdr:col>7</xdr:col>
      <xdr:colOff>942975</xdr:colOff>
      <xdr:row>2</xdr:row>
      <xdr:rowOff>180975</xdr:rowOff>
    </xdr:to>
    <xdr:sp macro="[0]!Macro2">
      <xdr:nvSpPr>
        <xdr:cNvPr id="6" name="12 CuadroTexto"/>
        <xdr:cNvSpPr txBox="1">
          <a:spLocks noChangeArrowheads="1"/>
        </xdr:cNvSpPr>
      </xdr:nvSpPr>
      <xdr:spPr>
        <a:xfrm>
          <a:off x="5924550" y="904875"/>
          <a:ext cx="1162050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8</xdr:col>
      <xdr:colOff>47625</xdr:colOff>
      <xdr:row>2</xdr:row>
      <xdr:rowOff>47625</xdr:rowOff>
    </xdr:from>
    <xdr:to>
      <xdr:col>9</xdr:col>
      <xdr:colOff>942975</xdr:colOff>
      <xdr:row>2</xdr:row>
      <xdr:rowOff>180975</xdr:rowOff>
    </xdr:to>
    <xdr:sp macro="[0]!Macro2">
      <xdr:nvSpPr>
        <xdr:cNvPr id="7" name="13 CuadroTexto"/>
        <xdr:cNvSpPr txBox="1">
          <a:spLocks noChangeArrowheads="1"/>
        </xdr:cNvSpPr>
      </xdr:nvSpPr>
      <xdr:spPr>
        <a:xfrm>
          <a:off x="7191375" y="904875"/>
          <a:ext cx="1162050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10</xdr:col>
      <xdr:colOff>47625</xdr:colOff>
      <xdr:row>2</xdr:row>
      <xdr:rowOff>47625</xdr:rowOff>
    </xdr:from>
    <xdr:to>
      <xdr:col>11</xdr:col>
      <xdr:colOff>942975</xdr:colOff>
      <xdr:row>2</xdr:row>
      <xdr:rowOff>180975</xdr:rowOff>
    </xdr:to>
    <xdr:sp macro="[0]!Macro2">
      <xdr:nvSpPr>
        <xdr:cNvPr id="8" name="14 CuadroTexto"/>
        <xdr:cNvSpPr txBox="1">
          <a:spLocks noChangeArrowheads="1"/>
        </xdr:cNvSpPr>
      </xdr:nvSpPr>
      <xdr:spPr>
        <a:xfrm>
          <a:off x="8458200" y="904875"/>
          <a:ext cx="1162050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12</xdr:col>
      <xdr:colOff>47625</xdr:colOff>
      <xdr:row>2</xdr:row>
      <xdr:rowOff>47625</xdr:rowOff>
    </xdr:from>
    <xdr:to>
      <xdr:col>13</xdr:col>
      <xdr:colOff>942975</xdr:colOff>
      <xdr:row>2</xdr:row>
      <xdr:rowOff>180975</xdr:rowOff>
    </xdr:to>
    <xdr:sp macro="[0]!Macro2">
      <xdr:nvSpPr>
        <xdr:cNvPr id="9" name="15 CuadroTexto"/>
        <xdr:cNvSpPr txBox="1">
          <a:spLocks noChangeArrowheads="1"/>
        </xdr:cNvSpPr>
      </xdr:nvSpPr>
      <xdr:spPr>
        <a:xfrm>
          <a:off x="9725025" y="904875"/>
          <a:ext cx="1162050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14</xdr:col>
      <xdr:colOff>47625</xdr:colOff>
      <xdr:row>2</xdr:row>
      <xdr:rowOff>47625</xdr:rowOff>
    </xdr:from>
    <xdr:to>
      <xdr:col>15</xdr:col>
      <xdr:colOff>942975</xdr:colOff>
      <xdr:row>2</xdr:row>
      <xdr:rowOff>180975</xdr:rowOff>
    </xdr:to>
    <xdr:sp macro="[0]!Macro2">
      <xdr:nvSpPr>
        <xdr:cNvPr id="10" name="16 CuadroTexto"/>
        <xdr:cNvSpPr txBox="1">
          <a:spLocks noChangeArrowheads="1"/>
        </xdr:cNvSpPr>
      </xdr:nvSpPr>
      <xdr:spPr>
        <a:xfrm>
          <a:off x="10991850" y="904875"/>
          <a:ext cx="1162050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57150</xdr:rowOff>
    </xdr:from>
    <xdr:to>
      <xdr:col>4</xdr:col>
      <xdr:colOff>962025</xdr:colOff>
      <xdr:row>2</xdr:row>
      <xdr:rowOff>190500</xdr:rowOff>
    </xdr:to>
    <xdr:sp macro="[0]!Macro2">
      <xdr:nvSpPr>
        <xdr:cNvPr id="1" name="5 CuadroTexto"/>
        <xdr:cNvSpPr txBox="1">
          <a:spLocks noChangeArrowheads="1"/>
        </xdr:cNvSpPr>
      </xdr:nvSpPr>
      <xdr:spPr>
        <a:xfrm>
          <a:off x="4314825" y="914400"/>
          <a:ext cx="1171575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5</xdr:col>
      <xdr:colOff>47625</xdr:colOff>
      <xdr:row>2</xdr:row>
      <xdr:rowOff>57150</xdr:rowOff>
    </xdr:from>
    <xdr:to>
      <xdr:col>6</xdr:col>
      <xdr:colOff>952500</xdr:colOff>
      <xdr:row>2</xdr:row>
      <xdr:rowOff>190500</xdr:rowOff>
    </xdr:to>
    <xdr:sp macro="[0]!Macro2">
      <xdr:nvSpPr>
        <xdr:cNvPr id="2" name="6 CuadroTexto"/>
        <xdr:cNvSpPr txBox="1">
          <a:spLocks noChangeArrowheads="1"/>
        </xdr:cNvSpPr>
      </xdr:nvSpPr>
      <xdr:spPr>
        <a:xfrm>
          <a:off x="5572125" y="914400"/>
          <a:ext cx="1171575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1</xdr:col>
      <xdr:colOff>1276350</xdr:colOff>
      <xdr:row>1</xdr:row>
      <xdr:rowOff>266700</xdr:rowOff>
    </xdr:from>
    <xdr:to>
      <xdr:col>1</xdr:col>
      <xdr:colOff>2457450</xdr:colOff>
      <xdr:row>2</xdr:row>
      <xdr:rowOff>85725</xdr:rowOff>
    </xdr:to>
    <xdr:sp macro="[0]!Macro7">
      <xdr:nvSpPr>
        <xdr:cNvPr id="3" name="7 CuadroTexto"/>
        <xdr:cNvSpPr txBox="1">
          <a:spLocks noChangeArrowheads="1"/>
        </xdr:cNvSpPr>
      </xdr:nvSpPr>
      <xdr:spPr>
        <a:xfrm>
          <a:off x="1609725" y="742950"/>
          <a:ext cx="1181100" cy="200025"/>
        </a:xfrm>
        <a:prstGeom prst="rect">
          <a:avLst/>
        </a:prstGeom>
        <a:gradFill rotWithShape="1">
          <a:gsLst>
            <a:gs pos="0">
              <a:srgbClr val="A15517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7</xdr:col>
      <xdr:colOff>47625</xdr:colOff>
      <xdr:row>2</xdr:row>
      <xdr:rowOff>57150</xdr:rowOff>
    </xdr:from>
    <xdr:to>
      <xdr:col>8</xdr:col>
      <xdr:colOff>952500</xdr:colOff>
      <xdr:row>2</xdr:row>
      <xdr:rowOff>190500</xdr:rowOff>
    </xdr:to>
    <xdr:sp macro="[0]!Macro2">
      <xdr:nvSpPr>
        <xdr:cNvPr id="4" name="4 CuadroTexto"/>
        <xdr:cNvSpPr txBox="1">
          <a:spLocks noChangeArrowheads="1"/>
        </xdr:cNvSpPr>
      </xdr:nvSpPr>
      <xdr:spPr>
        <a:xfrm>
          <a:off x="6838950" y="914400"/>
          <a:ext cx="1171575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9</xdr:col>
      <xdr:colOff>47625</xdr:colOff>
      <xdr:row>2</xdr:row>
      <xdr:rowOff>57150</xdr:rowOff>
    </xdr:from>
    <xdr:to>
      <xdr:col>10</xdr:col>
      <xdr:colOff>952500</xdr:colOff>
      <xdr:row>2</xdr:row>
      <xdr:rowOff>190500</xdr:rowOff>
    </xdr:to>
    <xdr:sp macro="[0]!Macro2">
      <xdr:nvSpPr>
        <xdr:cNvPr id="5" name="8 CuadroTexto"/>
        <xdr:cNvSpPr txBox="1">
          <a:spLocks noChangeArrowheads="1"/>
        </xdr:cNvSpPr>
      </xdr:nvSpPr>
      <xdr:spPr>
        <a:xfrm>
          <a:off x="8105775" y="914400"/>
          <a:ext cx="1171575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11</xdr:col>
      <xdr:colOff>47625</xdr:colOff>
      <xdr:row>2</xdr:row>
      <xdr:rowOff>57150</xdr:rowOff>
    </xdr:from>
    <xdr:to>
      <xdr:col>12</xdr:col>
      <xdr:colOff>952500</xdr:colOff>
      <xdr:row>2</xdr:row>
      <xdr:rowOff>190500</xdr:rowOff>
    </xdr:to>
    <xdr:sp macro="[0]!Macro2">
      <xdr:nvSpPr>
        <xdr:cNvPr id="6" name="9 CuadroTexto"/>
        <xdr:cNvSpPr txBox="1">
          <a:spLocks noChangeArrowheads="1"/>
        </xdr:cNvSpPr>
      </xdr:nvSpPr>
      <xdr:spPr>
        <a:xfrm>
          <a:off x="9372600" y="914400"/>
          <a:ext cx="1171575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13</xdr:col>
      <xdr:colOff>47625</xdr:colOff>
      <xdr:row>2</xdr:row>
      <xdr:rowOff>57150</xdr:rowOff>
    </xdr:from>
    <xdr:to>
      <xdr:col>14</xdr:col>
      <xdr:colOff>952500</xdr:colOff>
      <xdr:row>2</xdr:row>
      <xdr:rowOff>190500</xdr:rowOff>
    </xdr:to>
    <xdr:sp macro="[0]!Macro2">
      <xdr:nvSpPr>
        <xdr:cNvPr id="7" name="10 CuadroTexto"/>
        <xdr:cNvSpPr txBox="1">
          <a:spLocks noChangeArrowheads="1"/>
        </xdr:cNvSpPr>
      </xdr:nvSpPr>
      <xdr:spPr>
        <a:xfrm>
          <a:off x="10639425" y="914400"/>
          <a:ext cx="1171575" cy="133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CATÁLOGO</a:t>
          </a:r>
        </a:p>
      </xdr:txBody>
    </xdr:sp>
    <xdr:clientData/>
  </xdr:twoCellAnchor>
  <xdr:twoCellAnchor>
    <xdr:from>
      <xdr:col>2</xdr:col>
      <xdr:colOff>47625</xdr:colOff>
      <xdr:row>0</xdr:row>
      <xdr:rowOff>200025</xdr:rowOff>
    </xdr:from>
    <xdr:to>
      <xdr:col>2</xdr:col>
      <xdr:colOff>219075</xdr:colOff>
      <xdr:row>2</xdr:row>
      <xdr:rowOff>209550</xdr:rowOff>
    </xdr:to>
    <xdr:sp macro="[0]!Macro8">
      <xdr:nvSpPr>
        <xdr:cNvPr id="8" name="11 CuadroTexto"/>
        <xdr:cNvSpPr txBox="1">
          <a:spLocks noChangeArrowheads="1"/>
        </xdr:cNvSpPr>
      </xdr:nvSpPr>
      <xdr:spPr>
        <a:xfrm rot="16200000">
          <a:off x="4048125" y="200025"/>
          <a:ext cx="171450" cy="866775"/>
        </a:xfrm>
        <a:prstGeom prst="rect">
          <a:avLst/>
        </a:prstGeom>
        <a:gradFill rotWithShape="1">
          <a:gsLst>
            <a:gs pos="0">
              <a:srgbClr val="41531D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CATÁLOGO</a:t>
          </a:r>
        </a:p>
      </xdr:txBody>
    </xdr:sp>
    <xdr:clientData/>
  </xdr:twoCellAnchor>
  <xdr:twoCellAnchor editAs="oneCell">
    <xdr:from>
      <xdr:col>1</xdr:col>
      <xdr:colOff>3019425</xdr:colOff>
      <xdr:row>0</xdr:row>
      <xdr:rowOff>171450</xdr:rowOff>
    </xdr:from>
    <xdr:to>
      <xdr:col>1</xdr:col>
      <xdr:colOff>3571875</xdr:colOff>
      <xdr:row>2</xdr:row>
      <xdr:rowOff>57150</xdr:rowOff>
    </xdr:to>
    <xdr:pic>
      <xdr:nvPicPr>
        <xdr:cNvPr id="9" name="Picture 3" descr="C:\Documents and Settings\mfv-dt\Configuración local\Archivos temporales de Internet\Content.IE5\G9YBWLQB\MC900434750[2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7145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0</xdr:rowOff>
    </xdr:from>
    <xdr:to>
      <xdr:col>6</xdr:col>
      <xdr:colOff>771525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5924550" y="171450"/>
          <a:ext cx="590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317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7</xdr:col>
      <xdr:colOff>228600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7077075" y="171450"/>
          <a:ext cx="428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317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ANUAL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" name="Tabla7" displayName="Tabla7" ref="A3:D13" totalsRowShown="0">
  <tableColumns count="4">
    <tableColumn id="1" name="R"/>
    <tableColumn id="2" name="Descripción"/>
    <tableColumn id="3" name="Estimación"/>
    <tableColumn id="4" name="Distribu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8" name="Tabla8" displayName="Tabla8" ref="A18:D25" totalsRowShown="0">
  <tableColumns count="4">
    <tableColumn id="1" name="T"/>
    <tableColumn id="2" name="Descripción"/>
    <tableColumn id="3" name="Estimación"/>
    <tableColumn id="4" name="Distribución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9" name="Tabla9" displayName="Tabla9" ref="A30:D34" totalsRowShown="0">
  <tableColumns count="4">
    <tableColumn id="1" name="TI"/>
    <tableColumn id="2" name="Descripción"/>
    <tableColumn id="3" name="Estimación"/>
    <tableColumn id="4" name="Distribución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0" name="Tabla10" displayName="Tabla10" ref="A38:D109" totalsRowShown="0">
  <tableColumns count="4">
    <tableColumn id="1" name="OR"/>
    <tableColumn id="2" name="Descripción"/>
    <tableColumn id="3" name="Estimación"/>
    <tableColumn id="4" name="Distribución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4" name="Tabla14" displayName="Tabla14" ref="B2:E12" totalsRowCount="1">
  <tableColumns count="4">
    <tableColumn id="1" name="C"/>
    <tableColumn id="2" name="Descripción"/>
    <tableColumn id="3" name="Estimación"/>
    <tableColumn id="4" name="Distribución" totalsRowFunction="count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5:E92" totalsRowShown="0">
  <tableColumns count="4">
    <tableColumn id="1" name="C"/>
    <tableColumn id="2" name="Descripción"/>
    <tableColumn id="3" name="Estimación"/>
    <tableColumn id="4" name="Distribución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16" name="Tabla16" displayName="Tabla16" ref="B95:E99" totalsRowShown="0">
  <tableColumns count="4">
    <tableColumn id="1" name="C"/>
    <tableColumn id="2" name="Descripción"/>
    <tableColumn id="3" name="Estimación"/>
    <tableColumn id="4" name="Distribución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A15517"/>
  </sheetPr>
  <dimension ref="A1:BX154"/>
  <sheetViews>
    <sheetView zoomScalePageLayoutView="0" workbookViewId="0" topLeftCell="A2">
      <selection activeCell="AZ77" sqref="AZ77"/>
    </sheetView>
  </sheetViews>
  <sheetFormatPr defaultColWidth="0" defaultRowHeight="15" zeroHeight="1"/>
  <cols>
    <col min="1" max="1" width="0.85546875" style="97" customWidth="1"/>
    <col min="2" max="2" width="2.421875" style="97" customWidth="1"/>
    <col min="3" max="3" width="0.85546875" style="97" customWidth="1"/>
    <col min="4" max="4" width="2.421875" style="97" customWidth="1"/>
    <col min="5" max="5" width="0.85546875" style="97" customWidth="1"/>
    <col min="6" max="6" width="2.421875" style="97" customWidth="1"/>
    <col min="7" max="7" width="0.85546875" style="97" customWidth="1"/>
    <col min="8" max="8" width="2.421875" style="97" customWidth="1"/>
    <col min="9" max="9" width="0.85546875" style="97" customWidth="1"/>
    <col min="10" max="10" width="2.421875" style="97" customWidth="1"/>
    <col min="11" max="11" width="0.85546875" style="97" customWidth="1"/>
    <col min="12" max="12" width="2.421875" style="97" customWidth="1"/>
    <col min="13" max="13" width="0.85546875" style="97" customWidth="1"/>
    <col min="14" max="14" width="2.421875" style="97" customWidth="1"/>
    <col min="15" max="15" width="0.85546875" style="97" customWidth="1"/>
    <col min="16" max="16" width="2.421875" style="97" customWidth="1"/>
    <col min="17" max="17" width="0.85546875" style="97" customWidth="1"/>
    <col min="18" max="18" width="2.421875" style="97" customWidth="1"/>
    <col min="19" max="19" width="0.85546875" style="97" customWidth="1"/>
    <col min="20" max="20" width="2.421875" style="97" customWidth="1"/>
    <col min="21" max="21" width="0.85546875" style="97" customWidth="1"/>
    <col min="22" max="22" width="2.421875" style="97" customWidth="1"/>
    <col min="23" max="23" width="0.85546875" style="97" customWidth="1"/>
    <col min="24" max="24" width="2.421875" style="97" customWidth="1"/>
    <col min="25" max="25" width="0.85546875" style="97" customWidth="1"/>
    <col min="26" max="26" width="2.421875" style="97" customWidth="1"/>
    <col min="27" max="27" width="0.85546875" style="97" customWidth="1"/>
    <col min="28" max="28" width="2.421875" style="97" customWidth="1"/>
    <col min="29" max="29" width="0.85546875" style="97" customWidth="1"/>
    <col min="30" max="30" width="2.421875" style="97" customWidth="1"/>
    <col min="31" max="31" width="0.85546875" style="97" customWidth="1"/>
    <col min="32" max="32" width="2.421875" style="97" customWidth="1"/>
    <col min="33" max="33" width="0.85546875" style="97" customWidth="1"/>
    <col min="34" max="34" width="2.421875" style="97" customWidth="1"/>
    <col min="35" max="35" width="0.85546875" style="97" customWidth="1"/>
    <col min="36" max="36" width="2.421875" style="97" customWidth="1"/>
    <col min="37" max="37" width="0.85546875" style="97" customWidth="1"/>
    <col min="38" max="38" width="2.421875" style="97" customWidth="1"/>
    <col min="39" max="39" width="0.85546875" style="97" customWidth="1"/>
    <col min="40" max="40" width="2.421875" style="97" customWidth="1"/>
    <col min="41" max="41" width="0.85546875" style="97" customWidth="1"/>
    <col min="42" max="42" width="2.421875" style="97" customWidth="1"/>
    <col min="43" max="43" width="0.85546875" style="97" customWidth="1"/>
    <col min="44" max="44" width="2.421875" style="97" customWidth="1"/>
    <col min="45" max="45" width="0.85546875" style="97" customWidth="1"/>
    <col min="46" max="46" width="2.421875" style="97" customWidth="1"/>
    <col min="47" max="47" width="0.85546875" style="97" customWidth="1"/>
    <col min="48" max="48" width="2.421875" style="97" customWidth="1"/>
    <col min="49" max="49" width="0.85546875" style="97" customWidth="1"/>
    <col min="50" max="50" width="2.421875" style="97" customWidth="1"/>
    <col min="51" max="51" width="0.85546875" style="97" customWidth="1"/>
    <col min="52" max="52" width="2.421875" style="97" customWidth="1"/>
    <col min="53" max="53" width="0.85546875" style="97" customWidth="1"/>
    <col min="54" max="54" width="2.421875" style="97" customWidth="1"/>
    <col min="55" max="55" width="0.85546875" style="97" customWidth="1"/>
    <col min="56" max="56" width="2.421875" style="97" customWidth="1"/>
    <col min="57" max="57" width="0.85546875" style="97" customWidth="1"/>
    <col min="58" max="58" width="2.421875" style="97" customWidth="1"/>
    <col min="59" max="59" width="0.85546875" style="97" customWidth="1"/>
    <col min="60" max="60" width="2.421875" style="97" customWidth="1"/>
    <col min="61" max="61" width="0.85546875" style="97" customWidth="1"/>
    <col min="62" max="62" width="2.421875" style="97" customWidth="1"/>
    <col min="63" max="63" width="0.85546875" style="97" customWidth="1"/>
    <col min="64" max="64" width="2.421875" style="97" customWidth="1"/>
    <col min="65" max="65" width="0.85546875" style="97" customWidth="1"/>
    <col min="66" max="66" width="2.421875" style="97" customWidth="1"/>
    <col min="67" max="67" width="0.85546875" style="97" customWidth="1"/>
    <col min="68" max="68" width="2.421875" style="97" customWidth="1"/>
    <col min="69" max="69" width="0.85546875" style="97" customWidth="1"/>
    <col min="70" max="70" width="2.421875" style="97" customWidth="1"/>
    <col min="71" max="71" width="0.85546875" style="97" customWidth="1"/>
    <col min="72" max="72" width="2.421875" style="97" customWidth="1"/>
    <col min="73" max="73" width="0.85546875" style="97" customWidth="1"/>
    <col min="74" max="74" width="2.421875" style="97" customWidth="1"/>
    <col min="75" max="76" width="0.85546875" style="97" customWidth="1"/>
    <col min="77" max="16384" width="11.421875" style="97" hidden="1" customWidth="1"/>
  </cols>
  <sheetData>
    <row r="1" spans="1:76" ht="22.5">
      <c r="A1" s="95"/>
      <c r="B1" s="373" t="s">
        <v>867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96"/>
      <c r="BX1" s="95"/>
    </row>
    <row r="2" spans="1:76" ht="21">
      <c r="A2" s="95"/>
      <c r="B2" s="374" t="s">
        <v>868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98"/>
      <c r="BX2" s="95"/>
    </row>
    <row r="3" spans="1:76" s="100" customFormat="1" ht="18" thickBot="1">
      <c r="A3" s="99"/>
      <c r="B3" s="375" t="s">
        <v>937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99"/>
    </row>
    <row r="4" spans="1:76" ht="23.25" thickBot="1">
      <c r="A4" s="95"/>
      <c r="B4" s="95"/>
      <c r="C4" s="95"/>
      <c r="D4" s="95"/>
      <c r="E4" s="95"/>
      <c r="F4" s="101" t="s">
        <v>869</v>
      </c>
      <c r="G4" s="95"/>
      <c r="H4" s="376">
        <v>98</v>
      </c>
      <c r="I4" s="377"/>
      <c r="J4" s="377"/>
      <c r="K4" s="377"/>
      <c r="L4" s="378"/>
      <c r="M4" s="95"/>
      <c r="N4" s="95" t="s">
        <v>938</v>
      </c>
      <c r="O4" s="95"/>
      <c r="P4" s="95"/>
      <c r="Q4" s="95"/>
      <c r="R4" s="95"/>
      <c r="S4" s="102"/>
      <c r="T4" s="95"/>
      <c r="U4" s="95"/>
      <c r="V4" s="95"/>
      <c r="W4" s="95"/>
      <c r="X4" s="95"/>
      <c r="Y4" s="95"/>
      <c r="Z4" s="95"/>
      <c r="AA4" s="379" t="s">
        <v>795</v>
      </c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1"/>
      <c r="BT4" s="95"/>
      <c r="BU4" s="95"/>
      <c r="BV4" s="95"/>
      <c r="BW4" s="95"/>
      <c r="BX4" s="95"/>
    </row>
    <row r="5" spans="1:76" ht="17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103"/>
      <c r="T5" s="103"/>
      <c r="U5" s="103"/>
      <c r="V5" s="103"/>
      <c r="W5" s="95"/>
      <c r="X5" s="95"/>
      <c r="Y5" s="95"/>
      <c r="Z5" s="95"/>
      <c r="AA5" s="95"/>
      <c r="AB5" s="95"/>
      <c r="AC5" s="95"/>
      <c r="AD5" s="95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95"/>
      <c r="BQ5" s="95"/>
      <c r="BR5" s="95"/>
      <c r="BS5" s="95"/>
      <c r="BT5" s="95"/>
      <c r="BU5" s="95"/>
      <c r="BV5" s="95"/>
      <c r="BW5" s="95"/>
      <c r="BX5" s="95"/>
    </row>
    <row r="6" spans="1:76" ht="12.75" customHeight="1" thickBot="1">
      <c r="A6" s="95"/>
      <c r="B6" s="105" t="s">
        <v>870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105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95"/>
    </row>
    <row r="7" spans="1:76" ht="12.75" customHeight="1">
      <c r="A7" s="95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109"/>
      <c r="Q7" s="109"/>
      <c r="R7" s="109"/>
      <c r="S7" s="109"/>
      <c r="T7" s="109"/>
      <c r="U7" s="109"/>
      <c r="V7" s="110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11"/>
      <c r="BX7" s="95"/>
    </row>
    <row r="8" spans="1:76" ht="12.75" customHeight="1">
      <c r="A8" s="95"/>
      <c r="B8" s="112" t="s">
        <v>871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14"/>
      <c r="Q8" s="114"/>
      <c r="R8" s="114"/>
      <c r="S8" s="114"/>
      <c r="T8" s="114"/>
      <c r="U8" s="114"/>
      <c r="V8" s="115" t="s">
        <v>872</v>
      </c>
      <c r="W8" s="113"/>
      <c r="X8" s="116"/>
      <c r="Y8" s="113"/>
      <c r="Z8" s="117"/>
      <c r="AA8" s="113"/>
      <c r="AB8" s="113"/>
      <c r="AC8" s="113"/>
      <c r="AD8" s="113"/>
      <c r="AE8" s="113"/>
      <c r="AF8" s="113"/>
      <c r="AG8" s="114"/>
      <c r="AH8" s="114"/>
      <c r="AI8" s="114"/>
      <c r="AJ8" s="114"/>
      <c r="AK8" s="114"/>
      <c r="AL8" s="114"/>
      <c r="AM8" s="118" t="s">
        <v>873</v>
      </c>
      <c r="AN8" s="126">
        <v>1</v>
      </c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9"/>
      <c r="BH8" s="119" t="s">
        <v>874</v>
      </c>
      <c r="BI8" s="114"/>
      <c r="BJ8" s="114"/>
      <c r="BK8" s="114"/>
      <c r="BL8" s="120" t="s">
        <v>875</v>
      </c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21"/>
      <c r="BX8" s="95"/>
    </row>
    <row r="9" spans="1:76" ht="12.75" customHeight="1">
      <c r="A9" s="95"/>
      <c r="B9" s="12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23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21"/>
      <c r="BX9" s="95"/>
    </row>
    <row r="10" spans="1:76" ht="12.75" customHeight="1">
      <c r="A10" s="95"/>
      <c r="B10" s="122"/>
      <c r="C10" s="114"/>
      <c r="D10" s="114"/>
      <c r="E10" s="114"/>
      <c r="F10" s="114"/>
      <c r="G10" s="114"/>
      <c r="H10" s="114"/>
      <c r="I10" s="114"/>
      <c r="J10" s="114"/>
      <c r="K10" s="114"/>
      <c r="L10" s="118" t="s">
        <v>876</v>
      </c>
      <c r="M10" s="409"/>
      <c r="N10" s="410"/>
      <c r="O10" s="410"/>
      <c r="P10" s="410"/>
      <c r="Q10" s="411"/>
      <c r="R10" s="124"/>
      <c r="S10" s="124"/>
      <c r="T10" s="124"/>
      <c r="U10" s="114"/>
      <c r="V10" s="123"/>
      <c r="W10" s="114"/>
      <c r="X10" s="114"/>
      <c r="Y10" s="114"/>
      <c r="Z10" s="114"/>
      <c r="AA10" s="114"/>
      <c r="AB10" s="114"/>
      <c r="AC10" s="114"/>
      <c r="AD10" s="118"/>
      <c r="AG10" s="114"/>
      <c r="AL10" s="118" t="s">
        <v>877</v>
      </c>
      <c r="AM10" s="114"/>
      <c r="AN10" s="126"/>
      <c r="AO10" s="125">
        <v>100</v>
      </c>
      <c r="AP10" s="125"/>
      <c r="AQ10" s="125"/>
      <c r="AR10" s="118" t="s">
        <v>869</v>
      </c>
      <c r="AS10" s="382"/>
      <c r="AT10" s="383"/>
      <c r="AU10" s="38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8" t="s">
        <v>878</v>
      </c>
      <c r="BG10" s="114"/>
      <c r="BH10" s="126">
        <v>1</v>
      </c>
      <c r="BI10" s="114"/>
      <c r="BJ10" s="114"/>
      <c r="BK10" s="114"/>
      <c r="BL10" s="120" t="s">
        <v>879</v>
      </c>
      <c r="BM10" s="114"/>
      <c r="BN10" s="118"/>
      <c r="BO10" s="114"/>
      <c r="BP10" s="114"/>
      <c r="BQ10" s="114"/>
      <c r="BR10" s="125" t="s">
        <v>880</v>
      </c>
      <c r="BS10" s="114"/>
      <c r="BT10" s="126">
        <v>1</v>
      </c>
      <c r="BU10" s="114"/>
      <c r="BV10" s="114"/>
      <c r="BW10" s="121"/>
      <c r="BX10" s="95"/>
    </row>
    <row r="11" spans="1:76" ht="12.75" customHeight="1">
      <c r="A11" s="95"/>
      <c r="B11" s="12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23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95"/>
      <c r="AI11" s="95"/>
      <c r="AJ11" s="95"/>
      <c r="AK11" s="95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21"/>
      <c r="BX11" s="95"/>
    </row>
    <row r="12" spans="1:76" ht="12.75" customHeight="1">
      <c r="A12" s="95"/>
      <c r="B12" s="122"/>
      <c r="C12" s="114"/>
      <c r="D12" s="114"/>
      <c r="E12" s="114"/>
      <c r="F12" s="114"/>
      <c r="G12" s="114"/>
      <c r="H12" s="114"/>
      <c r="I12" s="114"/>
      <c r="J12" s="114"/>
      <c r="K12" s="114"/>
      <c r="L12" s="118" t="s">
        <v>881</v>
      </c>
      <c r="M12" s="388"/>
      <c r="N12" s="389"/>
      <c r="O12" s="389"/>
      <c r="P12" s="389"/>
      <c r="Q12" s="389"/>
      <c r="R12" s="389"/>
      <c r="S12" s="389"/>
      <c r="T12" s="390"/>
      <c r="U12" s="127"/>
      <c r="V12" s="123"/>
      <c r="W12" s="114"/>
      <c r="X12" s="114"/>
      <c r="Y12" s="114"/>
      <c r="Z12" s="114"/>
      <c r="AA12" s="114"/>
      <c r="AB12" s="114"/>
      <c r="AC12" s="114"/>
      <c r="AD12" s="118"/>
      <c r="AE12" s="114"/>
      <c r="AF12" s="114"/>
      <c r="AG12" s="114"/>
      <c r="AH12" s="95"/>
      <c r="AI12" s="95"/>
      <c r="AJ12" s="95"/>
      <c r="AK12" s="95"/>
      <c r="AL12" s="114"/>
      <c r="AM12" s="114"/>
      <c r="AN12" s="118"/>
      <c r="AO12" s="118" t="s">
        <v>882</v>
      </c>
      <c r="AP12" s="391"/>
      <c r="AQ12" s="392"/>
      <c r="AR12" s="392"/>
      <c r="AS12" s="392"/>
      <c r="AT12" s="392"/>
      <c r="AU12" s="393"/>
      <c r="AW12" s="95"/>
      <c r="AY12" s="114"/>
      <c r="AZ12" s="114"/>
      <c r="BA12" s="114"/>
      <c r="BB12" s="114"/>
      <c r="BC12" s="114"/>
      <c r="BD12" s="114"/>
      <c r="BE12" s="114"/>
      <c r="BF12" s="118" t="s">
        <v>1000</v>
      </c>
      <c r="BG12" s="114"/>
      <c r="BH12" s="126"/>
      <c r="BI12" s="114"/>
      <c r="BJ12" s="114"/>
      <c r="BK12" s="114"/>
      <c r="BL12" s="128"/>
      <c r="BM12" s="114"/>
      <c r="BN12" s="118"/>
      <c r="BO12" s="114"/>
      <c r="BP12" s="114"/>
      <c r="BQ12" s="114"/>
      <c r="BR12" s="118" t="s">
        <v>883</v>
      </c>
      <c r="BS12" s="114"/>
      <c r="BT12" s="126"/>
      <c r="BU12" s="114"/>
      <c r="BV12" s="114"/>
      <c r="BW12" s="121"/>
      <c r="BX12" s="95"/>
    </row>
    <row r="13" spans="1:76" ht="12.75" customHeight="1">
      <c r="A13" s="95"/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/>
      <c r="V13" s="132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3"/>
      <c r="BX13" s="95"/>
    </row>
    <row r="14" spans="1:76" ht="12.75" customHeight="1">
      <c r="A14" s="95"/>
      <c r="B14" s="112" t="s">
        <v>884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5" t="s">
        <v>941</v>
      </c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4"/>
      <c r="AS14" s="134"/>
      <c r="AT14" s="135"/>
      <c r="AU14" s="135"/>
      <c r="AV14" s="135"/>
      <c r="AW14" s="135"/>
      <c r="AX14" s="135"/>
      <c r="AY14" s="114"/>
      <c r="AZ14" s="114"/>
      <c r="BA14" s="114"/>
      <c r="BB14" s="114"/>
      <c r="BC14" s="95"/>
      <c r="BD14" s="95"/>
      <c r="BE14" s="95"/>
      <c r="BF14" s="95"/>
      <c r="BG14" s="136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121"/>
      <c r="BX14" s="95"/>
    </row>
    <row r="15" spans="1:76" ht="12.75" customHeight="1">
      <c r="A15" s="95"/>
      <c r="B15" s="12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27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23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27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21"/>
      <c r="BX15" s="95"/>
    </row>
    <row r="16" spans="1:76" ht="12.75" customHeight="1">
      <c r="A16" s="95"/>
      <c r="B16" s="122"/>
      <c r="C16" s="114"/>
      <c r="D16" s="118" t="s">
        <v>869</v>
      </c>
      <c r="E16" s="114"/>
      <c r="F16" s="394" t="s">
        <v>174</v>
      </c>
      <c r="G16" s="395"/>
      <c r="H16" s="395"/>
      <c r="I16" s="395"/>
      <c r="J16" s="395"/>
      <c r="K16" s="395"/>
      <c r="L16" s="395"/>
      <c r="M16" s="395"/>
      <c r="N16" s="396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27"/>
      <c r="AA16" s="95"/>
      <c r="AB16" s="95"/>
      <c r="AC16" s="95"/>
      <c r="AD16" s="118" t="s">
        <v>885</v>
      </c>
      <c r="AE16" s="114"/>
      <c r="AF16" s="412" t="s">
        <v>175</v>
      </c>
      <c r="AG16" s="413"/>
      <c r="AH16" s="413"/>
      <c r="AI16" s="413"/>
      <c r="AJ16" s="413"/>
      <c r="AK16" s="413"/>
      <c r="AL16" s="413"/>
      <c r="AM16" s="414"/>
      <c r="AN16" s="95"/>
      <c r="AO16" s="95"/>
      <c r="AP16" s="95"/>
      <c r="AQ16" s="95"/>
      <c r="AS16" s="123"/>
      <c r="AT16" s="114"/>
      <c r="AU16" s="114"/>
      <c r="AV16" s="114"/>
      <c r="AW16" s="114"/>
      <c r="AX16" s="114"/>
      <c r="AY16" s="114"/>
      <c r="AZ16" s="114"/>
      <c r="BA16" s="114"/>
      <c r="BD16" s="114"/>
      <c r="BE16" s="114"/>
      <c r="BF16" s="119" t="s">
        <v>886</v>
      </c>
      <c r="BG16" s="127"/>
      <c r="BH16" s="114"/>
      <c r="BI16" s="114"/>
      <c r="BK16" s="95"/>
      <c r="BL16" s="95"/>
      <c r="BM16" s="95"/>
      <c r="BN16" s="95"/>
      <c r="BO16" s="95"/>
      <c r="BQ16" s="114"/>
      <c r="BR16" s="114"/>
      <c r="BS16" s="114"/>
      <c r="BT16" s="114"/>
      <c r="BU16" s="114"/>
      <c r="BV16" s="119" t="s">
        <v>887</v>
      </c>
      <c r="BW16" s="121"/>
      <c r="BX16" s="95"/>
    </row>
    <row r="17" spans="1:76" ht="12.75" customHeight="1">
      <c r="A17" s="95"/>
      <c r="B17" s="12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23"/>
      <c r="AA17" s="114"/>
      <c r="AB17" s="114"/>
      <c r="AC17" s="114"/>
      <c r="AD17" s="118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23"/>
      <c r="AT17" s="114"/>
      <c r="AU17" s="114"/>
      <c r="AV17" s="114"/>
      <c r="AW17" s="114"/>
      <c r="AX17" s="114"/>
      <c r="AY17" s="114"/>
      <c r="AZ17" s="114"/>
      <c r="BA17" s="114"/>
      <c r="BB17" s="95"/>
      <c r="BC17" s="95"/>
      <c r="BD17" s="114"/>
      <c r="BE17" s="114"/>
      <c r="BF17" s="114"/>
      <c r="BG17" s="127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21"/>
      <c r="BX17" s="95"/>
    </row>
    <row r="18" spans="1:76" ht="12.75" customHeight="1">
      <c r="A18" s="95"/>
      <c r="B18" s="122"/>
      <c r="C18" s="114"/>
      <c r="D18" s="114"/>
      <c r="E18" s="114"/>
      <c r="F18" s="118" t="s">
        <v>888</v>
      </c>
      <c r="G18" s="415">
        <v>40539</v>
      </c>
      <c r="H18" s="416"/>
      <c r="I18" s="416"/>
      <c r="J18" s="416"/>
      <c r="K18" s="416"/>
      <c r="L18" s="416"/>
      <c r="M18" s="416"/>
      <c r="N18" s="417"/>
      <c r="O18" s="114"/>
      <c r="P18" s="114"/>
      <c r="Q18" s="114"/>
      <c r="R18" s="114"/>
      <c r="S18" s="114"/>
      <c r="V18" s="114"/>
      <c r="W18" s="114"/>
      <c r="X18" s="119" t="s">
        <v>887</v>
      </c>
      <c r="Y18" s="114"/>
      <c r="Z18" s="123"/>
      <c r="AA18" s="114"/>
      <c r="AB18" s="95"/>
      <c r="AC18" s="95"/>
      <c r="AD18" s="118" t="s">
        <v>889</v>
      </c>
      <c r="AE18" s="114"/>
      <c r="AF18" s="415">
        <v>40528</v>
      </c>
      <c r="AG18" s="416"/>
      <c r="AH18" s="416"/>
      <c r="AI18" s="416"/>
      <c r="AJ18" s="416"/>
      <c r="AK18" s="416"/>
      <c r="AL18" s="416"/>
      <c r="AM18" s="417"/>
      <c r="AN18" s="95"/>
      <c r="AO18" s="95"/>
      <c r="AP18" s="120"/>
      <c r="AQ18" s="114"/>
      <c r="AR18" s="114"/>
      <c r="AS18" s="123"/>
      <c r="AT18" s="114"/>
      <c r="AU18" s="114"/>
      <c r="AV18" s="114"/>
      <c r="AW18" s="114"/>
      <c r="AX18" s="114"/>
      <c r="AY18" s="95"/>
      <c r="AZ18" s="95"/>
      <c r="BA18" s="95"/>
      <c r="BB18" s="95"/>
      <c r="BC18" s="95"/>
      <c r="BD18" s="118" t="s">
        <v>890</v>
      </c>
      <c r="BE18" s="114"/>
      <c r="BF18" s="126"/>
      <c r="BG18" s="127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118" t="s">
        <v>891</v>
      </c>
      <c r="BU18" s="114"/>
      <c r="BV18" s="126">
        <v>1</v>
      </c>
      <c r="BW18" s="121"/>
      <c r="BX18" s="95"/>
    </row>
    <row r="19" spans="1:76" ht="12.75" customHeight="1">
      <c r="A19" s="95"/>
      <c r="B19" s="12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95"/>
      <c r="U19" s="95"/>
      <c r="V19" s="114"/>
      <c r="W19" s="114"/>
      <c r="X19" s="114"/>
      <c r="Y19" s="114"/>
      <c r="Z19" s="123"/>
      <c r="AA19" s="114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114"/>
      <c r="AQ19" s="114"/>
      <c r="AR19" s="114"/>
      <c r="AS19" s="123"/>
      <c r="AT19" s="114"/>
      <c r="AU19" s="114"/>
      <c r="AV19" s="114"/>
      <c r="AW19" s="114"/>
      <c r="AX19" s="114"/>
      <c r="AY19" s="95"/>
      <c r="AZ19" s="95"/>
      <c r="BA19" s="95"/>
      <c r="BB19" s="95"/>
      <c r="BC19" s="95"/>
      <c r="BD19" s="118"/>
      <c r="BE19" s="114"/>
      <c r="BF19" s="114"/>
      <c r="BG19" s="127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118"/>
      <c r="BU19" s="114"/>
      <c r="BV19" s="114"/>
      <c r="BW19" s="121"/>
      <c r="BX19" s="95"/>
    </row>
    <row r="20" spans="1:76" ht="12.75" customHeight="1">
      <c r="A20" s="95"/>
      <c r="B20" s="12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95"/>
      <c r="U20" s="95"/>
      <c r="V20" s="118" t="s">
        <v>939</v>
      </c>
      <c r="W20" s="114"/>
      <c r="X20" s="126"/>
      <c r="Y20" s="114"/>
      <c r="Z20" s="123"/>
      <c r="AA20" s="114"/>
      <c r="AB20" s="95"/>
      <c r="AC20" s="95"/>
      <c r="AD20" s="118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120"/>
      <c r="AQ20" s="114"/>
      <c r="AR20" s="120"/>
      <c r="AS20" s="123"/>
      <c r="AT20" s="114"/>
      <c r="AU20" s="114"/>
      <c r="AV20" s="114"/>
      <c r="AW20" s="114"/>
      <c r="AX20" s="114"/>
      <c r="AY20" s="114"/>
      <c r="AZ20" s="114"/>
      <c r="BA20" s="114"/>
      <c r="BD20" s="118" t="s">
        <v>892</v>
      </c>
      <c r="BE20" s="114"/>
      <c r="BF20" s="126">
        <v>1</v>
      </c>
      <c r="BG20" s="127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8"/>
      <c r="BU20" s="114"/>
      <c r="BV20" s="114"/>
      <c r="BW20" s="121"/>
      <c r="BX20" s="95"/>
    </row>
    <row r="21" spans="1:76" ht="12.75" customHeight="1">
      <c r="A21" s="95"/>
      <c r="B21" s="12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95"/>
      <c r="U21" s="95"/>
      <c r="V21" s="114"/>
      <c r="W21" s="114"/>
      <c r="X21" s="114"/>
      <c r="Y21" s="114"/>
      <c r="Z21" s="123"/>
      <c r="AA21" s="114"/>
      <c r="AB21" s="95"/>
      <c r="AC21" s="95"/>
      <c r="AD21" s="95"/>
      <c r="AE21" s="95"/>
      <c r="AF21" s="95"/>
      <c r="AG21" s="95"/>
      <c r="AH21" s="95"/>
      <c r="AI21" s="95"/>
      <c r="AJ21" s="95"/>
      <c r="AK21" s="114"/>
      <c r="AL21" s="114"/>
      <c r="AM21" s="114"/>
      <c r="AN21" s="95"/>
      <c r="AO21" s="95"/>
      <c r="AP21" s="114"/>
      <c r="AQ21" s="114"/>
      <c r="AR21" s="114"/>
      <c r="AS21" s="123"/>
      <c r="AT21" s="114"/>
      <c r="AU21" s="114"/>
      <c r="AV21" s="114"/>
      <c r="AW21" s="114"/>
      <c r="AX21" s="114"/>
      <c r="AY21" s="114"/>
      <c r="AZ21" s="114"/>
      <c r="BA21" s="114"/>
      <c r="BB21" s="95"/>
      <c r="BC21" s="95"/>
      <c r="BD21" s="95"/>
      <c r="BE21" s="114"/>
      <c r="BF21" s="95"/>
      <c r="BG21" s="127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8"/>
      <c r="BU21" s="114"/>
      <c r="BV21" s="114"/>
      <c r="BW21" s="121"/>
      <c r="BX21" s="95"/>
    </row>
    <row r="22" spans="1:76" ht="12.75" customHeight="1">
      <c r="A22" s="95"/>
      <c r="B22" s="12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95"/>
      <c r="U22" s="95"/>
      <c r="V22" s="118" t="s">
        <v>940</v>
      </c>
      <c r="W22" s="114"/>
      <c r="X22" s="126">
        <v>1</v>
      </c>
      <c r="Y22" s="114"/>
      <c r="Z22" s="123"/>
      <c r="AA22" s="114"/>
      <c r="AB22" s="95"/>
      <c r="AC22" s="95"/>
      <c r="AD22" s="95"/>
      <c r="AE22" s="95"/>
      <c r="AF22" s="95"/>
      <c r="AG22" s="95"/>
      <c r="AH22" s="95"/>
      <c r="AI22" s="95"/>
      <c r="AJ22" s="137"/>
      <c r="AK22" s="114"/>
      <c r="AL22" s="119" t="s">
        <v>942</v>
      </c>
      <c r="AM22" s="95"/>
      <c r="AN22" s="95"/>
      <c r="AO22" s="95"/>
      <c r="AP22" s="95"/>
      <c r="AQ22" s="114"/>
      <c r="AR22" s="114"/>
      <c r="AS22" s="123"/>
      <c r="AT22" s="114"/>
      <c r="AU22" s="114"/>
      <c r="AV22" s="114"/>
      <c r="AW22" s="114"/>
      <c r="AX22" s="114"/>
      <c r="AY22" s="114"/>
      <c r="BA22" s="95"/>
      <c r="BB22" s="95"/>
      <c r="BC22" s="95"/>
      <c r="BD22" s="95"/>
      <c r="BE22" s="114"/>
      <c r="BF22" s="95"/>
      <c r="BG22" s="127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8"/>
      <c r="BU22" s="114"/>
      <c r="BV22" s="114"/>
      <c r="BW22" s="121"/>
      <c r="BX22" s="95"/>
    </row>
    <row r="23" spans="1:76" ht="12.75" customHeight="1">
      <c r="A23" s="95"/>
      <c r="B23" s="12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95"/>
      <c r="U23" s="95"/>
      <c r="V23" s="114"/>
      <c r="W23" s="114"/>
      <c r="X23" s="114"/>
      <c r="Y23" s="114"/>
      <c r="Z23" s="123"/>
      <c r="AA23" s="114"/>
      <c r="AB23" s="95"/>
      <c r="AC23" s="95"/>
      <c r="AD23" s="95"/>
      <c r="AE23" s="95"/>
      <c r="AF23" s="95"/>
      <c r="AG23" s="95"/>
      <c r="AH23" s="95"/>
      <c r="AI23" s="95"/>
      <c r="AJ23" s="118"/>
      <c r="AK23" s="114"/>
      <c r="AL23" s="114"/>
      <c r="AM23" s="95"/>
      <c r="AN23" s="95"/>
      <c r="AO23" s="95"/>
      <c r="AP23" s="95"/>
      <c r="AQ23" s="95"/>
      <c r="AR23" s="95"/>
      <c r="AS23" s="132"/>
      <c r="AT23" s="130"/>
      <c r="AU23" s="130"/>
      <c r="AV23" s="130"/>
      <c r="AW23" s="130"/>
      <c r="AX23" s="130"/>
      <c r="AY23" s="114"/>
      <c r="AZ23" s="95"/>
      <c r="BA23" s="95"/>
      <c r="BB23" s="95"/>
      <c r="BC23" s="95"/>
      <c r="BD23" s="95"/>
      <c r="BE23" s="114"/>
      <c r="BF23" s="95"/>
      <c r="BG23" s="131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95"/>
      <c r="BU23" s="95"/>
      <c r="BV23" s="95"/>
      <c r="BW23" s="121"/>
      <c r="BX23" s="95"/>
    </row>
    <row r="24" spans="1:76" ht="12.75" customHeight="1">
      <c r="A24" s="95"/>
      <c r="B24" s="12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95"/>
      <c r="U24" s="95"/>
      <c r="V24" s="118" t="s">
        <v>387</v>
      </c>
      <c r="W24" s="114"/>
      <c r="X24" s="126"/>
      <c r="Y24" s="114"/>
      <c r="Z24" s="123"/>
      <c r="AA24" s="114"/>
      <c r="AB24" s="95"/>
      <c r="AC24" s="95"/>
      <c r="AD24" s="95"/>
      <c r="AE24" s="95"/>
      <c r="AF24" s="95"/>
      <c r="AG24" s="95"/>
      <c r="AH24" s="118" t="s">
        <v>893</v>
      </c>
      <c r="AI24" s="95"/>
      <c r="AJ24" s="360">
        <v>5</v>
      </c>
      <c r="AK24" s="361"/>
      <c r="AL24" s="362"/>
      <c r="AM24" s="95"/>
      <c r="AN24" s="95"/>
      <c r="AO24" s="95"/>
      <c r="AP24" s="95"/>
      <c r="AQ24" s="95"/>
      <c r="AR24" s="95"/>
      <c r="AS24" s="95"/>
      <c r="AT24" s="95"/>
      <c r="AU24" s="114"/>
      <c r="AV24" s="114"/>
      <c r="AW24" s="95"/>
      <c r="AX24" s="114"/>
      <c r="AY24" s="135"/>
      <c r="AZ24" s="29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8"/>
      <c r="BU24" s="135"/>
      <c r="BV24" s="139" t="s">
        <v>964</v>
      </c>
      <c r="BW24" s="140"/>
      <c r="BX24" s="95"/>
    </row>
    <row r="25" spans="1:76" ht="12.75" customHeight="1">
      <c r="A25" s="95"/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1"/>
      <c r="Z25" s="123"/>
      <c r="AA25" s="114"/>
      <c r="AB25" s="95"/>
      <c r="AC25" s="95"/>
      <c r="AD25" s="95"/>
      <c r="AE25" s="95"/>
      <c r="AF25" s="95"/>
      <c r="AG25" s="95"/>
      <c r="AH25" s="101"/>
      <c r="AI25" s="95"/>
      <c r="AJ25" s="95"/>
      <c r="AK25" s="114"/>
      <c r="AL25" s="114"/>
      <c r="AM25" s="95"/>
      <c r="AN25" s="95"/>
      <c r="AO25" s="95"/>
      <c r="AP25" s="95"/>
      <c r="AQ25" s="95"/>
      <c r="AR25" s="95"/>
      <c r="AS25" s="95"/>
      <c r="AT25" s="95"/>
      <c r="AU25" s="114"/>
      <c r="AV25" s="114"/>
      <c r="AW25" s="95"/>
      <c r="AX25" s="95"/>
      <c r="AY25" s="114"/>
      <c r="AZ25" s="127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8"/>
      <c r="BU25" s="114"/>
      <c r="BV25" s="114"/>
      <c r="BW25" s="121"/>
      <c r="BX25" s="95"/>
    </row>
    <row r="26" spans="1:76" ht="12.75" customHeight="1">
      <c r="A26" s="95"/>
      <c r="B26" s="427" t="s">
        <v>894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9"/>
      <c r="Z26" s="123"/>
      <c r="AA26" s="114"/>
      <c r="AB26" s="95"/>
      <c r="AC26" s="95"/>
      <c r="AD26" s="95"/>
      <c r="AE26" s="95"/>
      <c r="AF26" s="95"/>
      <c r="AG26" s="95"/>
      <c r="AH26" s="118" t="s">
        <v>895</v>
      </c>
      <c r="AI26" s="95"/>
      <c r="AJ26" s="360">
        <v>4</v>
      </c>
      <c r="AK26" s="361"/>
      <c r="AL26" s="362"/>
      <c r="AM26" s="95"/>
      <c r="AN26" s="95"/>
      <c r="AO26" s="95"/>
      <c r="AP26" s="95"/>
      <c r="AQ26" s="95"/>
      <c r="AR26" s="95"/>
      <c r="AS26" s="95"/>
      <c r="AT26" s="95"/>
      <c r="AU26" s="95"/>
      <c r="AV26" s="137"/>
      <c r="AW26" s="95"/>
      <c r="AX26" s="95"/>
      <c r="AY26" s="95"/>
      <c r="AZ26" s="296" t="s">
        <v>943</v>
      </c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8"/>
      <c r="BU26" s="118" t="s">
        <v>896</v>
      </c>
      <c r="BV26" s="126"/>
      <c r="BW26" s="121"/>
      <c r="BX26" s="95"/>
    </row>
    <row r="27" spans="1:76" ht="12.75" customHeight="1">
      <c r="A27" s="95"/>
      <c r="B27" s="12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27"/>
      <c r="Z27" s="123"/>
      <c r="AA27" s="114"/>
      <c r="AB27" s="95"/>
      <c r="AC27" s="95"/>
      <c r="AD27" s="95"/>
      <c r="AE27" s="95"/>
      <c r="AF27" s="95"/>
      <c r="AG27" s="95"/>
      <c r="AH27" s="118"/>
      <c r="AI27" s="95"/>
      <c r="AJ27" s="95"/>
      <c r="AK27" s="114"/>
      <c r="AL27" s="114"/>
      <c r="AM27" s="95"/>
      <c r="AN27" s="95"/>
      <c r="AO27" s="95"/>
      <c r="AP27" s="95"/>
      <c r="AQ27" s="114"/>
      <c r="AR27" s="114"/>
      <c r="AS27" s="114"/>
      <c r="AT27" s="114"/>
      <c r="AU27" s="95"/>
      <c r="AV27" s="118"/>
      <c r="AW27" s="95"/>
      <c r="AX27" s="95"/>
      <c r="AY27" s="95"/>
      <c r="AZ27" s="127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8"/>
      <c r="BU27" s="114"/>
      <c r="BV27" s="114"/>
      <c r="BW27" s="121"/>
      <c r="BX27" s="95"/>
    </row>
    <row r="28" spans="1:76" ht="12.75" customHeight="1">
      <c r="A28" s="95"/>
      <c r="B28" s="427" t="s">
        <v>897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9"/>
      <c r="Z28" s="95"/>
      <c r="AA28" s="95"/>
      <c r="AB28" s="95"/>
      <c r="AC28" s="95"/>
      <c r="AD28" s="95"/>
      <c r="AE28" s="95"/>
      <c r="AF28" s="95"/>
      <c r="AG28" s="95"/>
      <c r="AH28" s="118" t="s">
        <v>898</v>
      </c>
      <c r="AI28" s="95"/>
      <c r="AJ28" s="360"/>
      <c r="AK28" s="361"/>
      <c r="AL28" s="362"/>
      <c r="AM28" s="95"/>
      <c r="AN28" s="95"/>
      <c r="AO28" s="95"/>
      <c r="AP28" s="95"/>
      <c r="AQ28" s="95"/>
      <c r="AR28" s="95"/>
      <c r="AS28" s="114"/>
      <c r="AT28" s="118" t="s">
        <v>899</v>
      </c>
      <c r="AU28" s="95"/>
      <c r="AV28" s="360">
        <v>9</v>
      </c>
      <c r="AW28" s="361"/>
      <c r="AX28" s="362"/>
      <c r="AY28" s="95"/>
      <c r="AZ28" s="127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8"/>
      <c r="BU28" s="118" t="s">
        <v>900</v>
      </c>
      <c r="BV28" s="126"/>
      <c r="BW28" s="121"/>
      <c r="BX28" s="95"/>
    </row>
    <row r="29" spans="1:76" ht="12.75" customHeight="1" thickBot="1">
      <c r="A29" s="95"/>
      <c r="B29" s="122"/>
      <c r="C29" s="114"/>
      <c r="D29" s="141" t="e">
        <f>#REF!</f>
        <v>#REF!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14"/>
      <c r="X29" s="114"/>
      <c r="Y29" s="127"/>
      <c r="Z29" s="95"/>
      <c r="AA29" s="95"/>
      <c r="AB29" s="95"/>
      <c r="AC29" s="95"/>
      <c r="AD29" s="95"/>
      <c r="AE29" s="95"/>
      <c r="AF29" s="95"/>
      <c r="AG29" s="95"/>
      <c r="AH29" s="118"/>
      <c r="AI29" s="95"/>
      <c r="AJ29" s="95"/>
      <c r="AK29" s="114"/>
      <c r="AL29" s="114"/>
      <c r="AM29" s="95"/>
      <c r="AN29" s="95"/>
      <c r="AO29" s="95"/>
      <c r="AP29" s="95"/>
      <c r="AQ29" s="95"/>
      <c r="AR29" s="95"/>
      <c r="AS29" s="114"/>
      <c r="AT29" s="118"/>
      <c r="AU29" s="95"/>
      <c r="AV29" s="142"/>
      <c r="AW29" s="142"/>
      <c r="AX29" s="142"/>
      <c r="AY29" s="95"/>
      <c r="AZ29" s="127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8"/>
      <c r="BU29" s="114"/>
      <c r="BV29" s="114"/>
      <c r="BW29" s="121"/>
      <c r="BX29" s="95"/>
    </row>
    <row r="30" spans="1:76" ht="12.75" customHeight="1">
      <c r="A30" s="95"/>
      <c r="B30" s="143"/>
      <c r="C30" s="124"/>
      <c r="D30" s="418">
        <f>'E-OG'!P421</f>
        <v>52613181</v>
      </c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20"/>
      <c r="X30" s="124"/>
      <c r="Y30" s="144"/>
      <c r="Z30" s="95"/>
      <c r="AA30" s="95"/>
      <c r="AB30" s="95"/>
      <c r="AC30" s="95"/>
      <c r="AD30" s="95"/>
      <c r="AE30" s="95"/>
      <c r="AF30" s="95"/>
      <c r="AG30" s="95"/>
      <c r="AH30" s="145" t="s">
        <v>901</v>
      </c>
      <c r="AI30" s="124"/>
      <c r="AJ30" s="126"/>
      <c r="AK30" s="125"/>
      <c r="AL30" s="125"/>
      <c r="AM30" s="95"/>
      <c r="AN30" s="95"/>
      <c r="AO30" s="95"/>
      <c r="AP30" s="95"/>
      <c r="AQ30" s="95"/>
      <c r="AR30" s="95"/>
      <c r="AS30" s="114"/>
      <c r="AT30" s="118" t="s">
        <v>902</v>
      </c>
      <c r="AU30" s="95"/>
      <c r="AV30" s="360">
        <v>2</v>
      </c>
      <c r="AW30" s="361"/>
      <c r="AX30" s="362"/>
      <c r="AY30" s="95"/>
      <c r="AZ30" s="127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8"/>
      <c r="BU30" s="118" t="s">
        <v>965</v>
      </c>
      <c r="BV30" s="126">
        <v>1</v>
      </c>
      <c r="BW30" s="121"/>
      <c r="BX30" s="95"/>
    </row>
    <row r="31" spans="1:76" ht="12.75" customHeight="1">
      <c r="A31" s="95"/>
      <c r="B31" s="122"/>
      <c r="C31" s="114"/>
      <c r="D31" s="421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3"/>
      <c r="X31" s="114"/>
      <c r="Y31" s="127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114"/>
      <c r="AL31" s="114"/>
      <c r="AM31" s="95"/>
      <c r="AN31" s="95"/>
      <c r="AO31" s="95"/>
      <c r="AP31" s="95"/>
      <c r="AQ31" s="95"/>
      <c r="AR31" s="95"/>
      <c r="AS31" s="114"/>
      <c r="AT31" s="118"/>
      <c r="AU31" s="95"/>
      <c r="AV31" s="95"/>
      <c r="AW31" s="95"/>
      <c r="AX31" s="95"/>
      <c r="AY31" s="95"/>
      <c r="AZ31" s="127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8"/>
      <c r="BU31" s="114"/>
      <c r="BV31" s="114"/>
      <c r="BW31" s="121"/>
      <c r="BX31" s="95"/>
    </row>
    <row r="32" spans="1:76" ht="12.75" customHeight="1" thickBot="1">
      <c r="A32" s="95"/>
      <c r="B32" s="143"/>
      <c r="C32" s="124"/>
      <c r="D32" s="424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6"/>
      <c r="X32" s="124"/>
      <c r="Y32" s="144"/>
      <c r="Z32" s="95"/>
      <c r="AA32" s="95"/>
      <c r="AB32" s="95"/>
      <c r="AC32" s="95"/>
      <c r="AD32" s="95"/>
      <c r="AE32" s="95"/>
      <c r="AF32" s="95"/>
      <c r="AG32" s="95"/>
      <c r="AH32" s="101" t="s">
        <v>903</v>
      </c>
      <c r="AI32" s="95"/>
      <c r="AJ32" s="126">
        <v>1</v>
      </c>
      <c r="AK32" s="123"/>
      <c r="AL32" s="114"/>
      <c r="AM32" s="95"/>
      <c r="AN32" s="95"/>
      <c r="AO32" s="95"/>
      <c r="AP32" s="95"/>
      <c r="AQ32" s="95"/>
      <c r="AR32" s="95"/>
      <c r="AS32" s="114"/>
      <c r="AT32" s="137" t="s">
        <v>385</v>
      </c>
      <c r="AU32" s="95"/>
      <c r="AV32" s="385">
        <f>AV28+AV30</f>
        <v>11</v>
      </c>
      <c r="AW32" s="386"/>
      <c r="AX32" s="387"/>
      <c r="AY32" s="95"/>
      <c r="AZ32" s="127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8"/>
      <c r="BU32" s="118" t="s">
        <v>1001</v>
      </c>
      <c r="BV32" s="126"/>
      <c r="BW32" s="121"/>
      <c r="BX32" s="95"/>
    </row>
    <row r="33" spans="1:76" ht="12.75" customHeight="1">
      <c r="A33" s="95"/>
      <c r="B33" s="129"/>
      <c r="C33" s="130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30"/>
      <c r="Y33" s="131"/>
      <c r="Z33" s="130"/>
      <c r="AA33" s="130"/>
      <c r="AB33" s="130"/>
      <c r="AC33" s="130"/>
      <c r="AD33" s="148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1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3"/>
      <c r="BX33" s="95"/>
    </row>
    <row r="34" spans="1:76" ht="12.75" customHeight="1">
      <c r="A34" s="95"/>
      <c r="B34" s="149" t="s">
        <v>904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95"/>
      <c r="AZ34" s="95"/>
      <c r="BA34" s="95"/>
      <c r="BB34" s="95"/>
      <c r="BC34" s="95"/>
      <c r="BD34" s="95"/>
      <c r="BE34" s="9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40"/>
      <c r="BX34" s="95"/>
    </row>
    <row r="35" spans="1:76" ht="12.75" customHeight="1">
      <c r="A35" s="95"/>
      <c r="B35" s="122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21"/>
      <c r="BX35" s="95"/>
    </row>
    <row r="36" spans="1:76" ht="12.75" customHeight="1">
      <c r="A36" s="95"/>
      <c r="B36" s="122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121"/>
      <c r="BX36" s="95"/>
    </row>
    <row r="37" spans="1:76" ht="12.75" customHeight="1">
      <c r="A37" s="95"/>
      <c r="B37" s="122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121"/>
      <c r="BX37" s="95"/>
    </row>
    <row r="38" spans="1:76" ht="12.75" customHeight="1">
      <c r="A38" s="95"/>
      <c r="B38" s="122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121"/>
      <c r="BX38" s="95"/>
    </row>
    <row r="39" spans="1:76" ht="12.75" customHeight="1">
      <c r="A39" s="95"/>
      <c r="B39" s="122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121"/>
      <c r="BX39" s="95"/>
    </row>
    <row r="40" spans="1:76" ht="12.75" customHeight="1">
      <c r="A40" s="95"/>
      <c r="B40" s="122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121"/>
      <c r="BX40" s="95"/>
    </row>
    <row r="41" spans="1:76" ht="12.75" customHeight="1">
      <c r="A41" s="95"/>
      <c r="B41" s="122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121"/>
      <c r="BX41" s="95"/>
    </row>
    <row r="42" spans="1:76" ht="12.75" customHeight="1">
      <c r="A42" s="95"/>
      <c r="B42" s="122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121"/>
      <c r="BX42" s="95"/>
    </row>
    <row r="43" spans="1:76" ht="12.75" customHeight="1">
      <c r="A43" s="95"/>
      <c r="B43" s="122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121"/>
      <c r="BX43" s="95"/>
    </row>
    <row r="44" spans="1:76" ht="12.75" customHeight="1">
      <c r="A44" s="95"/>
      <c r="B44" s="122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  <c r="BW44" s="121"/>
      <c r="BX44" s="95"/>
    </row>
    <row r="45" spans="1:76" ht="12.75" customHeight="1">
      <c r="A45" s="95"/>
      <c r="B45" s="122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121"/>
      <c r="BX45" s="95"/>
    </row>
    <row r="46" spans="1:76" ht="12.75" customHeight="1">
      <c r="A46" s="95"/>
      <c r="B46" s="122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121"/>
      <c r="BX46" s="95"/>
    </row>
    <row r="47" spans="1:76" ht="12.75" customHeight="1">
      <c r="A47" s="95"/>
      <c r="B47" s="122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121"/>
      <c r="BX47" s="95"/>
    </row>
    <row r="48" spans="1:76" ht="12.75" customHeight="1">
      <c r="A48" s="95"/>
      <c r="B48" s="122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121"/>
      <c r="BX48" s="95"/>
    </row>
    <row r="49" spans="1:76" ht="12.75" customHeight="1">
      <c r="A49" s="95"/>
      <c r="B49" s="122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121"/>
      <c r="BX49" s="95"/>
    </row>
    <row r="50" spans="1:76" ht="12.75" customHeight="1">
      <c r="A50" s="95"/>
      <c r="B50" s="122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121"/>
      <c r="BX50" s="95"/>
    </row>
    <row r="51" spans="1:76" ht="12.75" customHeight="1" thickBot="1">
      <c r="A51" s="95"/>
      <c r="B51" s="151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52"/>
      <c r="BX51" s="95"/>
    </row>
    <row r="52" spans="1:76" ht="12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</row>
    <row r="53" spans="1:76" ht="12.75" customHeight="1" thickBot="1">
      <c r="A53" s="95"/>
      <c r="B53" s="153" t="s">
        <v>905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</row>
    <row r="54" spans="1:76" ht="12.75" customHeight="1">
      <c r="A54" s="95"/>
      <c r="B54" s="107"/>
      <c r="C54" s="108"/>
      <c r="D54" s="108"/>
      <c r="E54" s="108"/>
      <c r="F54" s="108"/>
      <c r="G54" s="108"/>
      <c r="H54" s="108"/>
      <c r="I54" s="108"/>
      <c r="J54" s="108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54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54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1"/>
      <c r="BX54" s="95"/>
    </row>
    <row r="55" spans="1:76" ht="12.75" customHeight="1">
      <c r="A55" s="95"/>
      <c r="B55" s="112" t="s">
        <v>906</v>
      </c>
      <c r="C55" s="113"/>
      <c r="D55" s="113"/>
      <c r="E55" s="113"/>
      <c r="F55" s="113"/>
      <c r="G55" s="113"/>
      <c r="H55" s="113"/>
      <c r="I55" s="113"/>
      <c r="J55" s="113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5" t="s">
        <v>907</v>
      </c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5" t="s">
        <v>908</v>
      </c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21"/>
      <c r="BX55" s="95"/>
    </row>
    <row r="56" spans="1:76" ht="12.75" customHeight="1">
      <c r="A56" s="95"/>
      <c r="B56" s="122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23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23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21"/>
      <c r="BX56" s="95"/>
    </row>
    <row r="57" spans="1:76" ht="12.75" customHeight="1">
      <c r="A57" s="95"/>
      <c r="B57" s="122"/>
      <c r="C57" s="114"/>
      <c r="D57" s="126"/>
      <c r="E57" s="114"/>
      <c r="F57" s="372" t="s">
        <v>960</v>
      </c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114"/>
      <c r="Z57" s="123"/>
      <c r="AA57" s="114"/>
      <c r="AB57" s="126"/>
      <c r="AC57" s="114"/>
      <c r="AD57" s="372" t="s">
        <v>962</v>
      </c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114"/>
      <c r="AX57" s="123"/>
      <c r="AY57" s="114"/>
      <c r="AZ57" s="126">
        <v>1</v>
      </c>
      <c r="BA57" s="114"/>
      <c r="BB57" s="372" t="s">
        <v>963</v>
      </c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2"/>
      <c r="BT57" s="372"/>
      <c r="BU57" s="372"/>
      <c r="BV57" s="372"/>
      <c r="BW57" s="121"/>
      <c r="BX57" s="95"/>
    </row>
    <row r="58" spans="1:76" ht="12.75" customHeight="1">
      <c r="A58" s="95"/>
      <c r="B58" s="122"/>
      <c r="C58" s="114"/>
      <c r="D58" s="95"/>
      <c r="E58" s="114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114"/>
      <c r="Z58" s="123"/>
      <c r="AA58" s="114"/>
      <c r="AB58" s="95"/>
      <c r="AC58" s="114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114"/>
      <c r="AX58" s="123"/>
      <c r="AY58" s="114"/>
      <c r="AZ58" s="114"/>
      <c r="BA58" s="114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2"/>
      <c r="BQ58" s="372"/>
      <c r="BR58" s="372"/>
      <c r="BS58" s="372"/>
      <c r="BT58" s="372"/>
      <c r="BU58" s="372"/>
      <c r="BV58" s="372"/>
      <c r="BW58" s="121"/>
      <c r="BX58" s="95"/>
    </row>
    <row r="59" spans="1:76" ht="12.75" customHeight="1">
      <c r="A59" s="95"/>
      <c r="B59" s="122"/>
      <c r="C59" s="114"/>
      <c r="D59" s="360"/>
      <c r="E59" s="361"/>
      <c r="F59" s="362"/>
      <c r="G59" s="155"/>
      <c r="H59" s="114" t="s">
        <v>961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14"/>
      <c r="Z59" s="123"/>
      <c r="AA59" s="114"/>
      <c r="AB59" s="360"/>
      <c r="AC59" s="361"/>
      <c r="AD59" s="362"/>
      <c r="AE59" s="155"/>
      <c r="AF59" s="114" t="s">
        <v>961</v>
      </c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14"/>
      <c r="AX59" s="123"/>
      <c r="AY59" s="114"/>
      <c r="AZ59" s="126">
        <v>1</v>
      </c>
      <c r="BA59" s="114"/>
      <c r="BB59" s="359" t="s">
        <v>992</v>
      </c>
      <c r="BC59" s="359"/>
      <c r="BD59" s="359"/>
      <c r="BE59" s="359"/>
      <c r="BF59" s="359"/>
      <c r="BG59" s="359"/>
      <c r="BH59" s="359"/>
      <c r="BI59" s="359"/>
      <c r="BJ59" s="359"/>
      <c r="BK59" s="359"/>
      <c r="BL59" s="359"/>
      <c r="BM59" s="359"/>
      <c r="BN59" s="359"/>
      <c r="BO59" s="359"/>
      <c r="BP59" s="359"/>
      <c r="BQ59" s="359"/>
      <c r="BR59" s="359"/>
      <c r="BS59" s="359"/>
      <c r="BT59" s="359"/>
      <c r="BU59" s="359"/>
      <c r="BV59" s="359"/>
      <c r="BW59" s="121"/>
      <c r="BX59" s="95"/>
    </row>
    <row r="60" spans="1:76" ht="12.75" customHeight="1">
      <c r="A60" s="95"/>
      <c r="B60" s="122"/>
      <c r="C60" s="114"/>
      <c r="D60" s="294"/>
      <c r="E60" s="294"/>
      <c r="F60" s="294"/>
      <c r="G60" s="155"/>
      <c r="H60" s="114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14"/>
      <c r="Z60" s="123"/>
      <c r="AA60" s="114"/>
      <c r="AB60" s="294"/>
      <c r="AC60" s="294"/>
      <c r="AD60" s="294"/>
      <c r="AE60" s="155"/>
      <c r="AF60" s="114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14"/>
      <c r="AX60" s="123"/>
      <c r="AY60" s="114"/>
      <c r="AZ60" s="156"/>
      <c r="BA60" s="114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121"/>
      <c r="BX60" s="95"/>
    </row>
    <row r="61" spans="1:76" ht="12.75" customHeight="1">
      <c r="A61" s="95"/>
      <c r="B61" s="122"/>
      <c r="C61" s="114"/>
      <c r="D61" s="294"/>
      <c r="E61" s="294"/>
      <c r="F61" s="294"/>
      <c r="G61" s="155"/>
      <c r="H61" s="114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14"/>
      <c r="Z61" s="123"/>
      <c r="AA61" s="114"/>
      <c r="AB61" s="294"/>
      <c r="AC61" s="294"/>
      <c r="AD61" s="294"/>
      <c r="AE61" s="155"/>
      <c r="AF61" s="114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14"/>
      <c r="AX61" s="123"/>
      <c r="AY61" s="114"/>
      <c r="AZ61" s="156"/>
      <c r="BA61" s="114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9"/>
      <c r="BU61" s="359"/>
      <c r="BV61" s="359"/>
      <c r="BW61" s="121"/>
      <c r="BX61" s="95"/>
    </row>
    <row r="62" spans="1:76" ht="12.75" customHeight="1">
      <c r="A62" s="95"/>
      <c r="B62" s="122"/>
      <c r="C62" s="114"/>
      <c r="D62" s="95"/>
      <c r="E62" s="11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14"/>
      <c r="Z62" s="123"/>
      <c r="AA62" s="114"/>
      <c r="AB62" s="114"/>
      <c r="AC62" s="114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14"/>
      <c r="AX62" s="123"/>
      <c r="AY62" s="114"/>
      <c r="AZ62" s="114"/>
      <c r="BA62" s="114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9"/>
      <c r="BU62" s="359"/>
      <c r="BV62" s="359"/>
      <c r="BW62" s="121"/>
      <c r="BX62" s="95"/>
    </row>
    <row r="63" spans="1:76" ht="12.75" customHeight="1">
      <c r="A63" s="95"/>
      <c r="B63" s="122"/>
      <c r="C63" s="114"/>
      <c r="D63" s="228"/>
      <c r="E63" s="114"/>
      <c r="F63" s="155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114"/>
      <c r="Z63" s="123"/>
      <c r="AA63" s="114"/>
      <c r="AB63" s="156"/>
      <c r="AC63" s="114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14"/>
      <c r="AX63" s="123"/>
      <c r="AY63" s="114"/>
      <c r="AZ63" s="126">
        <v>1</v>
      </c>
      <c r="BA63" s="114"/>
      <c r="BB63" s="363" t="s">
        <v>1002</v>
      </c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3"/>
      <c r="BN63" s="363"/>
      <c r="BO63" s="363"/>
      <c r="BP63" s="363"/>
      <c r="BQ63" s="363"/>
      <c r="BR63" s="363"/>
      <c r="BS63" s="363"/>
      <c r="BT63" s="363"/>
      <c r="BU63" s="363"/>
      <c r="BV63" s="363"/>
      <c r="BW63" s="121"/>
      <c r="BX63" s="95"/>
    </row>
    <row r="64" spans="1:76" ht="12.75" customHeight="1">
      <c r="A64" s="95"/>
      <c r="B64" s="122"/>
      <c r="C64" s="114"/>
      <c r="D64" s="228"/>
      <c r="E64" s="114"/>
      <c r="F64" s="155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114"/>
      <c r="Z64" s="123"/>
      <c r="AA64" s="114"/>
      <c r="AB64" s="156"/>
      <c r="AC64" s="114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14"/>
      <c r="AX64" s="123"/>
      <c r="AY64" s="114"/>
      <c r="AZ64" s="228"/>
      <c r="BA64" s="114"/>
      <c r="BB64" s="363"/>
      <c r="BC64" s="363"/>
      <c r="BD64" s="363"/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3"/>
      <c r="BR64" s="363"/>
      <c r="BS64" s="363"/>
      <c r="BT64" s="363"/>
      <c r="BU64" s="363"/>
      <c r="BV64" s="363"/>
      <c r="BW64" s="121"/>
      <c r="BX64" s="95"/>
    </row>
    <row r="65" spans="1:76" ht="12.75" customHeight="1">
      <c r="A65" s="95"/>
      <c r="B65" s="122"/>
      <c r="C65" s="114"/>
      <c r="D65" s="228"/>
      <c r="E65" s="114"/>
      <c r="F65" s="155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114"/>
      <c r="Z65" s="123"/>
      <c r="AA65" s="114"/>
      <c r="AB65" s="156"/>
      <c r="AC65" s="114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14"/>
      <c r="AX65" s="123"/>
      <c r="AY65" s="114"/>
      <c r="AZ65" s="156"/>
      <c r="BA65" s="114"/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121"/>
      <c r="BX65" s="95"/>
    </row>
    <row r="66" spans="1:76" ht="12.75" customHeight="1">
      <c r="A66" s="95"/>
      <c r="B66" s="122"/>
      <c r="C66" s="114"/>
      <c r="D66" s="114"/>
      <c r="E66" s="114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114"/>
      <c r="Z66" s="123"/>
      <c r="AA66" s="114"/>
      <c r="AB66" s="114"/>
      <c r="AC66" s="114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14"/>
      <c r="AX66" s="123"/>
      <c r="AY66" s="114"/>
      <c r="AZ66" s="114"/>
      <c r="BA66" s="114"/>
      <c r="BB66" s="363"/>
      <c r="BC66" s="363"/>
      <c r="BD66" s="363"/>
      <c r="BE66" s="363"/>
      <c r="BF66" s="363"/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121"/>
      <c r="BX66" s="95"/>
    </row>
    <row r="67" spans="1:76" ht="12.75" customHeight="1">
      <c r="A67" s="95"/>
      <c r="B67" s="122"/>
      <c r="C67" s="114"/>
      <c r="D67" s="158"/>
      <c r="E67" s="158"/>
      <c r="F67" s="158"/>
      <c r="G67" s="114"/>
      <c r="H67" s="95"/>
      <c r="I67" s="114"/>
      <c r="J67" s="114"/>
      <c r="K67" s="114"/>
      <c r="L67" s="114"/>
      <c r="M67" s="114"/>
      <c r="N67" s="114"/>
      <c r="O67" s="114"/>
      <c r="P67" s="114"/>
      <c r="Q67" s="114"/>
      <c r="R67" s="155"/>
      <c r="S67" s="155"/>
      <c r="T67" s="155"/>
      <c r="U67" s="155"/>
      <c r="V67" s="155"/>
      <c r="W67" s="155"/>
      <c r="X67" s="155"/>
      <c r="Y67" s="114"/>
      <c r="Z67" s="123"/>
      <c r="AA67" s="114"/>
      <c r="AB67" s="156"/>
      <c r="AC67" s="114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14"/>
      <c r="AX67" s="123"/>
      <c r="AY67" s="114"/>
      <c r="AZ67" s="126">
        <v>1</v>
      </c>
      <c r="BA67" s="114"/>
      <c r="BB67" s="364" t="s">
        <v>959</v>
      </c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121"/>
      <c r="BX67" s="95"/>
    </row>
    <row r="68" spans="1:76" ht="12.75" customHeight="1">
      <c r="A68" s="95"/>
      <c r="B68" s="122"/>
      <c r="C68" s="114"/>
      <c r="D68" s="158"/>
      <c r="E68" s="158"/>
      <c r="F68" s="158"/>
      <c r="G68" s="114"/>
      <c r="H68" s="95"/>
      <c r="I68" s="114"/>
      <c r="J68" s="114"/>
      <c r="K68" s="114"/>
      <c r="L68" s="114"/>
      <c r="M68" s="114"/>
      <c r="N68" s="114"/>
      <c r="O68" s="114"/>
      <c r="P68" s="114"/>
      <c r="Q68" s="114"/>
      <c r="R68" s="155"/>
      <c r="S68" s="155"/>
      <c r="T68" s="155"/>
      <c r="U68" s="155"/>
      <c r="V68" s="155"/>
      <c r="W68" s="155"/>
      <c r="X68" s="155"/>
      <c r="Y68" s="114"/>
      <c r="Z68" s="123"/>
      <c r="AA68" s="114"/>
      <c r="AB68" s="156"/>
      <c r="AC68" s="114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14"/>
      <c r="AX68" s="123"/>
      <c r="AY68" s="114"/>
      <c r="AZ68" s="156"/>
      <c r="BA68" s="11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121"/>
      <c r="BX68" s="95"/>
    </row>
    <row r="69" spans="1:76" s="234" customFormat="1" ht="12.75" customHeight="1">
      <c r="A69" s="162"/>
      <c r="B69" s="229"/>
      <c r="C69" s="125"/>
      <c r="D69" s="125"/>
      <c r="E69" s="125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125"/>
      <c r="Z69" s="231"/>
      <c r="AA69" s="125"/>
      <c r="AB69" s="125"/>
      <c r="AC69" s="125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125"/>
      <c r="AX69" s="231"/>
      <c r="AY69" s="125"/>
      <c r="AZ69" s="125"/>
      <c r="BA69" s="125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233"/>
      <c r="BX69" s="162"/>
    </row>
    <row r="70" spans="1:76" ht="12.75" customHeight="1">
      <c r="A70" s="95"/>
      <c r="B70" s="122"/>
      <c r="C70" s="114"/>
      <c r="D70" s="156"/>
      <c r="E70" s="11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14"/>
      <c r="Z70" s="123"/>
      <c r="AA70" s="114"/>
      <c r="AB70" s="156"/>
      <c r="AC70" s="114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14"/>
      <c r="AX70" s="123"/>
      <c r="AY70" s="114"/>
      <c r="AZ70" s="126"/>
      <c r="BA70" s="114"/>
      <c r="BB70" s="363" t="s">
        <v>1003</v>
      </c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3"/>
      <c r="BS70" s="363"/>
      <c r="BT70" s="363"/>
      <c r="BU70" s="363"/>
      <c r="BV70" s="363"/>
      <c r="BW70" s="121"/>
      <c r="BX70" s="95"/>
    </row>
    <row r="71" spans="1:76" ht="12.75" customHeight="1">
      <c r="A71" s="95"/>
      <c r="B71" s="122"/>
      <c r="C71" s="114"/>
      <c r="D71" s="156"/>
      <c r="E71" s="11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14"/>
      <c r="Z71" s="123"/>
      <c r="AA71" s="114"/>
      <c r="AB71" s="156"/>
      <c r="AC71" s="114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14"/>
      <c r="AX71" s="123"/>
      <c r="AY71" s="114"/>
      <c r="AZ71" s="156"/>
      <c r="BA71" s="114"/>
      <c r="BB71" s="363"/>
      <c r="BC71" s="363"/>
      <c r="BD71" s="363"/>
      <c r="BE71" s="363"/>
      <c r="BF71" s="363"/>
      <c r="BG71" s="363"/>
      <c r="BH71" s="363"/>
      <c r="BI71" s="363"/>
      <c r="BJ71" s="363"/>
      <c r="BK71" s="363"/>
      <c r="BL71" s="363"/>
      <c r="BM71" s="363"/>
      <c r="BN71" s="363"/>
      <c r="BO71" s="363"/>
      <c r="BP71" s="363"/>
      <c r="BQ71" s="363"/>
      <c r="BR71" s="363"/>
      <c r="BS71" s="363"/>
      <c r="BT71" s="363"/>
      <c r="BU71" s="363"/>
      <c r="BV71" s="363"/>
      <c r="BW71" s="121"/>
      <c r="BX71" s="95"/>
    </row>
    <row r="72" spans="1:76" ht="12.75" customHeight="1">
      <c r="A72" s="95"/>
      <c r="B72" s="122"/>
      <c r="C72" s="114"/>
      <c r="D72" s="114"/>
      <c r="E72" s="114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14"/>
      <c r="Z72" s="123"/>
      <c r="AA72" s="114"/>
      <c r="AB72" s="114"/>
      <c r="AC72" s="114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14"/>
      <c r="AX72" s="123"/>
      <c r="AY72" s="114"/>
      <c r="AZ72" s="114"/>
      <c r="BA72" s="114"/>
      <c r="BB72" s="363"/>
      <c r="BC72" s="363"/>
      <c r="BD72" s="363"/>
      <c r="BE72" s="363"/>
      <c r="BF72" s="363"/>
      <c r="BG72" s="363"/>
      <c r="BH72" s="363"/>
      <c r="BI72" s="363"/>
      <c r="BJ72" s="363"/>
      <c r="BK72" s="363"/>
      <c r="BL72" s="363"/>
      <c r="BM72" s="363"/>
      <c r="BN72" s="363"/>
      <c r="BO72" s="363"/>
      <c r="BP72" s="363"/>
      <c r="BQ72" s="363"/>
      <c r="BR72" s="363"/>
      <c r="BS72" s="363"/>
      <c r="BT72" s="363"/>
      <c r="BU72" s="363"/>
      <c r="BV72" s="363"/>
      <c r="BW72" s="121"/>
      <c r="BX72" s="95"/>
    </row>
    <row r="73" spans="1:76" ht="12.75" customHeight="1">
      <c r="A73" s="95"/>
      <c r="B73" s="122"/>
      <c r="C73" s="114"/>
      <c r="D73" s="158"/>
      <c r="E73" s="158"/>
      <c r="F73" s="158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23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23"/>
      <c r="AY73" s="114"/>
      <c r="AZ73" s="126"/>
      <c r="BA73" s="114"/>
      <c r="BB73" s="363" t="s">
        <v>1004</v>
      </c>
      <c r="BC73" s="363"/>
      <c r="BD73" s="363"/>
      <c r="BE73" s="363"/>
      <c r="BF73" s="363"/>
      <c r="BG73" s="363"/>
      <c r="BH73" s="363"/>
      <c r="BI73" s="363"/>
      <c r="BJ73" s="363"/>
      <c r="BK73" s="363"/>
      <c r="BL73" s="363"/>
      <c r="BM73" s="363"/>
      <c r="BN73" s="363"/>
      <c r="BO73" s="363"/>
      <c r="BP73" s="363"/>
      <c r="BQ73" s="363"/>
      <c r="BR73" s="363"/>
      <c r="BS73" s="363"/>
      <c r="BT73" s="363"/>
      <c r="BU73" s="363"/>
      <c r="BV73" s="363"/>
      <c r="BW73" s="121"/>
      <c r="BX73" s="95"/>
    </row>
    <row r="74" spans="1:76" ht="12.75" customHeight="1">
      <c r="A74" s="95"/>
      <c r="B74" s="122"/>
      <c r="C74" s="114"/>
      <c r="D74" s="158"/>
      <c r="E74" s="158"/>
      <c r="F74" s="158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23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23"/>
      <c r="AY74" s="114"/>
      <c r="AZ74" s="156"/>
      <c r="BA74" s="114"/>
      <c r="BB74" s="363"/>
      <c r="BC74" s="363"/>
      <c r="BD74" s="363"/>
      <c r="BE74" s="363"/>
      <c r="BF74" s="363"/>
      <c r="BG74" s="363"/>
      <c r="BH74" s="363"/>
      <c r="BI74" s="363"/>
      <c r="BJ74" s="363"/>
      <c r="BK74" s="363"/>
      <c r="BL74" s="363"/>
      <c r="BM74" s="363"/>
      <c r="BN74" s="363"/>
      <c r="BO74" s="363"/>
      <c r="BP74" s="363"/>
      <c r="BQ74" s="363"/>
      <c r="BR74" s="363"/>
      <c r="BS74" s="363"/>
      <c r="BT74" s="363"/>
      <c r="BU74" s="363"/>
      <c r="BV74" s="363"/>
      <c r="BW74" s="121"/>
      <c r="BX74" s="95"/>
    </row>
    <row r="75" spans="1:76" ht="12.75" customHeight="1">
      <c r="A75" s="95"/>
      <c r="B75" s="122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23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23"/>
      <c r="AY75" s="114"/>
      <c r="AZ75" s="114"/>
      <c r="BA75" s="114"/>
      <c r="BB75" s="363"/>
      <c r="BC75" s="363"/>
      <c r="BD75" s="363"/>
      <c r="BE75" s="363"/>
      <c r="BF75" s="363"/>
      <c r="BG75" s="363"/>
      <c r="BH75" s="363"/>
      <c r="BI75" s="363"/>
      <c r="BJ75" s="363"/>
      <c r="BK75" s="363"/>
      <c r="BL75" s="363"/>
      <c r="BM75" s="363"/>
      <c r="BN75" s="363"/>
      <c r="BO75" s="363"/>
      <c r="BP75" s="363"/>
      <c r="BQ75" s="363"/>
      <c r="BR75" s="363"/>
      <c r="BS75" s="363"/>
      <c r="BT75" s="363"/>
      <c r="BU75" s="363"/>
      <c r="BV75" s="363"/>
      <c r="BW75" s="121"/>
      <c r="BX75" s="95"/>
    </row>
    <row r="76" spans="1:76" ht="12.75" customHeight="1" thickBot="1">
      <c r="A76" s="95"/>
      <c r="B76" s="151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59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59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52"/>
      <c r="BX76" s="95"/>
    </row>
    <row r="77" spans="1:76" ht="12.75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</row>
    <row r="78" spans="1:76" ht="12.7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</row>
    <row r="79" spans="1:76" ht="12.75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</row>
    <row r="80" spans="1:76" ht="12.75" customHeight="1" thickBot="1">
      <c r="A80" s="95"/>
      <c r="B80" s="153" t="s">
        <v>909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</row>
    <row r="81" spans="1:76" ht="12.75" customHeight="1">
      <c r="A81" s="95"/>
      <c r="B81" s="107"/>
      <c r="C81" s="108"/>
      <c r="D81" s="108"/>
      <c r="E81" s="108"/>
      <c r="F81" s="108"/>
      <c r="G81" s="108"/>
      <c r="H81" s="108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54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60"/>
      <c r="BB81" s="154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11"/>
      <c r="BX81" s="95"/>
    </row>
    <row r="82" spans="1:76" ht="12.75" customHeight="1">
      <c r="A82" s="95"/>
      <c r="B82" s="112" t="s">
        <v>910</v>
      </c>
      <c r="C82" s="113"/>
      <c r="D82" s="113"/>
      <c r="E82" s="113"/>
      <c r="F82" s="113"/>
      <c r="G82" s="113"/>
      <c r="H82" s="113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5" t="s">
        <v>911</v>
      </c>
      <c r="U82" s="113"/>
      <c r="V82" s="113"/>
      <c r="W82" s="113"/>
      <c r="X82" s="113"/>
      <c r="Y82" s="113"/>
      <c r="Z82" s="116"/>
      <c r="AA82" s="113"/>
      <c r="AB82" s="113"/>
      <c r="AC82" s="113"/>
      <c r="AD82" s="113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61"/>
      <c r="AY82" s="114"/>
      <c r="AZ82" s="114"/>
      <c r="BA82" s="127"/>
      <c r="BB82" s="115" t="s">
        <v>912</v>
      </c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21"/>
      <c r="BX82" s="95"/>
    </row>
    <row r="83" spans="1:76" ht="12.75" customHeight="1">
      <c r="A83" s="95"/>
      <c r="B83" s="122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32"/>
      <c r="U83" s="114"/>
      <c r="V83" s="114"/>
      <c r="W83" s="114"/>
      <c r="X83" s="114"/>
      <c r="Y83" s="114"/>
      <c r="Z83" s="130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30"/>
      <c r="AY83" s="130"/>
      <c r="AZ83" s="130"/>
      <c r="BA83" s="131"/>
      <c r="BB83" s="132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21"/>
      <c r="BX83" s="95"/>
    </row>
    <row r="84" spans="1:76" ht="12.75" customHeight="1">
      <c r="A84" s="95"/>
      <c r="B84" s="366" t="s">
        <v>913</v>
      </c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8" t="s">
        <v>869</v>
      </c>
      <c r="U84" s="369"/>
      <c r="V84" s="369"/>
      <c r="W84" s="368" t="s">
        <v>788</v>
      </c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70"/>
      <c r="BB84" s="368" t="s">
        <v>788</v>
      </c>
      <c r="BC84" s="369"/>
      <c r="BD84" s="369"/>
      <c r="BE84" s="369"/>
      <c r="BF84" s="369"/>
      <c r="BG84" s="369"/>
      <c r="BH84" s="369"/>
      <c r="BI84" s="369"/>
      <c r="BJ84" s="369"/>
      <c r="BK84" s="369"/>
      <c r="BL84" s="369"/>
      <c r="BM84" s="369"/>
      <c r="BN84" s="369"/>
      <c r="BO84" s="369"/>
      <c r="BP84" s="369"/>
      <c r="BQ84" s="369"/>
      <c r="BR84" s="369"/>
      <c r="BS84" s="369"/>
      <c r="BT84" s="369"/>
      <c r="BU84" s="369"/>
      <c r="BV84" s="369"/>
      <c r="BW84" s="371"/>
      <c r="BX84" s="95"/>
    </row>
    <row r="85" spans="1:76" ht="12.75" customHeight="1">
      <c r="A85" s="95"/>
      <c r="B85" s="397" t="s">
        <v>966</v>
      </c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9"/>
      <c r="T85" s="327">
        <v>1.1</v>
      </c>
      <c r="U85" s="327"/>
      <c r="V85" s="327"/>
      <c r="W85" s="315" t="s">
        <v>1005</v>
      </c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49">
        <f>IF(SH!C26&gt;0,"","No se anexa el formato de Situación Hacendaria o falta integrar información 2010.")</f>
      </c>
      <c r="BC85" s="350"/>
      <c r="BD85" s="350"/>
      <c r="BE85" s="350"/>
      <c r="BF85" s="350"/>
      <c r="BG85" s="350"/>
      <c r="BH85" s="350"/>
      <c r="BI85" s="350"/>
      <c r="BJ85" s="350"/>
      <c r="BK85" s="350"/>
      <c r="BL85" s="350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1"/>
      <c r="BX85" s="95"/>
    </row>
    <row r="86" spans="1:76" ht="12.75" customHeight="1">
      <c r="A86" s="95"/>
      <c r="B86" s="400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2"/>
      <c r="T86" s="327"/>
      <c r="U86" s="327"/>
      <c r="V86" s="327"/>
      <c r="W86" s="315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52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4"/>
      <c r="BX86" s="95"/>
    </row>
    <row r="87" spans="1:76" ht="12.75" customHeight="1">
      <c r="A87" s="95"/>
      <c r="B87" s="400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2"/>
      <c r="T87" s="327"/>
      <c r="U87" s="327"/>
      <c r="V87" s="327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52"/>
      <c r="BC87" s="353"/>
      <c r="BD87" s="353"/>
      <c r="BE87" s="353"/>
      <c r="BF87" s="353"/>
      <c r="BG87" s="353"/>
      <c r="BH87" s="353"/>
      <c r="BI87" s="353"/>
      <c r="BJ87" s="353"/>
      <c r="BK87" s="353"/>
      <c r="BL87" s="353"/>
      <c r="BM87" s="353"/>
      <c r="BN87" s="353"/>
      <c r="BO87" s="353"/>
      <c r="BP87" s="353"/>
      <c r="BQ87" s="353"/>
      <c r="BR87" s="353"/>
      <c r="BS87" s="353"/>
      <c r="BT87" s="353"/>
      <c r="BU87" s="353"/>
      <c r="BV87" s="353"/>
      <c r="BW87" s="354"/>
      <c r="BX87" s="95"/>
    </row>
    <row r="88" spans="1:76" ht="12.75" customHeight="1">
      <c r="A88" s="95"/>
      <c r="B88" s="400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2"/>
      <c r="T88" s="327"/>
      <c r="U88" s="327"/>
      <c r="V88" s="327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52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4"/>
      <c r="BX88" s="95"/>
    </row>
    <row r="89" spans="1:76" ht="12.75" customHeight="1">
      <c r="A89" s="95"/>
      <c r="B89" s="400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2"/>
      <c r="T89" s="327"/>
      <c r="U89" s="327"/>
      <c r="V89" s="327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55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56"/>
      <c r="BW89" s="357"/>
      <c r="BX89" s="95"/>
    </row>
    <row r="90" spans="1:76" ht="12.75" customHeight="1">
      <c r="A90" s="95"/>
      <c r="B90" s="400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2"/>
      <c r="T90" s="327">
        <v>1.2</v>
      </c>
      <c r="U90" s="327"/>
      <c r="V90" s="327"/>
      <c r="W90" s="315" t="s">
        <v>970</v>
      </c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8">
        <f>IF(SH!E15=SH!E26,"","Los INGRESOS estimados son $"&amp;SH!E15&amp;" y en los EGRESOS es $"&amp;SH!E26&amp;", por lo que no existe equilibrio.")</f>
      </c>
      <c r="BC90" s="319"/>
      <c r="BD90" s="319"/>
      <c r="BE90" s="319"/>
      <c r="BF90" s="319"/>
      <c r="BG90" s="319"/>
      <c r="BH90" s="319"/>
      <c r="BI90" s="319"/>
      <c r="BJ90" s="319"/>
      <c r="BK90" s="319"/>
      <c r="BL90" s="319"/>
      <c r="BM90" s="319"/>
      <c r="BN90" s="319"/>
      <c r="BO90" s="319"/>
      <c r="BP90" s="319"/>
      <c r="BQ90" s="319"/>
      <c r="BR90" s="319"/>
      <c r="BS90" s="319"/>
      <c r="BT90" s="319"/>
      <c r="BU90" s="319"/>
      <c r="BV90" s="319"/>
      <c r="BW90" s="320"/>
      <c r="BX90" s="95"/>
    </row>
    <row r="91" spans="1:76" ht="12.75" customHeight="1">
      <c r="A91" s="95"/>
      <c r="B91" s="400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2"/>
      <c r="T91" s="327"/>
      <c r="U91" s="327"/>
      <c r="V91" s="327"/>
      <c r="W91" s="315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6"/>
      <c r="AW91" s="316"/>
      <c r="AX91" s="316"/>
      <c r="AY91" s="316"/>
      <c r="AZ91" s="316"/>
      <c r="BA91" s="316"/>
      <c r="BB91" s="321"/>
      <c r="BC91" s="322"/>
      <c r="BD91" s="322"/>
      <c r="BE91" s="322"/>
      <c r="BF91" s="322"/>
      <c r="BG91" s="322"/>
      <c r="BH91" s="322"/>
      <c r="BI91" s="322"/>
      <c r="BJ91" s="322"/>
      <c r="BK91" s="322"/>
      <c r="BL91" s="322"/>
      <c r="BM91" s="322"/>
      <c r="BN91" s="322"/>
      <c r="BO91" s="322"/>
      <c r="BP91" s="322"/>
      <c r="BQ91" s="322"/>
      <c r="BR91" s="322"/>
      <c r="BS91" s="322"/>
      <c r="BT91" s="322"/>
      <c r="BU91" s="322"/>
      <c r="BV91" s="322"/>
      <c r="BW91" s="323"/>
      <c r="BX91" s="95"/>
    </row>
    <row r="92" spans="1:76" ht="12.75" customHeight="1">
      <c r="A92" s="95"/>
      <c r="B92" s="400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2"/>
      <c r="T92" s="327"/>
      <c r="U92" s="327"/>
      <c r="V92" s="327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6"/>
      <c r="AW92" s="316"/>
      <c r="AX92" s="316"/>
      <c r="AY92" s="316"/>
      <c r="AZ92" s="316"/>
      <c r="BA92" s="316"/>
      <c r="BB92" s="321"/>
      <c r="BC92" s="322"/>
      <c r="BD92" s="322"/>
      <c r="BE92" s="322"/>
      <c r="BF92" s="322"/>
      <c r="BG92" s="322"/>
      <c r="BH92" s="322"/>
      <c r="BI92" s="322"/>
      <c r="BJ92" s="322"/>
      <c r="BK92" s="322"/>
      <c r="BL92" s="322"/>
      <c r="BM92" s="322"/>
      <c r="BN92" s="322"/>
      <c r="BO92" s="322"/>
      <c r="BP92" s="322"/>
      <c r="BQ92" s="322"/>
      <c r="BR92" s="322"/>
      <c r="BS92" s="322"/>
      <c r="BT92" s="322"/>
      <c r="BU92" s="322"/>
      <c r="BV92" s="322"/>
      <c r="BW92" s="323"/>
      <c r="BX92" s="95"/>
    </row>
    <row r="93" spans="1:76" ht="12.75" customHeight="1">
      <c r="A93" s="95"/>
      <c r="B93" s="400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2"/>
      <c r="T93" s="327"/>
      <c r="U93" s="327"/>
      <c r="V93" s="327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21"/>
      <c r="BC93" s="322"/>
      <c r="BD93" s="322"/>
      <c r="BE93" s="322"/>
      <c r="BF93" s="322"/>
      <c r="BG93" s="322"/>
      <c r="BH93" s="322"/>
      <c r="BI93" s="322"/>
      <c r="BJ93" s="322"/>
      <c r="BK93" s="322"/>
      <c r="BL93" s="322"/>
      <c r="BM93" s="322"/>
      <c r="BN93" s="322"/>
      <c r="BO93" s="322"/>
      <c r="BP93" s="322"/>
      <c r="BQ93" s="322"/>
      <c r="BR93" s="322"/>
      <c r="BS93" s="322"/>
      <c r="BT93" s="322"/>
      <c r="BU93" s="322"/>
      <c r="BV93" s="322"/>
      <c r="BW93" s="323"/>
      <c r="BX93" s="95"/>
    </row>
    <row r="94" spans="1:76" ht="12.75" customHeight="1">
      <c r="A94" s="95"/>
      <c r="B94" s="403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5"/>
      <c r="T94" s="327"/>
      <c r="U94" s="327"/>
      <c r="V94" s="327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24"/>
      <c r="BC94" s="325"/>
      <c r="BD94" s="325"/>
      <c r="BE94" s="325"/>
      <c r="BF94" s="325"/>
      <c r="BG94" s="325"/>
      <c r="BH94" s="325"/>
      <c r="BI94" s="325"/>
      <c r="BJ94" s="325"/>
      <c r="BK94" s="325"/>
      <c r="BL94" s="325"/>
      <c r="BM94" s="325"/>
      <c r="BN94" s="325"/>
      <c r="BO94" s="325"/>
      <c r="BP94" s="325"/>
      <c r="BQ94" s="325"/>
      <c r="BR94" s="325"/>
      <c r="BS94" s="325"/>
      <c r="BT94" s="325"/>
      <c r="BU94" s="325"/>
      <c r="BV94" s="325"/>
      <c r="BW94" s="326"/>
      <c r="BX94" s="95"/>
    </row>
    <row r="95" spans="1:76" ht="12.75" customHeight="1">
      <c r="A95" s="95"/>
      <c r="B95" s="397" t="s">
        <v>967</v>
      </c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9"/>
      <c r="T95" s="327">
        <v>2.1</v>
      </c>
      <c r="U95" s="327"/>
      <c r="V95" s="327"/>
      <c r="W95" s="315" t="s">
        <v>1005</v>
      </c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/>
      <c r="BB95" s="349">
        <f>IF('I-TI'!Q341&gt;0,"","No se anexa el formato de Presupuesto de Ingresos Económico por fuente de Financiamiento y concepto o falta integrar información.")</f>
      </c>
      <c r="BC95" s="350"/>
      <c r="BD95" s="350"/>
      <c r="BE95" s="350"/>
      <c r="BF95" s="350"/>
      <c r="BG95" s="350"/>
      <c r="BH95" s="350"/>
      <c r="BI95" s="350"/>
      <c r="BJ95" s="350"/>
      <c r="BK95" s="350"/>
      <c r="BL95" s="350"/>
      <c r="BM95" s="350"/>
      <c r="BN95" s="350"/>
      <c r="BO95" s="350"/>
      <c r="BP95" s="350"/>
      <c r="BQ95" s="350"/>
      <c r="BR95" s="350"/>
      <c r="BS95" s="350"/>
      <c r="BT95" s="350"/>
      <c r="BU95" s="350"/>
      <c r="BV95" s="350"/>
      <c r="BW95" s="351"/>
      <c r="BX95" s="95"/>
    </row>
    <row r="96" spans="1:76" ht="12.75" customHeight="1">
      <c r="A96" s="95"/>
      <c r="B96" s="400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2"/>
      <c r="T96" s="327"/>
      <c r="U96" s="327"/>
      <c r="V96" s="327"/>
      <c r="W96" s="315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52"/>
      <c r="BC96" s="353"/>
      <c r="BD96" s="353"/>
      <c r="BE96" s="353"/>
      <c r="BF96" s="353"/>
      <c r="BG96" s="353"/>
      <c r="BH96" s="353"/>
      <c r="BI96" s="353"/>
      <c r="BJ96" s="353"/>
      <c r="BK96" s="353"/>
      <c r="BL96" s="353"/>
      <c r="BM96" s="353"/>
      <c r="BN96" s="353"/>
      <c r="BO96" s="353"/>
      <c r="BP96" s="353"/>
      <c r="BQ96" s="353"/>
      <c r="BR96" s="353"/>
      <c r="BS96" s="353"/>
      <c r="BT96" s="353"/>
      <c r="BU96" s="353"/>
      <c r="BV96" s="353"/>
      <c r="BW96" s="354"/>
      <c r="BX96" s="95"/>
    </row>
    <row r="97" spans="1:76" ht="12.75" customHeight="1">
      <c r="A97" s="95"/>
      <c r="B97" s="400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2"/>
      <c r="T97" s="327"/>
      <c r="U97" s="327"/>
      <c r="V97" s="327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6"/>
      <c r="AX97" s="316"/>
      <c r="AY97" s="316"/>
      <c r="AZ97" s="316"/>
      <c r="BA97" s="316"/>
      <c r="BB97" s="352"/>
      <c r="BC97" s="353"/>
      <c r="BD97" s="353"/>
      <c r="BE97" s="353"/>
      <c r="BF97" s="353"/>
      <c r="BG97" s="353"/>
      <c r="BH97" s="353"/>
      <c r="BI97" s="353"/>
      <c r="BJ97" s="353"/>
      <c r="BK97" s="353"/>
      <c r="BL97" s="353"/>
      <c r="BM97" s="353"/>
      <c r="BN97" s="353"/>
      <c r="BO97" s="353"/>
      <c r="BP97" s="353"/>
      <c r="BQ97" s="353"/>
      <c r="BR97" s="353"/>
      <c r="BS97" s="353"/>
      <c r="BT97" s="353"/>
      <c r="BU97" s="353"/>
      <c r="BV97" s="353"/>
      <c r="BW97" s="354"/>
      <c r="BX97" s="95"/>
    </row>
    <row r="98" spans="1:76" ht="12.75" customHeight="1">
      <c r="A98" s="95"/>
      <c r="B98" s="400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2"/>
      <c r="T98" s="327"/>
      <c r="U98" s="327"/>
      <c r="V98" s="327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52"/>
      <c r="BC98" s="353"/>
      <c r="BD98" s="353"/>
      <c r="BE98" s="353"/>
      <c r="BF98" s="353"/>
      <c r="BG98" s="353"/>
      <c r="BH98" s="353"/>
      <c r="BI98" s="353"/>
      <c r="BJ98" s="353"/>
      <c r="BK98" s="353"/>
      <c r="BL98" s="353"/>
      <c r="BM98" s="353"/>
      <c r="BN98" s="353"/>
      <c r="BO98" s="353"/>
      <c r="BP98" s="353"/>
      <c r="BQ98" s="353"/>
      <c r="BR98" s="353"/>
      <c r="BS98" s="353"/>
      <c r="BT98" s="353"/>
      <c r="BU98" s="353"/>
      <c r="BV98" s="353"/>
      <c r="BW98" s="354"/>
      <c r="BX98" s="95"/>
    </row>
    <row r="99" spans="1:76" ht="12.75" customHeight="1">
      <c r="A99" s="95"/>
      <c r="B99" s="400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2"/>
      <c r="T99" s="327"/>
      <c r="U99" s="327"/>
      <c r="V99" s="327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55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6"/>
      <c r="BN99" s="356"/>
      <c r="BO99" s="356"/>
      <c r="BP99" s="356"/>
      <c r="BQ99" s="356"/>
      <c r="BR99" s="356"/>
      <c r="BS99" s="356"/>
      <c r="BT99" s="356"/>
      <c r="BU99" s="356"/>
      <c r="BV99" s="356"/>
      <c r="BW99" s="357"/>
      <c r="BX99" s="95"/>
    </row>
    <row r="100" spans="1:76" ht="12.75" customHeight="1">
      <c r="A100" s="95"/>
      <c r="B100" s="400"/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2"/>
      <c r="T100" s="327">
        <v>2.2</v>
      </c>
      <c r="U100" s="327"/>
      <c r="V100" s="327"/>
      <c r="W100" s="315" t="s">
        <v>971</v>
      </c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49" t="str">
        <f>IF(H4=0,"","En la estimación de los Ingresos se dejo de presupuestar en algunos de los rubros que integran las partidas: "&amp;IF('I-TI'!J346&lt;1,"11100 ",)&amp;IF('I-TI'!J347&lt;1,"12100 ",)&amp;IF('I-TI'!J348&lt;1,"12200 ",)&amp;IF('I-TI'!J349&lt;1,"12300 ",)&amp;IF('I-TI'!J350&lt;1,"17100 ",)&amp;IF('I-TI'!J351&lt;1,"43100 ",)&amp;IF('I-TI'!J352&lt;1,"43200 ",)&amp;IF('I-TI'!J353&lt;1,"44100 ",)&amp;IF('I-TI'!J354&lt;1,"44200 ",)&amp;IF('I-TI'!J355&lt;1,"44300 ",)&amp;IF('I-TI'!J356&lt;1,"45100 ",)&amp;IF('I-TI'!J357&lt;1,"61100 ",)&amp;IF('I-TI'!J358&lt;1,"81100 ",)&amp;IF('I-TI'!J359&lt;1," 82100",))</f>
        <v>En la estimación de los Ingresos se dejo de presupuestar en algunos de los rubros que integran las partidas: 17100 43100 </v>
      </c>
      <c r="BC100" s="350"/>
      <c r="BD100" s="350"/>
      <c r="BE100" s="350"/>
      <c r="BF100" s="350"/>
      <c r="BG100" s="350"/>
      <c r="BH100" s="350"/>
      <c r="BI100" s="350"/>
      <c r="BJ100" s="350"/>
      <c r="BK100" s="350"/>
      <c r="BL100" s="350"/>
      <c r="BM100" s="350"/>
      <c r="BN100" s="350"/>
      <c r="BO100" s="350"/>
      <c r="BP100" s="350"/>
      <c r="BQ100" s="350"/>
      <c r="BR100" s="350"/>
      <c r="BS100" s="350"/>
      <c r="BT100" s="350"/>
      <c r="BU100" s="350"/>
      <c r="BV100" s="350"/>
      <c r="BW100" s="351"/>
      <c r="BX100" s="95"/>
    </row>
    <row r="101" spans="1:76" ht="12.75" customHeight="1">
      <c r="A101" s="95"/>
      <c r="B101" s="400"/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2"/>
      <c r="T101" s="327"/>
      <c r="U101" s="327"/>
      <c r="V101" s="327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52"/>
      <c r="BC101" s="353"/>
      <c r="BD101" s="353"/>
      <c r="BE101" s="353"/>
      <c r="BF101" s="353"/>
      <c r="BG101" s="353"/>
      <c r="BH101" s="353"/>
      <c r="BI101" s="353"/>
      <c r="BJ101" s="353"/>
      <c r="BK101" s="353"/>
      <c r="BL101" s="353"/>
      <c r="BM101" s="353"/>
      <c r="BN101" s="353"/>
      <c r="BO101" s="353"/>
      <c r="BP101" s="353"/>
      <c r="BQ101" s="353"/>
      <c r="BR101" s="353"/>
      <c r="BS101" s="353"/>
      <c r="BT101" s="353"/>
      <c r="BU101" s="353"/>
      <c r="BV101" s="353"/>
      <c r="BW101" s="354"/>
      <c r="BX101" s="95"/>
    </row>
    <row r="102" spans="1:76" ht="12.75" customHeight="1">
      <c r="A102" s="95"/>
      <c r="B102" s="400"/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2"/>
      <c r="T102" s="327"/>
      <c r="U102" s="327"/>
      <c r="V102" s="327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52"/>
      <c r="BC102" s="353"/>
      <c r="BD102" s="353"/>
      <c r="BE102" s="353"/>
      <c r="BF102" s="353"/>
      <c r="BG102" s="353"/>
      <c r="BH102" s="353"/>
      <c r="BI102" s="353"/>
      <c r="BJ102" s="353"/>
      <c r="BK102" s="353"/>
      <c r="BL102" s="353"/>
      <c r="BM102" s="353"/>
      <c r="BN102" s="353"/>
      <c r="BO102" s="353"/>
      <c r="BP102" s="353"/>
      <c r="BQ102" s="353"/>
      <c r="BR102" s="353"/>
      <c r="BS102" s="353"/>
      <c r="BT102" s="353"/>
      <c r="BU102" s="353"/>
      <c r="BV102" s="353"/>
      <c r="BW102" s="354"/>
      <c r="BX102" s="95"/>
    </row>
    <row r="103" spans="1:76" ht="12.75" customHeight="1">
      <c r="A103" s="95"/>
      <c r="B103" s="400"/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2"/>
      <c r="T103" s="327"/>
      <c r="U103" s="327"/>
      <c r="V103" s="327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52"/>
      <c r="BC103" s="353"/>
      <c r="BD103" s="353"/>
      <c r="BE103" s="353"/>
      <c r="BF103" s="353"/>
      <c r="BG103" s="353"/>
      <c r="BH103" s="353"/>
      <c r="BI103" s="353"/>
      <c r="BJ103" s="353"/>
      <c r="BK103" s="353"/>
      <c r="BL103" s="353"/>
      <c r="BM103" s="353"/>
      <c r="BN103" s="353"/>
      <c r="BO103" s="353"/>
      <c r="BP103" s="353"/>
      <c r="BQ103" s="353"/>
      <c r="BR103" s="353"/>
      <c r="BS103" s="353"/>
      <c r="BT103" s="353"/>
      <c r="BU103" s="353"/>
      <c r="BV103" s="353"/>
      <c r="BW103" s="354"/>
      <c r="BX103" s="95"/>
    </row>
    <row r="104" spans="1:76" ht="12.75" customHeight="1">
      <c r="A104" s="95"/>
      <c r="B104" s="400"/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2"/>
      <c r="T104" s="327"/>
      <c r="U104" s="327"/>
      <c r="V104" s="327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55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7"/>
      <c r="BX104" s="95"/>
    </row>
    <row r="105" spans="1:76" ht="12.75" customHeight="1">
      <c r="A105" s="95"/>
      <c r="B105" s="397" t="s">
        <v>968</v>
      </c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9"/>
      <c r="T105" s="327">
        <v>3.1</v>
      </c>
      <c r="U105" s="327"/>
      <c r="V105" s="327"/>
      <c r="W105" s="315" t="s">
        <v>1005</v>
      </c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49">
        <f>IF('E-OG'!P421&gt;0,"","No se anexa el formato de Presupuesto de Egresos Económica y por Objeto del Gasto o falta integrar información.")</f>
      </c>
      <c r="BC105" s="350"/>
      <c r="BD105" s="350"/>
      <c r="BE105" s="350"/>
      <c r="BF105" s="350"/>
      <c r="BG105" s="350"/>
      <c r="BH105" s="350"/>
      <c r="BI105" s="350"/>
      <c r="BJ105" s="350"/>
      <c r="BK105" s="350"/>
      <c r="BL105" s="350"/>
      <c r="BM105" s="350"/>
      <c r="BN105" s="350"/>
      <c r="BO105" s="350"/>
      <c r="BP105" s="350"/>
      <c r="BQ105" s="350"/>
      <c r="BR105" s="350"/>
      <c r="BS105" s="350"/>
      <c r="BT105" s="350"/>
      <c r="BU105" s="350"/>
      <c r="BV105" s="350"/>
      <c r="BW105" s="351"/>
      <c r="BX105" s="95"/>
    </row>
    <row r="106" spans="1:76" ht="12.75" customHeight="1">
      <c r="A106" s="95"/>
      <c r="B106" s="400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2"/>
      <c r="T106" s="327"/>
      <c r="U106" s="327"/>
      <c r="V106" s="327"/>
      <c r="W106" s="315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52"/>
      <c r="BC106" s="353"/>
      <c r="BD106" s="353"/>
      <c r="BE106" s="353"/>
      <c r="BF106" s="353"/>
      <c r="BG106" s="353"/>
      <c r="BH106" s="353"/>
      <c r="BI106" s="353"/>
      <c r="BJ106" s="353"/>
      <c r="BK106" s="353"/>
      <c r="BL106" s="353"/>
      <c r="BM106" s="353"/>
      <c r="BN106" s="353"/>
      <c r="BO106" s="353"/>
      <c r="BP106" s="353"/>
      <c r="BQ106" s="353"/>
      <c r="BR106" s="353"/>
      <c r="BS106" s="353"/>
      <c r="BT106" s="353"/>
      <c r="BU106" s="353"/>
      <c r="BV106" s="353"/>
      <c r="BW106" s="354"/>
      <c r="BX106" s="95"/>
    </row>
    <row r="107" spans="1:76" ht="12.75" customHeight="1">
      <c r="A107" s="95"/>
      <c r="B107" s="400"/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2"/>
      <c r="T107" s="327"/>
      <c r="U107" s="327"/>
      <c r="V107" s="327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52"/>
      <c r="BC107" s="353"/>
      <c r="BD107" s="353"/>
      <c r="BE107" s="353"/>
      <c r="BF107" s="353"/>
      <c r="BG107" s="353"/>
      <c r="BH107" s="353"/>
      <c r="BI107" s="353"/>
      <c r="BJ107" s="353"/>
      <c r="BK107" s="353"/>
      <c r="BL107" s="353"/>
      <c r="BM107" s="353"/>
      <c r="BN107" s="353"/>
      <c r="BO107" s="353"/>
      <c r="BP107" s="353"/>
      <c r="BQ107" s="353"/>
      <c r="BR107" s="353"/>
      <c r="BS107" s="353"/>
      <c r="BT107" s="353"/>
      <c r="BU107" s="353"/>
      <c r="BV107" s="353"/>
      <c r="BW107" s="354"/>
      <c r="BX107" s="95"/>
    </row>
    <row r="108" spans="1:76" ht="12.75" customHeight="1">
      <c r="A108" s="95"/>
      <c r="B108" s="400"/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2"/>
      <c r="T108" s="327"/>
      <c r="U108" s="327"/>
      <c r="V108" s="327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52"/>
      <c r="BC108" s="353"/>
      <c r="BD108" s="353"/>
      <c r="BE108" s="353"/>
      <c r="BF108" s="353"/>
      <c r="BG108" s="353"/>
      <c r="BH108" s="353"/>
      <c r="BI108" s="353"/>
      <c r="BJ108" s="353"/>
      <c r="BK108" s="353"/>
      <c r="BL108" s="353"/>
      <c r="BM108" s="353"/>
      <c r="BN108" s="353"/>
      <c r="BO108" s="353"/>
      <c r="BP108" s="353"/>
      <c r="BQ108" s="353"/>
      <c r="BR108" s="353"/>
      <c r="BS108" s="353"/>
      <c r="BT108" s="353"/>
      <c r="BU108" s="353"/>
      <c r="BV108" s="353"/>
      <c r="BW108" s="354"/>
      <c r="BX108" s="95"/>
    </row>
    <row r="109" spans="1:76" ht="12.75" customHeight="1">
      <c r="A109" s="95"/>
      <c r="B109" s="400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2"/>
      <c r="T109" s="327"/>
      <c r="U109" s="327"/>
      <c r="V109" s="327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55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7"/>
      <c r="BX109" s="95"/>
    </row>
    <row r="110" spans="1:76" ht="12.75" customHeight="1">
      <c r="A110" s="95"/>
      <c r="B110" s="400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2"/>
      <c r="T110" s="327">
        <v>3.2</v>
      </c>
      <c r="U110" s="327"/>
      <c r="V110" s="327"/>
      <c r="W110" s="337" t="s">
        <v>974</v>
      </c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/>
      <c r="AM110" s="338"/>
      <c r="AN110" s="338"/>
      <c r="AO110" s="338"/>
      <c r="AP110" s="338"/>
      <c r="AQ110" s="338"/>
      <c r="AR110" s="338"/>
      <c r="AS110" s="338"/>
      <c r="AT110" s="338"/>
      <c r="AU110" s="338"/>
      <c r="AV110" s="338"/>
      <c r="AW110" s="338"/>
      <c r="AX110" s="338"/>
      <c r="AY110" s="338"/>
      <c r="AZ110" s="338"/>
      <c r="BA110" s="339"/>
      <c r="BB110" s="349" t="str">
        <f>IF(H4=0," ","En la estimación de los Egresos se dejo de presupuestar en algunos de los rubros que integran las partidas: "&amp;IF('E-OG'!I425&lt;1,"111 ",)&amp;IF('E-OG'!I426&lt;1,"113 ",)&amp;IF('E-OG'!I427&lt;1,"132 ",)&amp;IF('E-OG'!I428&lt;1,"141 ",)&amp;IF('E-OG'!I429&lt;1,"143 ",))</f>
        <v>En la estimación de los Egresos se dejo de presupuestar en algunos de los rubros que integran las partidas: 111 </v>
      </c>
      <c r="BC110" s="350"/>
      <c r="BD110" s="350"/>
      <c r="BE110" s="350"/>
      <c r="BF110" s="350"/>
      <c r="BG110" s="350"/>
      <c r="BH110" s="350"/>
      <c r="BI110" s="350"/>
      <c r="BJ110" s="350"/>
      <c r="BK110" s="350"/>
      <c r="BL110" s="350"/>
      <c r="BM110" s="350"/>
      <c r="BN110" s="350"/>
      <c r="BO110" s="350"/>
      <c r="BP110" s="350"/>
      <c r="BQ110" s="350"/>
      <c r="BR110" s="350"/>
      <c r="BS110" s="350"/>
      <c r="BT110" s="350"/>
      <c r="BU110" s="350"/>
      <c r="BV110" s="350"/>
      <c r="BW110" s="351"/>
      <c r="BX110" s="95"/>
    </row>
    <row r="111" spans="1:76" ht="12.75" customHeight="1">
      <c r="A111" s="95"/>
      <c r="B111" s="400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2"/>
      <c r="T111" s="327"/>
      <c r="U111" s="327"/>
      <c r="V111" s="327"/>
      <c r="W111" s="340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1"/>
      <c r="AZ111" s="341"/>
      <c r="BA111" s="342"/>
      <c r="BB111" s="352"/>
      <c r="BC111" s="353"/>
      <c r="BD111" s="353"/>
      <c r="BE111" s="353"/>
      <c r="BF111" s="353"/>
      <c r="BG111" s="353"/>
      <c r="BH111" s="353"/>
      <c r="BI111" s="353"/>
      <c r="BJ111" s="353"/>
      <c r="BK111" s="353"/>
      <c r="BL111" s="353"/>
      <c r="BM111" s="353"/>
      <c r="BN111" s="353"/>
      <c r="BO111" s="353"/>
      <c r="BP111" s="353"/>
      <c r="BQ111" s="353"/>
      <c r="BR111" s="353"/>
      <c r="BS111" s="353"/>
      <c r="BT111" s="353"/>
      <c r="BU111" s="353"/>
      <c r="BV111" s="353"/>
      <c r="BW111" s="354"/>
      <c r="BX111" s="95"/>
    </row>
    <row r="112" spans="1:76" ht="12.75" customHeight="1">
      <c r="A112" s="95"/>
      <c r="B112" s="400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2"/>
      <c r="T112" s="327"/>
      <c r="U112" s="327"/>
      <c r="V112" s="327"/>
      <c r="W112" s="340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1"/>
      <c r="AW112" s="341"/>
      <c r="AX112" s="341"/>
      <c r="AY112" s="341"/>
      <c r="AZ112" s="341"/>
      <c r="BA112" s="342"/>
      <c r="BB112" s="352"/>
      <c r="BC112" s="353"/>
      <c r="BD112" s="353"/>
      <c r="BE112" s="353"/>
      <c r="BF112" s="353"/>
      <c r="BG112" s="353"/>
      <c r="BH112" s="353"/>
      <c r="BI112" s="353"/>
      <c r="BJ112" s="353"/>
      <c r="BK112" s="353"/>
      <c r="BL112" s="353"/>
      <c r="BM112" s="353"/>
      <c r="BN112" s="353"/>
      <c r="BO112" s="353"/>
      <c r="BP112" s="353"/>
      <c r="BQ112" s="353"/>
      <c r="BR112" s="353"/>
      <c r="BS112" s="353"/>
      <c r="BT112" s="353"/>
      <c r="BU112" s="353"/>
      <c r="BV112" s="353"/>
      <c r="BW112" s="354"/>
      <c r="BX112" s="95"/>
    </row>
    <row r="113" spans="1:76" ht="12.75" customHeight="1">
      <c r="A113" s="95"/>
      <c r="B113" s="400"/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2"/>
      <c r="T113" s="327"/>
      <c r="U113" s="327"/>
      <c r="V113" s="327"/>
      <c r="W113" s="340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  <c r="AQ113" s="341"/>
      <c r="AR113" s="341"/>
      <c r="AS113" s="341"/>
      <c r="AT113" s="341"/>
      <c r="AU113" s="341"/>
      <c r="AV113" s="341"/>
      <c r="AW113" s="341"/>
      <c r="AX113" s="341"/>
      <c r="AY113" s="341"/>
      <c r="AZ113" s="341"/>
      <c r="BA113" s="342"/>
      <c r="BB113" s="352"/>
      <c r="BC113" s="353"/>
      <c r="BD113" s="353"/>
      <c r="BE113" s="353"/>
      <c r="BF113" s="353"/>
      <c r="BG113" s="353"/>
      <c r="BH113" s="353"/>
      <c r="BI113" s="353"/>
      <c r="BJ113" s="353"/>
      <c r="BK113" s="353"/>
      <c r="BL113" s="353"/>
      <c r="BM113" s="353"/>
      <c r="BN113" s="353"/>
      <c r="BO113" s="353"/>
      <c r="BP113" s="353"/>
      <c r="BQ113" s="353"/>
      <c r="BR113" s="353"/>
      <c r="BS113" s="353"/>
      <c r="BT113" s="353"/>
      <c r="BU113" s="353"/>
      <c r="BV113" s="353"/>
      <c r="BW113" s="354"/>
      <c r="BX113" s="95"/>
    </row>
    <row r="114" spans="1:76" ht="12.75" customHeight="1">
      <c r="A114" s="95"/>
      <c r="B114" s="400"/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2"/>
      <c r="T114" s="327"/>
      <c r="U114" s="327"/>
      <c r="V114" s="327"/>
      <c r="W114" s="343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5"/>
      <c r="BB114" s="355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7"/>
      <c r="BX114" s="95"/>
    </row>
    <row r="115" spans="1:76" ht="12.75" customHeight="1">
      <c r="A115" s="95"/>
      <c r="B115" s="400"/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2"/>
      <c r="T115" s="327">
        <v>3.31</v>
      </c>
      <c r="U115" s="327"/>
      <c r="V115" s="327"/>
      <c r="W115" s="328" t="s">
        <v>973</v>
      </c>
      <c r="X115" s="329"/>
      <c r="Y115" s="329"/>
      <c r="Z115" s="329"/>
      <c r="AA115" s="329"/>
      <c r="AB115" s="329"/>
      <c r="AC115" s="329"/>
      <c r="AD115" s="329"/>
      <c r="AE115" s="329"/>
      <c r="AF115" s="329"/>
      <c r="AG115" s="329"/>
      <c r="AH115" s="329"/>
      <c r="AI115" s="329"/>
      <c r="AJ115" s="329"/>
      <c r="AK115" s="329"/>
      <c r="AL115" s="32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29"/>
      <c r="AX115" s="329"/>
      <c r="AY115" s="329"/>
      <c r="AZ115" s="329"/>
      <c r="BA115" s="330"/>
      <c r="BB115" s="318" t="str">
        <f>IF('Est. Ing.'!C39='Est. Egr.'!D16,"","Los Ingresos estimados con Recursos Propios es $"&amp;'Est. Ing.'!C39&amp;" y en los Egresos con el mismo recurso se presupuestan $"&amp;'Est. Egr.'!D16&amp;", por lo que no existe equilibrio.")</f>
        <v>Los Ingresos estimados con Recursos Propios es $38247181 y en los Egresos con el mismo recurso se presupuestan $20584203, por lo que no existe equilibrio.</v>
      </c>
      <c r="BC115" s="319"/>
      <c r="BD115" s="319"/>
      <c r="BE115" s="319"/>
      <c r="BF115" s="319"/>
      <c r="BG115" s="319"/>
      <c r="BH115" s="319"/>
      <c r="BI115" s="319"/>
      <c r="BJ115" s="319"/>
      <c r="BK115" s="319"/>
      <c r="BL115" s="319"/>
      <c r="BM115" s="319"/>
      <c r="BN115" s="319"/>
      <c r="BO115" s="319"/>
      <c r="BP115" s="319"/>
      <c r="BQ115" s="319"/>
      <c r="BR115" s="319"/>
      <c r="BS115" s="319"/>
      <c r="BT115" s="319"/>
      <c r="BU115" s="319"/>
      <c r="BV115" s="319"/>
      <c r="BW115" s="320"/>
      <c r="BX115" s="95"/>
    </row>
    <row r="116" spans="1:76" ht="12.75" customHeight="1">
      <c r="A116" s="95"/>
      <c r="B116" s="400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2"/>
      <c r="T116" s="327"/>
      <c r="U116" s="327"/>
      <c r="V116" s="327"/>
      <c r="W116" s="331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3"/>
      <c r="BB116" s="321"/>
      <c r="BC116" s="322"/>
      <c r="BD116" s="322"/>
      <c r="BE116" s="322"/>
      <c r="BF116" s="322"/>
      <c r="BG116" s="322"/>
      <c r="BH116" s="322"/>
      <c r="BI116" s="322"/>
      <c r="BJ116" s="322"/>
      <c r="BK116" s="322"/>
      <c r="BL116" s="322"/>
      <c r="BM116" s="322"/>
      <c r="BN116" s="322"/>
      <c r="BO116" s="322"/>
      <c r="BP116" s="322"/>
      <c r="BQ116" s="322"/>
      <c r="BR116" s="322"/>
      <c r="BS116" s="322"/>
      <c r="BT116" s="322"/>
      <c r="BU116" s="322"/>
      <c r="BV116" s="322"/>
      <c r="BW116" s="323"/>
      <c r="BX116" s="95"/>
    </row>
    <row r="117" spans="1:76" ht="12.75" customHeight="1">
      <c r="A117" s="95"/>
      <c r="B117" s="400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2"/>
      <c r="T117" s="327"/>
      <c r="U117" s="327"/>
      <c r="V117" s="327"/>
      <c r="W117" s="331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3"/>
      <c r="BB117" s="321"/>
      <c r="BC117" s="322"/>
      <c r="BD117" s="322"/>
      <c r="BE117" s="322"/>
      <c r="BF117" s="322"/>
      <c r="BG117" s="322"/>
      <c r="BH117" s="322"/>
      <c r="BI117" s="322"/>
      <c r="BJ117" s="322"/>
      <c r="BK117" s="322"/>
      <c r="BL117" s="322"/>
      <c r="BM117" s="322"/>
      <c r="BN117" s="322"/>
      <c r="BO117" s="322"/>
      <c r="BP117" s="322"/>
      <c r="BQ117" s="322"/>
      <c r="BR117" s="322"/>
      <c r="BS117" s="322"/>
      <c r="BT117" s="322"/>
      <c r="BU117" s="322"/>
      <c r="BV117" s="322"/>
      <c r="BW117" s="323"/>
      <c r="BX117" s="95"/>
    </row>
    <row r="118" spans="1:76" ht="12.75" customHeight="1">
      <c r="A118" s="95"/>
      <c r="B118" s="400"/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2"/>
      <c r="T118" s="327"/>
      <c r="U118" s="327"/>
      <c r="V118" s="327"/>
      <c r="W118" s="331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3"/>
      <c r="BB118" s="321"/>
      <c r="BC118" s="322"/>
      <c r="BD118" s="322"/>
      <c r="BE118" s="322"/>
      <c r="BF118" s="322"/>
      <c r="BG118" s="322"/>
      <c r="BH118" s="322"/>
      <c r="BI118" s="322"/>
      <c r="BJ118" s="322"/>
      <c r="BK118" s="322"/>
      <c r="BL118" s="322"/>
      <c r="BM118" s="322"/>
      <c r="BN118" s="322"/>
      <c r="BO118" s="322"/>
      <c r="BP118" s="322"/>
      <c r="BQ118" s="322"/>
      <c r="BR118" s="322"/>
      <c r="BS118" s="322"/>
      <c r="BT118" s="322"/>
      <c r="BU118" s="322"/>
      <c r="BV118" s="322"/>
      <c r="BW118" s="323"/>
      <c r="BX118" s="95"/>
    </row>
    <row r="119" spans="1:76" ht="12.75" customHeight="1">
      <c r="A119" s="95"/>
      <c r="B119" s="400"/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2"/>
      <c r="T119" s="327"/>
      <c r="U119" s="327"/>
      <c r="V119" s="327"/>
      <c r="W119" s="331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3"/>
      <c r="BB119" s="324"/>
      <c r="BC119" s="325"/>
      <c r="BD119" s="325"/>
      <c r="BE119" s="325"/>
      <c r="BF119" s="325"/>
      <c r="BG119" s="325"/>
      <c r="BH119" s="325"/>
      <c r="BI119" s="325"/>
      <c r="BJ119" s="325"/>
      <c r="BK119" s="325"/>
      <c r="BL119" s="325"/>
      <c r="BM119" s="325"/>
      <c r="BN119" s="325"/>
      <c r="BO119" s="325"/>
      <c r="BP119" s="325"/>
      <c r="BQ119" s="325"/>
      <c r="BR119" s="325"/>
      <c r="BS119" s="325"/>
      <c r="BT119" s="325"/>
      <c r="BU119" s="325"/>
      <c r="BV119" s="325"/>
      <c r="BW119" s="326"/>
      <c r="BX119" s="95"/>
    </row>
    <row r="120" spans="1:76" ht="12.75" customHeight="1">
      <c r="A120" s="95"/>
      <c r="B120" s="400"/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2"/>
      <c r="T120" s="327">
        <v>3.32</v>
      </c>
      <c r="U120" s="327"/>
      <c r="V120" s="327"/>
      <c r="W120" s="331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3"/>
      <c r="BB120" s="318">
        <f>IF('Est. Ing.'!C47='Est. Egr.'!D24,"","Los Ingresos estimados con Aportaciones Federales es $"&amp;'Est. Ing.'!C47&amp;" y en los Egresos con el mismo recurso se presupuestan $"&amp;'Est. Egr.'!D24&amp;", por lo que no existe equilibrio.")</f>
      </c>
      <c r="BC120" s="319"/>
      <c r="BD120" s="319"/>
      <c r="BE120" s="319"/>
      <c r="BF120" s="319"/>
      <c r="BG120" s="319"/>
      <c r="BH120" s="319"/>
      <c r="BI120" s="319"/>
      <c r="BJ120" s="319"/>
      <c r="BK120" s="319"/>
      <c r="BL120" s="319"/>
      <c r="BM120" s="319"/>
      <c r="BN120" s="319"/>
      <c r="BO120" s="319"/>
      <c r="BP120" s="319"/>
      <c r="BQ120" s="319"/>
      <c r="BR120" s="319"/>
      <c r="BS120" s="319"/>
      <c r="BT120" s="319"/>
      <c r="BU120" s="319"/>
      <c r="BV120" s="319"/>
      <c r="BW120" s="320"/>
      <c r="BX120" s="95"/>
    </row>
    <row r="121" spans="1:76" ht="12.75" customHeight="1">
      <c r="A121" s="95"/>
      <c r="B121" s="400"/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2"/>
      <c r="T121" s="327"/>
      <c r="U121" s="327"/>
      <c r="V121" s="327"/>
      <c r="W121" s="331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3"/>
      <c r="BB121" s="321"/>
      <c r="BC121" s="322"/>
      <c r="BD121" s="322"/>
      <c r="BE121" s="322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 s="322"/>
      <c r="BP121" s="322"/>
      <c r="BQ121" s="322"/>
      <c r="BR121" s="322"/>
      <c r="BS121" s="322"/>
      <c r="BT121" s="322"/>
      <c r="BU121" s="322"/>
      <c r="BV121" s="322"/>
      <c r="BW121" s="323"/>
      <c r="BX121" s="95"/>
    </row>
    <row r="122" spans="1:76" ht="12.75" customHeight="1">
      <c r="A122" s="95"/>
      <c r="B122" s="400"/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2"/>
      <c r="T122" s="327"/>
      <c r="U122" s="327"/>
      <c r="V122" s="327"/>
      <c r="W122" s="331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3"/>
      <c r="BB122" s="321"/>
      <c r="BC122" s="322"/>
      <c r="BD122" s="322"/>
      <c r="BE122" s="322"/>
      <c r="BF122" s="322"/>
      <c r="BG122" s="322"/>
      <c r="BH122" s="322"/>
      <c r="BI122" s="322"/>
      <c r="BJ122" s="322"/>
      <c r="BK122" s="322"/>
      <c r="BL122" s="322"/>
      <c r="BM122" s="322"/>
      <c r="BN122" s="322"/>
      <c r="BO122" s="322"/>
      <c r="BP122" s="322"/>
      <c r="BQ122" s="322"/>
      <c r="BR122" s="322"/>
      <c r="BS122" s="322"/>
      <c r="BT122" s="322"/>
      <c r="BU122" s="322"/>
      <c r="BV122" s="322"/>
      <c r="BW122" s="323"/>
      <c r="BX122" s="95"/>
    </row>
    <row r="123" spans="1:76" ht="12.75" customHeight="1">
      <c r="A123" s="95"/>
      <c r="B123" s="400"/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2"/>
      <c r="T123" s="327"/>
      <c r="U123" s="327"/>
      <c r="V123" s="327"/>
      <c r="W123" s="331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332"/>
      <c r="AY123" s="332"/>
      <c r="AZ123" s="332"/>
      <c r="BA123" s="333"/>
      <c r="BB123" s="321"/>
      <c r="BC123" s="322"/>
      <c r="BD123" s="322"/>
      <c r="BE123" s="322"/>
      <c r="BF123" s="322"/>
      <c r="BG123" s="322"/>
      <c r="BH123" s="322"/>
      <c r="BI123" s="322"/>
      <c r="BJ123" s="322"/>
      <c r="BK123" s="322"/>
      <c r="BL123" s="322"/>
      <c r="BM123" s="322"/>
      <c r="BN123" s="322"/>
      <c r="BO123" s="322"/>
      <c r="BP123" s="322"/>
      <c r="BQ123" s="322"/>
      <c r="BR123" s="322"/>
      <c r="BS123" s="322"/>
      <c r="BT123" s="322"/>
      <c r="BU123" s="322"/>
      <c r="BV123" s="322"/>
      <c r="BW123" s="323"/>
      <c r="BX123" s="95"/>
    </row>
    <row r="124" spans="1:76" ht="12.75" customHeight="1">
      <c r="A124" s="95"/>
      <c r="B124" s="400"/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2"/>
      <c r="T124" s="327"/>
      <c r="U124" s="327"/>
      <c r="V124" s="327"/>
      <c r="W124" s="331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3"/>
      <c r="BB124" s="324"/>
      <c r="BC124" s="325"/>
      <c r="BD124" s="325"/>
      <c r="BE124" s="325"/>
      <c r="BF124" s="325"/>
      <c r="BG124" s="325"/>
      <c r="BH124" s="325"/>
      <c r="BI124" s="325"/>
      <c r="BJ124" s="325"/>
      <c r="BK124" s="325"/>
      <c r="BL124" s="325"/>
      <c r="BM124" s="325"/>
      <c r="BN124" s="325"/>
      <c r="BO124" s="325"/>
      <c r="BP124" s="325"/>
      <c r="BQ124" s="325"/>
      <c r="BR124" s="325"/>
      <c r="BS124" s="325"/>
      <c r="BT124" s="325"/>
      <c r="BU124" s="325"/>
      <c r="BV124" s="325"/>
      <c r="BW124" s="326"/>
      <c r="BX124" s="95"/>
    </row>
    <row r="125" spans="1:76" ht="12.75" customHeight="1">
      <c r="A125" s="95"/>
      <c r="B125" s="400"/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2"/>
      <c r="T125" s="327">
        <v>3.33</v>
      </c>
      <c r="U125" s="327"/>
      <c r="V125" s="327"/>
      <c r="W125" s="331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3"/>
      <c r="BB125" s="318">
        <f>IF('Est. Ing.'!C76='Est. Egr.'!D53,"","Los Ingresos estimados con Programas Federales es $"&amp;'Est. Ing.'!C76&amp;" y en los Egresos con el mismo recurso se presupuestan $"&amp;'Est. Egr.'!D53&amp;", por lo que no existe equilibrio.")</f>
      </c>
      <c r="BC125" s="319"/>
      <c r="BD125" s="319"/>
      <c r="BE125" s="319"/>
      <c r="BF125" s="319"/>
      <c r="BG125" s="319"/>
      <c r="BH125" s="319"/>
      <c r="BI125" s="319"/>
      <c r="BJ125" s="319"/>
      <c r="BK125" s="319"/>
      <c r="BL125" s="319"/>
      <c r="BM125" s="319"/>
      <c r="BN125" s="319"/>
      <c r="BO125" s="319"/>
      <c r="BP125" s="319"/>
      <c r="BQ125" s="319"/>
      <c r="BR125" s="319"/>
      <c r="BS125" s="319"/>
      <c r="BT125" s="319"/>
      <c r="BU125" s="319"/>
      <c r="BV125" s="319"/>
      <c r="BW125" s="320"/>
      <c r="BX125" s="95"/>
    </row>
    <row r="126" spans="1:76" ht="12.75" customHeight="1">
      <c r="A126" s="95"/>
      <c r="B126" s="400"/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2"/>
      <c r="T126" s="327"/>
      <c r="U126" s="327"/>
      <c r="V126" s="327"/>
      <c r="W126" s="331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3"/>
      <c r="BB126" s="321"/>
      <c r="BC126" s="322"/>
      <c r="BD126" s="322"/>
      <c r="BE126" s="322"/>
      <c r="BF126" s="322"/>
      <c r="BG126" s="322"/>
      <c r="BH126" s="322"/>
      <c r="BI126" s="322"/>
      <c r="BJ126" s="322"/>
      <c r="BK126" s="322"/>
      <c r="BL126" s="322"/>
      <c r="BM126" s="322"/>
      <c r="BN126" s="322"/>
      <c r="BO126" s="322"/>
      <c r="BP126" s="322"/>
      <c r="BQ126" s="322"/>
      <c r="BR126" s="322"/>
      <c r="BS126" s="322"/>
      <c r="BT126" s="322"/>
      <c r="BU126" s="322"/>
      <c r="BV126" s="322"/>
      <c r="BW126" s="323"/>
      <c r="BX126" s="95"/>
    </row>
    <row r="127" spans="1:76" ht="12.75" customHeight="1">
      <c r="A127" s="95"/>
      <c r="B127" s="400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2"/>
      <c r="T127" s="327"/>
      <c r="U127" s="327"/>
      <c r="V127" s="327"/>
      <c r="W127" s="331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3"/>
      <c r="BB127" s="321"/>
      <c r="BC127" s="322"/>
      <c r="BD127" s="322"/>
      <c r="BE127" s="322"/>
      <c r="BF127" s="322"/>
      <c r="BG127" s="322"/>
      <c r="BH127" s="322"/>
      <c r="BI127" s="322"/>
      <c r="BJ127" s="322"/>
      <c r="BK127" s="322"/>
      <c r="BL127" s="322"/>
      <c r="BM127" s="322"/>
      <c r="BN127" s="322"/>
      <c r="BO127" s="322"/>
      <c r="BP127" s="322"/>
      <c r="BQ127" s="322"/>
      <c r="BR127" s="322"/>
      <c r="BS127" s="322"/>
      <c r="BT127" s="322"/>
      <c r="BU127" s="322"/>
      <c r="BV127" s="322"/>
      <c r="BW127" s="323"/>
      <c r="BX127" s="95"/>
    </row>
    <row r="128" spans="1:76" ht="12.75" customHeight="1">
      <c r="A128" s="95"/>
      <c r="B128" s="400"/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2"/>
      <c r="T128" s="327"/>
      <c r="U128" s="327"/>
      <c r="V128" s="327"/>
      <c r="W128" s="331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3"/>
      <c r="BB128" s="321"/>
      <c r="BC128" s="322"/>
      <c r="BD128" s="322"/>
      <c r="BE128" s="322"/>
      <c r="BF128" s="322"/>
      <c r="BG128" s="322"/>
      <c r="BH128" s="322"/>
      <c r="BI128" s="322"/>
      <c r="BJ128" s="322"/>
      <c r="BK128" s="322"/>
      <c r="BL128" s="322"/>
      <c r="BM128" s="322"/>
      <c r="BN128" s="322"/>
      <c r="BO128" s="322"/>
      <c r="BP128" s="322"/>
      <c r="BQ128" s="322"/>
      <c r="BR128" s="322"/>
      <c r="BS128" s="322"/>
      <c r="BT128" s="322"/>
      <c r="BU128" s="322"/>
      <c r="BV128" s="322"/>
      <c r="BW128" s="323"/>
      <c r="BX128" s="95"/>
    </row>
    <row r="129" spans="1:76" ht="12.75" customHeight="1">
      <c r="A129" s="95"/>
      <c r="B129" s="400"/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2"/>
      <c r="T129" s="327"/>
      <c r="U129" s="327"/>
      <c r="V129" s="327"/>
      <c r="W129" s="331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3"/>
      <c r="BB129" s="324"/>
      <c r="BC129" s="325"/>
      <c r="BD129" s="325"/>
      <c r="BE129" s="325"/>
      <c r="BF129" s="325"/>
      <c r="BG129" s="325"/>
      <c r="BH129" s="325"/>
      <c r="BI129" s="325"/>
      <c r="BJ129" s="325"/>
      <c r="BK129" s="325"/>
      <c r="BL129" s="325"/>
      <c r="BM129" s="325"/>
      <c r="BN129" s="325"/>
      <c r="BO129" s="325"/>
      <c r="BP129" s="325"/>
      <c r="BQ129" s="325"/>
      <c r="BR129" s="325"/>
      <c r="BS129" s="325"/>
      <c r="BT129" s="325"/>
      <c r="BU129" s="325"/>
      <c r="BV129" s="325"/>
      <c r="BW129" s="326"/>
      <c r="BX129" s="95"/>
    </row>
    <row r="130" spans="1:76" ht="12.75" customHeight="1">
      <c r="A130" s="95"/>
      <c r="B130" s="400"/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2"/>
      <c r="T130" s="327">
        <v>3.34</v>
      </c>
      <c r="U130" s="327"/>
      <c r="V130" s="327"/>
      <c r="W130" s="331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3"/>
      <c r="BB130" s="318">
        <f>IF('Est. Ing.'!C95='Est. Egr.'!D72,"","Los Ingresos estimados con Programas Estatales es $"&amp;'Est. Ing.'!C95&amp;" y en los Egresos con el mismo recurso se presupuestan $"&amp;'Est. Egr.'!D72&amp;", por lo que no existe equilibrio.")</f>
      </c>
      <c r="BC130" s="319"/>
      <c r="BD130" s="319"/>
      <c r="BE130" s="319"/>
      <c r="BF130" s="319"/>
      <c r="BG130" s="319"/>
      <c r="BH130" s="319"/>
      <c r="BI130" s="319"/>
      <c r="BJ130" s="319"/>
      <c r="BK130" s="319"/>
      <c r="BL130" s="319"/>
      <c r="BM130" s="319"/>
      <c r="BN130" s="319"/>
      <c r="BO130" s="319"/>
      <c r="BP130" s="319"/>
      <c r="BQ130" s="319"/>
      <c r="BR130" s="319"/>
      <c r="BS130" s="319"/>
      <c r="BT130" s="319"/>
      <c r="BU130" s="319"/>
      <c r="BV130" s="319"/>
      <c r="BW130" s="320"/>
      <c r="BX130" s="95"/>
    </row>
    <row r="131" spans="1:76" ht="12.75" customHeight="1">
      <c r="A131" s="95"/>
      <c r="B131" s="400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2"/>
      <c r="T131" s="327"/>
      <c r="U131" s="327"/>
      <c r="V131" s="327"/>
      <c r="W131" s="331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3"/>
      <c r="BB131" s="321"/>
      <c r="BC131" s="322"/>
      <c r="BD131" s="322"/>
      <c r="BE131" s="322"/>
      <c r="BF131" s="322"/>
      <c r="BG131" s="322"/>
      <c r="BH131" s="322"/>
      <c r="BI131" s="322"/>
      <c r="BJ131" s="322"/>
      <c r="BK131" s="322"/>
      <c r="BL131" s="322"/>
      <c r="BM131" s="322"/>
      <c r="BN131" s="322"/>
      <c r="BO131" s="322"/>
      <c r="BP131" s="322"/>
      <c r="BQ131" s="322"/>
      <c r="BR131" s="322"/>
      <c r="BS131" s="322"/>
      <c r="BT131" s="322"/>
      <c r="BU131" s="322"/>
      <c r="BV131" s="322"/>
      <c r="BW131" s="323"/>
      <c r="BX131" s="95"/>
    </row>
    <row r="132" spans="1:76" ht="12.75" customHeight="1">
      <c r="A132" s="95"/>
      <c r="B132" s="400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2"/>
      <c r="T132" s="327"/>
      <c r="U132" s="327"/>
      <c r="V132" s="327"/>
      <c r="W132" s="331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3"/>
      <c r="BB132" s="321"/>
      <c r="BC132" s="322"/>
      <c r="BD132" s="322"/>
      <c r="BE132" s="322"/>
      <c r="BF132" s="322"/>
      <c r="BG132" s="322"/>
      <c r="BH132" s="322"/>
      <c r="BI132" s="322"/>
      <c r="BJ132" s="322"/>
      <c r="BK132" s="322"/>
      <c r="BL132" s="322"/>
      <c r="BM132" s="322"/>
      <c r="BN132" s="322"/>
      <c r="BO132" s="322"/>
      <c r="BP132" s="322"/>
      <c r="BQ132" s="322"/>
      <c r="BR132" s="322"/>
      <c r="BS132" s="322"/>
      <c r="BT132" s="322"/>
      <c r="BU132" s="322"/>
      <c r="BV132" s="322"/>
      <c r="BW132" s="323"/>
      <c r="BX132" s="95"/>
    </row>
    <row r="133" spans="1:76" ht="12.75" customHeight="1">
      <c r="A133" s="95"/>
      <c r="B133" s="400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2"/>
      <c r="T133" s="327"/>
      <c r="U133" s="327"/>
      <c r="V133" s="327"/>
      <c r="W133" s="331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3"/>
      <c r="BB133" s="321"/>
      <c r="BC133" s="322"/>
      <c r="BD133" s="322"/>
      <c r="BE133" s="322"/>
      <c r="BF133" s="322"/>
      <c r="BG133" s="322"/>
      <c r="BH133" s="322"/>
      <c r="BI133" s="322"/>
      <c r="BJ133" s="322"/>
      <c r="BK133" s="322"/>
      <c r="BL133" s="322"/>
      <c r="BM133" s="322"/>
      <c r="BN133" s="322"/>
      <c r="BO133" s="322"/>
      <c r="BP133" s="322"/>
      <c r="BQ133" s="322"/>
      <c r="BR133" s="322"/>
      <c r="BS133" s="322"/>
      <c r="BT133" s="322"/>
      <c r="BU133" s="322"/>
      <c r="BV133" s="322"/>
      <c r="BW133" s="323"/>
      <c r="BX133" s="95"/>
    </row>
    <row r="134" spans="1:76" ht="12.75" customHeight="1">
      <c r="A134" s="95"/>
      <c r="B134" s="400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2"/>
      <c r="T134" s="327"/>
      <c r="U134" s="327"/>
      <c r="V134" s="327"/>
      <c r="W134" s="331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3"/>
      <c r="BB134" s="324"/>
      <c r="BC134" s="325"/>
      <c r="BD134" s="325"/>
      <c r="BE134" s="325"/>
      <c r="BF134" s="325"/>
      <c r="BG134" s="325"/>
      <c r="BH134" s="325"/>
      <c r="BI134" s="325"/>
      <c r="BJ134" s="325"/>
      <c r="BK134" s="325"/>
      <c r="BL134" s="325"/>
      <c r="BM134" s="325"/>
      <c r="BN134" s="325"/>
      <c r="BO134" s="325"/>
      <c r="BP134" s="325"/>
      <c r="BQ134" s="325"/>
      <c r="BR134" s="325"/>
      <c r="BS134" s="325"/>
      <c r="BT134" s="325"/>
      <c r="BU134" s="325"/>
      <c r="BV134" s="325"/>
      <c r="BW134" s="326"/>
      <c r="BX134" s="95"/>
    </row>
    <row r="135" spans="1:76" ht="12.75" customHeight="1">
      <c r="A135" s="95"/>
      <c r="B135" s="400"/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2"/>
      <c r="T135" s="327">
        <v>3.35</v>
      </c>
      <c r="U135" s="327"/>
      <c r="V135" s="327"/>
      <c r="W135" s="331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3"/>
      <c r="BB135" s="318">
        <f>IF('Est. Ing.'!C104='Est. Egr.'!D81,"","Los Ingresos estimados con Empréstitos es $"&amp;'Est. Ing.'!C104&amp;" y en los Egresos con el mismo recurso se presupuestan $"&amp;'Est. Egr.'!D81&amp;", por lo que no existe equilibrio.")</f>
      </c>
      <c r="BC135" s="319"/>
      <c r="BD135" s="319"/>
      <c r="BE135" s="319"/>
      <c r="BF135" s="319"/>
      <c r="BG135" s="319"/>
      <c r="BH135" s="319"/>
      <c r="BI135" s="319"/>
      <c r="BJ135" s="319"/>
      <c r="BK135" s="319"/>
      <c r="BL135" s="319"/>
      <c r="BM135" s="319"/>
      <c r="BN135" s="319"/>
      <c r="BO135" s="319"/>
      <c r="BP135" s="319"/>
      <c r="BQ135" s="319"/>
      <c r="BR135" s="319"/>
      <c r="BS135" s="319"/>
      <c r="BT135" s="319"/>
      <c r="BU135" s="319"/>
      <c r="BV135" s="319"/>
      <c r="BW135" s="320"/>
      <c r="BX135" s="95"/>
    </row>
    <row r="136" spans="1:76" ht="12.75" customHeight="1">
      <c r="A136" s="95"/>
      <c r="B136" s="400"/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2"/>
      <c r="T136" s="327"/>
      <c r="U136" s="327"/>
      <c r="V136" s="327"/>
      <c r="W136" s="331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3"/>
      <c r="BB136" s="321"/>
      <c r="BC136" s="322"/>
      <c r="BD136" s="322"/>
      <c r="BE136" s="322"/>
      <c r="BF136" s="322"/>
      <c r="BG136" s="322"/>
      <c r="BH136" s="322"/>
      <c r="BI136" s="322"/>
      <c r="BJ136" s="322"/>
      <c r="BK136" s="322"/>
      <c r="BL136" s="322"/>
      <c r="BM136" s="322"/>
      <c r="BN136" s="322"/>
      <c r="BO136" s="322"/>
      <c r="BP136" s="322"/>
      <c r="BQ136" s="322"/>
      <c r="BR136" s="322"/>
      <c r="BS136" s="322"/>
      <c r="BT136" s="322"/>
      <c r="BU136" s="322"/>
      <c r="BV136" s="322"/>
      <c r="BW136" s="323"/>
      <c r="BX136" s="95"/>
    </row>
    <row r="137" spans="1:76" ht="12.75" customHeight="1">
      <c r="A137" s="95"/>
      <c r="B137" s="400"/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2"/>
      <c r="T137" s="327"/>
      <c r="U137" s="327"/>
      <c r="V137" s="327"/>
      <c r="W137" s="331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32"/>
      <c r="AT137" s="332"/>
      <c r="AU137" s="332"/>
      <c r="AV137" s="332"/>
      <c r="AW137" s="332"/>
      <c r="AX137" s="332"/>
      <c r="AY137" s="332"/>
      <c r="AZ137" s="332"/>
      <c r="BA137" s="333"/>
      <c r="BB137" s="321"/>
      <c r="BC137" s="322"/>
      <c r="BD137" s="322"/>
      <c r="BE137" s="322"/>
      <c r="BF137" s="322"/>
      <c r="BG137" s="322"/>
      <c r="BH137" s="322"/>
      <c r="BI137" s="322"/>
      <c r="BJ137" s="322"/>
      <c r="BK137" s="322"/>
      <c r="BL137" s="322"/>
      <c r="BM137" s="322"/>
      <c r="BN137" s="322"/>
      <c r="BO137" s="322"/>
      <c r="BP137" s="322"/>
      <c r="BQ137" s="322"/>
      <c r="BR137" s="322"/>
      <c r="BS137" s="322"/>
      <c r="BT137" s="322"/>
      <c r="BU137" s="322"/>
      <c r="BV137" s="322"/>
      <c r="BW137" s="323"/>
      <c r="BX137" s="95"/>
    </row>
    <row r="138" spans="1:76" ht="12.75" customHeight="1">
      <c r="A138" s="95"/>
      <c r="B138" s="400"/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2"/>
      <c r="T138" s="327"/>
      <c r="U138" s="327"/>
      <c r="V138" s="327"/>
      <c r="W138" s="331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3"/>
      <c r="BB138" s="321"/>
      <c r="BC138" s="322"/>
      <c r="BD138" s="322"/>
      <c r="BE138" s="322"/>
      <c r="BF138" s="322"/>
      <c r="BG138" s="322"/>
      <c r="BH138" s="322"/>
      <c r="BI138" s="322"/>
      <c r="BJ138" s="322"/>
      <c r="BK138" s="322"/>
      <c r="BL138" s="322"/>
      <c r="BM138" s="322"/>
      <c r="BN138" s="322"/>
      <c r="BO138" s="322"/>
      <c r="BP138" s="322"/>
      <c r="BQ138" s="322"/>
      <c r="BR138" s="322"/>
      <c r="BS138" s="322"/>
      <c r="BT138" s="322"/>
      <c r="BU138" s="322"/>
      <c r="BV138" s="322"/>
      <c r="BW138" s="323"/>
      <c r="BX138" s="95"/>
    </row>
    <row r="139" spans="1:76" ht="12.75" customHeight="1">
      <c r="A139" s="95"/>
      <c r="B139" s="400"/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2"/>
      <c r="T139" s="327"/>
      <c r="U139" s="327"/>
      <c r="V139" s="327"/>
      <c r="W139" s="331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3"/>
      <c r="BB139" s="324"/>
      <c r="BC139" s="325"/>
      <c r="BD139" s="325"/>
      <c r="BE139" s="325"/>
      <c r="BF139" s="325"/>
      <c r="BG139" s="325"/>
      <c r="BH139" s="325"/>
      <c r="BI139" s="325"/>
      <c r="BJ139" s="325"/>
      <c r="BK139" s="325"/>
      <c r="BL139" s="325"/>
      <c r="BM139" s="325"/>
      <c r="BN139" s="325"/>
      <c r="BO139" s="325"/>
      <c r="BP139" s="325"/>
      <c r="BQ139" s="325"/>
      <c r="BR139" s="325"/>
      <c r="BS139" s="325"/>
      <c r="BT139" s="325"/>
      <c r="BU139" s="325"/>
      <c r="BV139" s="325"/>
      <c r="BW139" s="326"/>
      <c r="BX139" s="95"/>
    </row>
    <row r="140" spans="1:76" ht="12.75" customHeight="1">
      <c r="A140" s="95"/>
      <c r="B140" s="400"/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2"/>
      <c r="T140" s="327">
        <v>3.36</v>
      </c>
      <c r="U140" s="327"/>
      <c r="V140" s="327"/>
      <c r="W140" s="331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3"/>
      <c r="BB140" s="318">
        <f>IF('Est. Ing.'!C109='Est. Egr.'!D86,"","Los Ingresos estimados con Otros recursos es $"&amp;'Est. Ing.'!C109&amp;" y en los Egresos con el mismo recurso se presupuestan $"&amp;'Est. Egr.'!D86&amp;", por lo que no existe equilibrio.")</f>
      </c>
      <c r="BC140" s="319"/>
      <c r="BD140" s="319"/>
      <c r="BE140" s="319"/>
      <c r="BF140" s="319"/>
      <c r="BG140" s="319"/>
      <c r="BH140" s="319"/>
      <c r="BI140" s="319"/>
      <c r="BJ140" s="319"/>
      <c r="BK140" s="319"/>
      <c r="BL140" s="319"/>
      <c r="BM140" s="319"/>
      <c r="BN140" s="319"/>
      <c r="BO140" s="319"/>
      <c r="BP140" s="319"/>
      <c r="BQ140" s="319"/>
      <c r="BR140" s="319"/>
      <c r="BS140" s="319"/>
      <c r="BT140" s="319"/>
      <c r="BU140" s="319"/>
      <c r="BV140" s="319"/>
      <c r="BW140" s="320"/>
      <c r="BX140" s="95"/>
    </row>
    <row r="141" spans="1:76" ht="12.75" customHeight="1">
      <c r="A141" s="95"/>
      <c r="B141" s="400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2"/>
      <c r="T141" s="327"/>
      <c r="U141" s="327"/>
      <c r="V141" s="327"/>
      <c r="W141" s="331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332"/>
      <c r="AO141" s="332"/>
      <c r="AP141" s="332"/>
      <c r="AQ141" s="332"/>
      <c r="AR141" s="332"/>
      <c r="AS141" s="332"/>
      <c r="AT141" s="332"/>
      <c r="AU141" s="332"/>
      <c r="AV141" s="332"/>
      <c r="AW141" s="332"/>
      <c r="AX141" s="332"/>
      <c r="AY141" s="332"/>
      <c r="AZ141" s="332"/>
      <c r="BA141" s="333"/>
      <c r="BB141" s="321"/>
      <c r="BC141" s="322"/>
      <c r="BD141" s="322"/>
      <c r="BE141" s="322"/>
      <c r="BF141" s="322"/>
      <c r="BG141" s="322"/>
      <c r="BH141" s="322"/>
      <c r="BI141" s="322"/>
      <c r="BJ141" s="322"/>
      <c r="BK141" s="322"/>
      <c r="BL141" s="322"/>
      <c r="BM141" s="322"/>
      <c r="BN141" s="322"/>
      <c r="BO141" s="322"/>
      <c r="BP141" s="322"/>
      <c r="BQ141" s="322"/>
      <c r="BR141" s="322"/>
      <c r="BS141" s="322"/>
      <c r="BT141" s="322"/>
      <c r="BU141" s="322"/>
      <c r="BV141" s="322"/>
      <c r="BW141" s="323"/>
      <c r="BX141" s="95"/>
    </row>
    <row r="142" spans="1:76" ht="12.75" customHeight="1">
      <c r="A142" s="95"/>
      <c r="B142" s="400"/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2"/>
      <c r="T142" s="327"/>
      <c r="U142" s="327"/>
      <c r="V142" s="327"/>
      <c r="W142" s="331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3"/>
      <c r="BB142" s="321"/>
      <c r="BC142" s="322"/>
      <c r="BD142" s="322"/>
      <c r="BE142" s="322"/>
      <c r="BF142" s="322"/>
      <c r="BG142" s="322"/>
      <c r="BH142" s="322"/>
      <c r="BI142" s="322"/>
      <c r="BJ142" s="322"/>
      <c r="BK142" s="322"/>
      <c r="BL142" s="322"/>
      <c r="BM142" s="322"/>
      <c r="BN142" s="322"/>
      <c r="BO142" s="322"/>
      <c r="BP142" s="322"/>
      <c r="BQ142" s="322"/>
      <c r="BR142" s="322"/>
      <c r="BS142" s="322"/>
      <c r="BT142" s="322"/>
      <c r="BU142" s="322"/>
      <c r="BV142" s="322"/>
      <c r="BW142" s="323"/>
      <c r="BX142" s="95"/>
    </row>
    <row r="143" spans="1:76" ht="12.75" customHeight="1">
      <c r="A143" s="95"/>
      <c r="B143" s="400"/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2"/>
      <c r="T143" s="327"/>
      <c r="U143" s="327"/>
      <c r="V143" s="327"/>
      <c r="W143" s="331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332"/>
      <c r="AY143" s="332"/>
      <c r="AZ143" s="332"/>
      <c r="BA143" s="333"/>
      <c r="BB143" s="321"/>
      <c r="BC143" s="322"/>
      <c r="BD143" s="322"/>
      <c r="BE143" s="322"/>
      <c r="BF143" s="322"/>
      <c r="BG143" s="322"/>
      <c r="BH143" s="322"/>
      <c r="BI143" s="322"/>
      <c r="BJ143" s="322"/>
      <c r="BK143" s="322"/>
      <c r="BL143" s="322"/>
      <c r="BM143" s="322"/>
      <c r="BN143" s="322"/>
      <c r="BO143" s="322"/>
      <c r="BP143" s="322"/>
      <c r="BQ143" s="322"/>
      <c r="BR143" s="322"/>
      <c r="BS143" s="322"/>
      <c r="BT143" s="322"/>
      <c r="BU143" s="322"/>
      <c r="BV143" s="322"/>
      <c r="BW143" s="323"/>
      <c r="BX143" s="95"/>
    </row>
    <row r="144" spans="1:76" ht="12.75" customHeight="1">
      <c r="A144" s="95"/>
      <c r="B144" s="403"/>
      <c r="C144" s="404"/>
      <c r="D144" s="404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5"/>
      <c r="T144" s="327"/>
      <c r="U144" s="327"/>
      <c r="V144" s="327"/>
      <c r="W144" s="334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  <c r="AT144" s="335"/>
      <c r="AU144" s="335"/>
      <c r="AV144" s="335"/>
      <c r="AW144" s="335"/>
      <c r="AX144" s="335"/>
      <c r="AY144" s="335"/>
      <c r="AZ144" s="335"/>
      <c r="BA144" s="336"/>
      <c r="BB144" s="324"/>
      <c r="BC144" s="325"/>
      <c r="BD144" s="325"/>
      <c r="BE144" s="325"/>
      <c r="BF144" s="325"/>
      <c r="BG144" s="325"/>
      <c r="BH144" s="325"/>
      <c r="BI144" s="325"/>
      <c r="BJ144" s="325"/>
      <c r="BK144" s="325"/>
      <c r="BL144" s="325"/>
      <c r="BM144" s="325"/>
      <c r="BN144" s="325"/>
      <c r="BO144" s="325"/>
      <c r="BP144" s="325"/>
      <c r="BQ144" s="325"/>
      <c r="BR144" s="325"/>
      <c r="BS144" s="325"/>
      <c r="BT144" s="325"/>
      <c r="BU144" s="325"/>
      <c r="BV144" s="325"/>
      <c r="BW144" s="326"/>
      <c r="BX144" s="95"/>
    </row>
    <row r="145" spans="1:76" ht="12.75" customHeight="1">
      <c r="A145" s="95"/>
      <c r="B145" s="397" t="s">
        <v>969</v>
      </c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9"/>
      <c r="T145" s="327">
        <v>4.1</v>
      </c>
      <c r="U145" s="327"/>
      <c r="V145" s="327"/>
      <c r="W145" s="315" t="s">
        <v>1005</v>
      </c>
      <c r="X145" s="316"/>
      <c r="Y145" s="316"/>
      <c r="Z145" s="316"/>
      <c r="AA145" s="316"/>
      <c r="AB145" s="316"/>
      <c r="AC145" s="316"/>
      <c r="AD145" s="316"/>
      <c r="AE145" s="316"/>
      <c r="AF145" s="316"/>
      <c r="AG145" s="316"/>
      <c r="AH145" s="316"/>
      <c r="AI145" s="316"/>
      <c r="AJ145" s="316"/>
      <c r="AK145" s="316"/>
      <c r="AL145" s="316"/>
      <c r="AM145" s="316"/>
      <c r="AN145" s="316"/>
      <c r="AO145" s="316"/>
      <c r="AP145" s="316"/>
      <c r="AQ145" s="316"/>
      <c r="AR145" s="316"/>
      <c r="AS145" s="316"/>
      <c r="AT145" s="316"/>
      <c r="AU145" s="316"/>
      <c r="AV145" s="316"/>
      <c r="AW145" s="316"/>
      <c r="AX145" s="316"/>
      <c r="AY145" s="316"/>
      <c r="AZ145" s="316"/>
      <c r="BA145" s="316"/>
      <c r="BB145" s="349">
        <f>IF(P!H103&gt;0,"","No se anexa el formato de Plantilla de Personal de Carácter Permanente o falta integrar información.")</f>
      </c>
      <c r="BC145" s="350"/>
      <c r="BD145" s="350"/>
      <c r="BE145" s="350"/>
      <c r="BF145" s="350"/>
      <c r="BG145" s="350"/>
      <c r="BH145" s="350"/>
      <c r="BI145" s="350"/>
      <c r="BJ145" s="350"/>
      <c r="BK145" s="350"/>
      <c r="BL145" s="350"/>
      <c r="BM145" s="350"/>
      <c r="BN145" s="350"/>
      <c r="BO145" s="350"/>
      <c r="BP145" s="350"/>
      <c r="BQ145" s="350"/>
      <c r="BR145" s="350"/>
      <c r="BS145" s="350"/>
      <c r="BT145" s="350"/>
      <c r="BU145" s="350"/>
      <c r="BV145" s="350"/>
      <c r="BW145" s="351"/>
      <c r="BX145" s="95"/>
    </row>
    <row r="146" spans="1:76" ht="12.75" customHeight="1">
      <c r="A146" s="95"/>
      <c r="B146" s="400"/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2"/>
      <c r="T146" s="327"/>
      <c r="U146" s="327"/>
      <c r="V146" s="327"/>
      <c r="W146" s="315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  <c r="AJ146" s="316"/>
      <c r="AK146" s="316"/>
      <c r="AL146" s="316"/>
      <c r="AM146" s="316"/>
      <c r="AN146" s="316"/>
      <c r="AO146" s="316"/>
      <c r="AP146" s="316"/>
      <c r="AQ146" s="316"/>
      <c r="AR146" s="316"/>
      <c r="AS146" s="316"/>
      <c r="AT146" s="316"/>
      <c r="AU146" s="316"/>
      <c r="AV146" s="316"/>
      <c r="AW146" s="316"/>
      <c r="AX146" s="316"/>
      <c r="AY146" s="316"/>
      <c r="AZ146" s="316"/>
      <c r="BA146" s="316"/>
      <c r="BB146" s="352"/>
      <c r="BC146" s="353"/>
      <c r="BD146" s="353"/>
      <c r="BE146" s="353"/>
      <c r="BF146" s="353"/>
      <c r="BG146" s="353"/>
      <c r="BH146" s="353"/>
      <c r="BI146" s="353"/>
      <c r="BJ146" s="353"/>
      <c r="BK146" s="353"/>
      <c r="BL146" s="353"/>
      <c r="BM146" s="353"/>
      <c r="BN146" s="353"/>
      <c r="BO146" s="353"/>
      <c r="BP146" s="353"/>
      <c r="BQ146" s="353"/>
      <c r="BR146" s="353"/>
      <c r="BS146" s="353"/>
      <c r="BT146" s="353"/>
      <c r="BU146" s="353"/>
      <c r="BV146" s="353"/>
      <c r="BW146" s="354"/>
      <c r="BX146" s="95"/>
    </row>
    <row r="147" spans="1:76" ht="12.75" customHeight="1">
      <c r="A147" s="95"/>
      <c r="B147" s="400"/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2"/>
      <c r="T147" s="327"/>
      <c r="U147" s="327"/>
      <c r="V147" s="327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6"/>
      <c r="AS147" s="316"/>
      <c r="AT147" s="316"/>
      <c r="AU147" s="316"/>
      <c r="AV147" s="316"/>
      <c r="AW147" s="316"/>
      <c r="AX147" s="316"/>
      <c r="AY147" s="316"/>
      <c r="AZ147" s="316"/>
      <c r="BA147" s="316"/>
      <c r="BB147" s="352"/>
      <c r="BC147" s="353"/>
      <c r="BD147" s="353"/>
      <c r="BE147" s="353"/>
      <c r="BF147" s="353"/>
      <c r="BG147" s="353"/>
      <c r="BH147" s="353"/>
      <c r="BI147" s="353"/>
      <c r="BJ147" s="353"/>
      <c r="BK147" s="353"/>
      <c r="BL147" s="353"/>
      <c r="BM147" s="353"/>
      <c r="BN147" s="353"/>
      <c r="BO147" s="353"/>
      <c r="BP147" s="353"/>
      <c r="BQ147" s="353"/>
      <c r="BR147" s="353"/>
      <c r="BS147" s="353"/>
      <c r="BT147" s="353"/>
      <c r="BU147" s="353"/>
      <c r="BV147" s="353"/>
      <c r="BW147" s="354"/>
      <c r="BX147" s="95"/>
    </row>
    <row r="148" spans="1:76" ht="12.75" customHeight="1">
      <c r="A148" s="95"/>
      <c r="B148" s="400"/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2"/>
      <c r="T148" s="327"/>
      <c r="U148" s="327"/>
      <c r="V148" s="327"/>
      <c r="W148" s="316"/>
      <c r="X148" s="316"/>
      <c r="Y148" s="316"/>
      <c r="Z148" s="316"/>
      <c r="AA148" s="316"/>
      <c r="AB148" s="316"/>
      <c r="AC148" s="316"/>
      <c r="AD148" s="316"/>
      <c r="AE148" s="316"/>
      <c r="AF148" s="316"/>
      <c r="AG148" s="316"/>
      <c r="AH148" s="316"/>
      <c r="AI148" s="316"/>
      <c r="AJ148" s="316"/>
      <c r="AK148" s="316"/>
      <c r="AL148" s="316"/>
      <c r="AM148" s="316"/>
      <c r="AN148" s="316"/>
      <c r="AO148" s="316"/>
      <c r="AP148" s="316"/>
      <c r="AQ148" s="316"/>
      <c r="AR148" s="316"/>
      <c r="AS148" s="316"/>
      <c r="AT148" s="316"/>
      <c r="AU148" s="316"/>
      <c r="AV148" s="316"/>
      <c r="AW148" s="316"/>
      <c r="AX148" s="316"/>
      <c r="AY148" s="316"/>
      <c r="AZ148" s="316"/>
      <c r="BA148" s="316"/>
      <c r="BB148" s="352"/>
      <c r="BC148" s="353"/>
      <c r="BD148" s="353"/>
      <c r="BE148" s="353"/>
      <c r="BF148" s="353"/>
      <c r="BG148" s="353"/>
      <c r="BH148" s="353"/>
      <c r="BI148" s="353"/>
      <c r="BJ148" s="353"/>
      <c r="BK148" s="353"/>
      <c r="BL148" s="353"/>
      <c r="BM148" s="353"/>
      <c r="BN148" s="353"/>
      <c r="BO148" s="353"/>
      <c r="BP148" s="353"/>
      <c r="BQ148" s="353"/>
      <c r="BR148" s="353"/>
      <c r="BS148" s="353"/>
      <c r="BT148" s="353"/>
      <c r="BU148" s="353"/>
      <c r="BV148" s="353"/>
      <c r="BW148" s="354"/>
      <c r="BX148" s="95"/>
    </row>
    <row r="149" spans="1:76" ht="12.75" customHeight="1">
      <c r="A149" s="95"/>
      <c r="B149" s="400"/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2"/>
      <c r="T149" s="327"/>
      <c r="U149" s="327"/>
      <c r="V149" s="327"/>
      <c r="W149" s="316"/>
      <c r="X149" s="316"/>
      <c r="Y149" s="316"/>
      <c r="Z149" s="316"/>
      <c r="AA149" s="316"/>
      <c r="AB149" s="316"/>
      <c r="AC149" s="316"/>
      <c r="AD149" s="316"/>
      <c r="AE149" s="316"/>
      <c r="AF149" s="316"/>
      <c r="AG149" s="316"/>
      <c r="AH149" s="316"/>
      <c r="AI149" s="316"/>
      <c r="AJ149" s="316"/>
      <c r="AK149" s="316"/>
      <c r="AL149" s="316"/>
      <c r="AM149" s="316"/>
      <c r="AN149" s="316"/>
      <c r="AO149" s="316"/>
      <c r="AP149" s="316"/>
      <c r="AQ149" s="316"/>
      <c r="AR149" s="316"/>
      <c r="AS149" s="316"/>
      <c r="AT149" s="316"/>
      <c r="AU149" s="316"/>
      <c r="AV149" s="316"/>
      <c r="AW149" s="316"/>
      <c r="AX149" s="316"/>
      <c r="AY149" s="316"/>
      <c r="AZ149" s="316"/>
      <c r="BA149" s="316"/>
      <c r="BB149" s="355"/>
      <c r="BC149" s="356"/>
      <c r="BD149" s="356"/>
      <c r="BE149" s="356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 s="356"/>
      <c r="BP149" s="356"/>
      <c r="BQ149" s="356"/>
      <c r="BR149" s="356"/>
      <c r="BS149" s="356"/>
      <c r="BT149" s="356"/>
      <c r="BU149" s="356"/>
      <c r="BV149" s="356"/>
      <c r="BW149" s="357"/>
      <c r="BX149" s="95"/>
    </row>
    <row r="150" spans="1:76" ht="12.75" customHeight="1">
      <c r="A150" s="95"/>
      <c r="B150" s="400"/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2"/>
      <c r="T150" s="327">
        <v>4.2</v>
      </c>
      <c r="U150" s="327"/>
      <c r="V150" s="327"/>
      <c r="W150" s="315" t="s">
        <v>972</v>
      </c>
      <c r="X150" s="316"/>
      <c r="Y150" s="316"/>
      <c r="Z150" s="316"/>
      <c r="AA150" s="316"/>
      <c r="AB150" s="316"/>
      <c r="AC150" s="316"/>
      <c r="AD150" s="316"/>
      <c r="AE150" s="316"/>
      <c r="AF150" s="316"/>
      <c r="AG150" s="316"/>
      <c r="AH150" s="316"/>
      <c r="AI150" s="316"/>
      <c r="AJ150" s="316"/>
      <c r="AK150" s="316"/>
      <c r="AL150" s="316"/>
      <c r="AM150" s="316"/>
      <c r="AN150" s="316"/>
      <c r="AO150" s="316"/>
      <c r="AP150" s="316"/>
      <c r="AQ150" s="316"/>
      <c r="AR150" s="316"/>
      <c r="AS150" s="316"/>
      <c r="AT150" s="316"/>
      <c r="AU150" s="316"/>
      <c r="AV150" s="316"/>
      <c r="AW150" s="316"/>
      <c r="AX150" s="316"/>
      <c r="AY150" s="316"/>
      <c r="AZ150" s="316"/>
      <c r="BA150" s="316"/>
      <c r="BB150" s="318" t="str">
        <f>IF('E-OG'!P9=P!H103,"","Los Sueldos base al personal permanente estimado es (partida 111) $"&amp;'E-OG'!P9&amp;" y en la Plantilla se determino $"&amp;P!H103&amp;", por lo que no existe equilibrio.")</f>
        <v>Los Sueldos base al personal permanente estimado es (partida 111) $17364456 y en la Plantilla se determino $17364672, por lo que no existe equilibrio.</v>
      </c>
      <c r="BC150" s="319"/>
      <c r="BD150" s="319"/>
      <c r="BE150" s="319"/>
      <c r="BF150" s="319"/>
      <c r="BG150" s="319"/>
      <c r="BH150" s="319"/>
      <c r="BI150" s="319"/>
      <c r="BJ150" s="319"/>
      <c r="BK150" s="319"/>
      <c r="BL150" s="319"/>
      <c r="BM150" s="319"/>
      <c r="BN150" s="319"/>
      <c r="BO150" s="319"/>
      <c r="BP150" s="319"/>
      <c r="BQ150" s="319"/>
      <c r="BR150" s="319"/>
      <c r="BS150" s="319"/>
      <c r="BT150" s="319"/>
      <c r="BU150" s="319"/>
      <c r="BV150" s="319"/>
      <c r="BW150" s="320"/>
      <c r="BX150" s="95"/>
    </row>
    <row r="151" spans="1:76" ht="12.75" customHeight="1">
      <c r="A151" s="95"/>
      <c r="B151" s="400"/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2"/>
      <c r="T151" s="327"/>
      <c r="U151" s="327"/>
      <c r="V151" s="327"/>
      <c r="W151" s="315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6"/>
      <c r="BB151" s="321"/>
      <c r="BC151" s="322"/>
      <c r="BD151" s="322"/>
      <c r="BE151" s="322"/>
      <c r="BF151" s="322"/>
      <c r="BG151" s="322"/>
      <c r="BH151" s="322"/>
      <c r="BI151" s="322"/>
      <c r="BJ151" s="322"/>
      <c r="BK151" s="322"/>
      <c r="BL151" s="322"/>
      <c r="BM151" s="322"/>
      <c r="BN151" s="322"/>
      <c r="BO151" s="322"/>
      <c r="BP151" s="322"/>
      <c r="BQ151" s="322"/>
      <c r="BR151" s="322"/>
      <c r="BS151" s="322"/>
      <c r="BT151" s="322"/>
      <c r="BU151" s="322"/>
      <c r="BV151" s="322"/>
      <c r="BW151" s="323"/>
      <c r="BX151" s="95"/>
    </row>
    <row r="152" spans="1:76" ht="12.75" customHeight="1">
      <c r="A152" s="95"/>
      <c r="B152" s="400"/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2"/>
      <c r="T152" s="327"/>
      <c r="U152" s="327"/>
      <c r="V152" s="327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  <c r="AU152" s="316"/>
      <c r="AV152" s="316"/>
      <c r="AW152" s="316"/>
      <c r="AX152" s="316"/>
      <c r="AY152" s="316"/>
      <c r="AZ152" s="316"/>
      <c r="BA152" s="316"/>
      <c r="BB152" s="321"/>
      <c r="BC152" s="322"/>
      <c r="BD152" s="322"/>
      <c r="BE152" s="322"/>
      <c r="BF152" s="322"/>
      <c r="BG152" s="322"/>
      <c r="BH152" s="322"/>
      <c r="BI152" s="322"/>
      <c r="BJ152" s="322"/>
      <c r="BK152" s="322"/>
      <c r="BL152" s="322"/>
      <c r="BM152" s="322"/>
      <c r="BN152" s="322"/>
      <c r="BO152" s="322"/>
      <c r="BP152" s="322"/>
      <c r="BQ152" s="322"/>
      <c r="BR152" s="322"/>
      <c r="BS152" s="322"/>
      <c r="BT152" s="322"/>
      <c r="BU152" s="322"/>
      <c r="BV152" s="322"/>
      <c r="BW152" s="323"/>
      <c r="BX152" s="95"/>
    </row>
    <row r="153" spans="1:76" ht="12.75" customHeight="1">
      <c r="A153" s="95"/>
      <c r="B153" s="400"/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2"/>
      <c r="T153" s="327"/>
      <c r="U153" s="327"/>
      <c r="V153" s="327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21"/>
      <c r="BC153" s="322"/>
      <c r="BD153" s="322"/>
      <c r="BE153" s="322"/>
      <c r="BF153" s="322"/>
      <c r="BG153" s="322"/>
      <c r="BH153" s="322"/>
      <c r="BI153" s="322"/>
      <c r="BJ153" s="322"/>
      <c r="BK153" s="322"/>
      <c r="BL153" s="322"/>
      <c r="BM153" s="322"/>
      <c r="BN153" s="322"/>
      <c r="BO153" s="322"/>
      <c r="BP153" s="322"/>
      <c r="BQ153" s="322"/>
      <c r="BR153" s="322"/>
      <c r="BS153" s="322"/>
      <c r="BT153" s="322"/>
      <c r="BU153" s="322"/>
      <c r="BV153" s="322"/>
      <c r="BW153" s="323"/>
      <c r="BX153" s="95"/>
    </row>
    <row r="154" spans="1:76" ht="12.75" customHeight="1" thickBot="1">
      <c r="A154" s="95"/>
      <c r="B154" s="406"/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  <c r="O154" s="407"/>
      <c r="P154" s="407"/>
      <c r="Q154" s="407"/>
      <c r="R154" s="407"/>
      <c r="S154" s="408"/>
      <c r="T154" s="358"/>
      <c r="U154" s="358"/>
      <c r="V154" s="358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46"/>
      <c r="BC154" s="347"/>
      <c r="BD154" s="347"/>
      <c r="BE154" s="347"/>
      <c r="BF154" s="347"/>
      <c r="BG154" s="347"/>
      <c r="BH154" s="347"/>
      <c r="BI154" s="347"/>
      <c r="BJ154" s="347"/>
      <c r="BK154" s="347"/>
      <c r="BL154" s="347"/>
      <c r="BM154" s="347"/>
      <c r="BN154" s="347"/>
      <c r="BO154" s="347"/>
      <c r="BP154" s="347"/>
      <c r="BQ154" s="347"/>
      <c r="BR154" s="347"/>
      <c r="BS154" s="347"/>
      <c r="BT154" s="347"/>
      <c r="BU154" s="347"/>
      <c r="BV154" s="347"/>
      <c r="BW154" s="348"/>
      <c r="BX154" s="95"/>
    </row>
    <row r="155" s="95" customFormat="1" ht="6" customHeight="1"/>
  </sheetData>
  <sheetProtection password="CC49" sheet="1" objects="1" scenarios="1"/>
  <mergeCells count="82">
    <mergeCell ref="AJ28:AL28"/>
    <mergeCell ref="M10:Q10"/>
    <mergeCell ref="T90:V94"/>
    <mergeCell ref="T135:V139"/>
    <mergeCell ref="AF16:AM16"/>
    <mergeCell ref="G18:N18"/>
    <mergeCell ref="AF18:AM18"/>
    <mergeCell ref="D30:W32"/>
    <mergeCell ref="AJ24:AL24"/>
    <mergeCell ref="B26:Y26"/>
    <mergeCell ref="AJ26:AL26"/>
    <mergeCell ref="F16:N16"/>
    <mergeCell ref="T110:V114"/>
    <mergeCell ref="B85:S94"/>
    <mergeCell ref="B145:S154"/>
    <mergeCell ref="B105:S144"/>
    <mergeCell ref="B95:S104"/>
    <mergeCell ref="B28:Y28"/>
    <mergeCell ref="BB73:BV75"/>
    <mergeCell ref="C45:BV47"/>
    <mergeCell ref="C48:BV50"/>
    <mergeCell ref="F57:X58"/>
    <mergeCell ref="AD57:AV58"/>
    <mergeCell ref="AS10:AU10"/>
    <mergeCell ref="C36:BV38"/>
    <mergeCell ref="C39:BV41"/>
    <mergeCell ref="AV32:AX32"/>
    <mergeCell ref="AV30:AX30"/>
    <mergeCell ref="BB57:BV58"/>
    <mergeCell ref="D59:F59"/>
    <mergeCell ref="B1:BV1"/>
    <mergeCell ref="B2:BV2"/>
    <mergeCell ref="B3:BW3"/>
    <mergeCell ref="H4:L4"/>
    <mergeCell ref="AA4:BS4"/>
    <mergeCell ref="AV28:AX28"/>
    <mergeCell ref="M12:T12"/>
    <mergeCell ref="AP12:AU12"/>
    <mergeCell ref="W85:BA89"/>
    <mergeCell ref="BB85:BW89"/>
    <mergeCell ref="BB63:BV66"/>
    <mergeCell ref="BB67:BV69"/>
    <mergeCell ref="C42:BV44"/>
    <mergeCell ref="B84:S84"/>
    <mergeCell ref="T84:V84"/>
    <mergeCell ref="W84:BA84"/>
    <mergeCell ref="BB84:BW84"/>
    <mergeCell ref="BB70:BV72"/>
    <mergeCell ref="T85:V89"/>
    <mergeCell ref="W105:BA109"/>
    <mergeCell ref="T105:V109"/>
    <mergeCell ref="BB105:BW109"/>
    <mergeCell ref="BB59:BV62"/>
    <mergeCell ref="AB59:AD59"/>
    <mergeCell ref="BB95:BW99"/>
    <mergeCell ref="T100:V104"/>
    <mergeCell ref="W100:BA104"/>
    <mergeCell ref="BB100:BW104"/>
    <mergeCell ref="T115:V119"/>
    <mergeCell ref="BB115:BW119"/>
    <mergeCell ref="T130:V134"/>
    <mergeCell ref="BB130:BW134"/>
    <mergeCell ref="W90:BA94"/>
    <mergeCell ref="BB90:BW94"/>
    <mergeCell ref="W95:BA99"/>
    <mergeCell ref="T95:V99"/>
    <mergeCell ref="T140:V144"/>
    <mergeCell ref="BB140:BW144"/>
    <mergeCell ref="T150:V154"/>
    <mergeCell ref="T120:V124"/>
    <mergeCell ref="BB135:BW139"/>
    <mergeCell ref="BB120:BW124"/>
    <mergeCell ref="W150:BA154"/>
    <mergeCell ref="BB125:BW129"/>
    <mergeCell ref="T125:V129"/>
    <mergeCell ref="W115:BA144"/>
    <mergeCell ref="W110:BA114"/>
    <mergeCell ref="BB150:BW154"/>
    <mergeCell ref="BB145:BW149"/>
    <mergeCell ref="T145:V149"/>
    <mergeCell ref="W145:BA149"/>
    <mergeCell ref="BB110:BW114"/>
  </mergeCells>
  <conditionalFormatting sqref="AB70:AB71 D70:D71 AB67:AB68 D63:D65 AB63:AB65 AB59:AB61 D57 AZ57 AB57 BT10 BT12 AJ30 AJ32 BF18 BF20 BV28 BV30 BV26 BV32 AN10 BV18 AN8 X22 X20 X24 BH10 BH12 AZ59:AZ61 AZ63:AZ65 AZ67:AZ68 AZ70:AZ71 AZ73:AZ74">
    <cfRule type="cellIs" priority="1" dxfId="1958" operator="equal" stopIfTrue="1">
      <formula>1</formula>
    </cfRule>
  </conditionalFormatting>
  <dataValidations count="39">
    <dataValidation type="list" allowBlank="1" showInputMessage="1" showErrorMessage="1" sqref="B65480:V65519">
      <formula1>#REF!</formula1>
    </dataValidation>
    <dataValidation type="whole" operator="equal" allowBlank="1" showInputMessage="1" showErrorMessage="1" prompt="Anexa medio electrónico, capturar 1 si se requiere seleccionar esta opción." errorTitle="El documento es normal" error="Valor no valido" sqref="BT65403">
      <formula1>1</formula1>
    </dataValidation>
    <dataValidation type="whole" operator="equal" allowBlank="1" showInputMessage="1" showErrorMessage="1" prompt="El acuerdo entregado corresponde a un extracto del Acta que se certifica; capturar 1 si se requiere seleccionar esta opción." errorTitle="El documento es normal" error="Valor no valido" sqref="BF65413">
      <formula1>1</formula1>
    </dataValidation>
    <dataValidation type="whole" operator="equal" allowBlank="1" showInputMessage="1" showErrorMessage="1" prompt="El acuerdo entregado corresponde a una copia certificada del Acta; capturar 1 si se requiere seleccionar esta opción." errorTitle="El documento es normal" error="Valor no valido" sqref="BF65411">
      <formula1>1</formula1>
    </dataValidation>
    <dataValidation type="whole" allowBlank="1" showInputMessage="1" showErrorMessage="1" prompt="Ingresar el número de documentos que se presentan en la etapa de Planeación, (Aclaración: No corresponde al número de hojas)." errorTitle="Número de programas" error="El dato que intenta ingresar no corresponde a un número o este excede los cuatro digitos permitidos para el campo." sqref="D59:F61">
      <formula1>1</formula1>
      <formula2>9999</formula2>
    </dataValidation>
    <dataValidation type="whole" allowBlank="1" showInputMessage="1" showErrorMessage="1" prompt="Ingresar el número de documentos que se presentan en la etapa de Programación (Aclaración: No corresponde al número de hojas)." errorTitle="Número de programas" error="El dato que intenta ingresar no corresponde a un número o este excede los cuatro digitos permitidos para el campo." sqref="AB59:AD61">
      <formula1>1</formula1>
      <formula2>9999</formula2>
    </dataValidation>
    <dataValidation type="whole" operator="equal" allowBlank="1" showInputMessage="1" showErrorMessage="1" prompt="En el caso que se anexa documento(s) en el presupuesto que hacen referencia a la etapa de Planeación, capturar 1 en el recuadro." errorTitle="El documento es normal" error="Valor no valido" sqref="D57">
      <formula1>1</formula1>
    </dataValidation>
    <dataValidation type="whole" operator="equal" allowBlank="1" showInputMessage="1" showErrorMessage="1" prompt="En el caso que se anexa documento(s) en el presupuesto que hacen referencia a la etapa de Programación, capturar 1 en el recuadro." errorTitle="El documento es normal" error="Valor no valido" sqref="AB57">
      <formula1>1</formula1>
    </dataValidation>
    <dataValidation type="whole" allowBlank="1" showInputMessage="1" showErrorMessage="1" prompt="Para uso exclusivo de la Auditoría Superior." errorTitle="Número de oficialía de partes" error="El dato que intenta ingresar no corresponde a un número o este excede los cuatro dígitos permitidos para el campo." sqref="M10:Q10">
      <formula1>1</formula1>
      <formula2>9999</formula2>
    </dataValidation>
    <dataValidation type="date" operator="greaterThan" allowBlank="1" showInputMessage="1" showErrorMessage="1" prompt="Para uso exclusivo de la Auditoría Superior." errorTitle="Fecha de oficialía de partes" error="El dato ingresado no corresponde a una fecha." sqref="M12:T12">
      <formula1>39083</formula1>
    </dataValidation>
    <dataValidation type="whole" operator="equal" allowBlank="1" showInputMessage="1" showErrorMessage="1" prompt="El documento es ordinario cuando la aprobación se realizó a más tardar el día 15 de diciembre, capturar 1 si se requiere seleccionar esta opción." errorTitle="El documento es normal" error="Valor no valido" sqref="BH10">
      <formula1>1</formula1>
    </dataValidation>
    <dataValidation type="whole" operator="equal" allowBlank="1" showInputMessage="1" showErrorMessage="1" prompt="Es extemporáneo cuando la aprobó es posterior al día 15 de diciembre (observar lo dispuesto en el Art. 79 segundo párrafo de la fracción I de la LGAPMEJ, capturar 1 si se requiere seleccionar esta opción." errorTitle="El documento es normal" error="Valor no valido" sqref="BH12">
      <formula1>1</formula1>
    </dataValidation>
    <dataValidation type="whole" operator="equal" allowBlank="1" showInputMessage="1" showErrorMessage="1" prompt="No se anexo medio electrónico, capturar 1 si se requiere seleccionar esta opción." errorTitle="El documento es normal" error="Valor no valido" sqref="BT12">
      <formula1>1</formula1>
    </dataValidation>
    <dataValidation type="whole" operator="equal" allowBlank="1" showInputMessage="1" showErrorMessage="1" prompt="Es normal cuando corresponde al presupuesto inicial, capturar 1 si se requiere seleccionar esta opción." errorTitle="El documento es normal" error="Valor no valido" sqref="AN8">
      <formula1>1</formula1>
    </dataValidation>
    <dataValidation type="whole" operator="equal" allowBlank="1" showInputMessage="1" showErrorMessage="1" prompt="Es complementaria cuando corresponde a un documento posterior al presupuesto inicial, capturar 1 si se requiere seleccionar esta opción." errorTitle="El documento es normal" error="Valor no valido" sqref="AN10">
      <formula1>1</formula1>
    </dataValidation>
    <dataValidation allowBlank="1" showInputMessage="1" showErrorMessage="1" prompt="Si selecciono la opción &quot;Complementaria&quot;, capturar en este recuadro el número consecutivo al que corresponde, ejemplo 01, 02, 03....." sqref="AS10:AU10"/>
    <dataValidation allowBlank="1" showInputMessage="1" showErrorMessage="1" prompt="Si selcciono la opción &quot;Complementaria&quot;, capturar el número de oficialía de partes al que es complemento el documento que se entrega." sqref="AP12:AU12"/>
    <dataValidation allowBlank="1" showInputMessage="1" showErrorMessage="1" prompt="Capturar el número del oficio asignado que corresponda al que se entrega, a falta del dato colocar &quot;s/n&quot;." sqref="F16:N16"/>
    <dataValidation type="date" operator="greaterThan" allowBlank="1" showInputMessage="1" showErrorMessage="1" prompt="Ingresar la fecha del oficio." errorTitle="Fecha del oficio del municipio" error="El dato ingresado no corresponde a una fecha" sqref="G18:N18">
      <formula1>39083</formula1>
    </dataValidation>
    <dataValidation type="whole" operator="equal" allowBlank="1" showInputMessage="1" showErrorMessage="1" prompt="El oficio está firmado por el titular de la entidad, capturar 1 si se requiere seleccionar esta opción." errorTitle="El documento es normal" error="Valor no valido" sqref="X20">
      <formula1>1</formula1>
    </dataValidation>
    <dataValidation type="whole" operator="equal" allowBlank="1" showInputMessage="1" showErrorMessage="1" prompt="El oficio del municipio está firmado por el responsable de las finanzas de la entidad, capturar 1 si se requiere seleccionar esta opción." errorTitle="El documento es normal" error="Valor no valido" sqref="X22">
      <formula1>1</formula1>
    </dataValidation>
    <dataValidation type="whole" operator="equal" allowBlank="1" showInputMessage="1" showErrorMessage="1" prompt="El oficio está firmado por otra persona distinta al titular o responsable de las finanzas de la entidad, capturar 1 si se requiere seleccionar esta opción." errorTitle="El documento es normal" error="Valor no valido" sqref="X24">
      <formula1>1</formula1>
    </dataValidation>
    <dataValidation allowBlank="1" showInputMessage="1" showErrorMessage="1" prompt="Capturar el número asignado del acta de la autoridad (Ayuntamiento, Patronato o Consejo)." sqref="AF16:AM16"/>
    <dataValidation type="date" operator="greaterThan" allowBlank="1" showInputMessage="1" showErrorMessage="1" prompt="Ingresar la fecha del acta.&#10;(dd-mm-aaaa)" errorTitle="Fecha del oficio del municipio" error="El dato ingresado no corresponde a una fecha" sqref="AF18:AM18">
      <formula1>39083</formula1>
    </dataValidation>
    <dataValidation type="whole" operator="equal" allowBlank="1" showInputMessage="1" showErrorMessage="1" prompt="El acuerdo remitido está firmado por el Secretario General o su equivalente, capturar 1 si se requiere seleccionar esta opción." errorTitle="El documento es normal" error="Valor no valido" sqref="BV18">
      <formula1>1</formula1>
    </dataValidation>
    <dataValidation type="whole" allowBlank="1" showInputMessage="1" showErrorMessage="1" prompt="Si en el acta de aprobación contiene el número de votos a favor, ingresarlo en este campo." errorTitle="No. de regidores asistente" error="El dato que intenta ingresar no corresponde a un número o este se encuentra fuera del paramentro del 1 al 30." sqref="AJ24:AL24">
      <formula1>0</formula1>
      <formula2>30</formula2>
    </dataValidation>
    <dataValidation type="whole" allowBlank="1" showInputMessage="1" showErrorMessage="1" prompt="Si en el acta de aprobación contiene el número de votos en contra, ingresarlo en este campo." errorTitle="No. de regidores asistente" error="El dato que intenta ingresar no corresponde a un número o este se encuentra fuera del paramentro del 1 al 30." sqref="AJ26:AL26">
      <formula1>0</formula1>
      <formula2>30</formula2>
    </dataValidation>
    <dataValidation type="whole" allowBlank="1" showInputMessage="1" showErrorMessage="1" prompt="Si en el acta de aprobación contiene el número de votos en abstención, ingresarlo en este campo." errorTitle="No. de regidores asistente" error="El dato que intenta ingresar no corresponde a un número o este se encuentra fuera del paramentro del 1 al 30." sqref="AJ28:AL28">
      <formula1>0</formula1>
      <formula2>30</formula2>
    </dataValidation>
    <dataValidation type="whole" operator="equal" allowBlank="1" showInputMessage="1" showErrorMessage="1" prompt="El acuerdo no menciona cantidad de votos y en su lugar dice por unanimidad, capturar 1 si se requiere seleccionar esta opción." errorTitle="El documento es normal" error="Valor no valido" sqref="AJ30">
      <formula1>1</formula1>
    </dataValidation>
    <dataValidation type="whole" operator="equal" allowBlank="1" showInputMessage="1" showErrorMessage="1" prompt="El acuerdo no menciona cantidad de votos y en su lugar dice por mayoria, capturar 1 si se requiere seleccionar esta opción." errorTitle="El documento es normal" error="Valor no valido" sqref="AJ32">
      <formula1>1</formula1>
    </dataValidation>
    <dataValidation type="whole" operator="equal" allowBlank="1" showInputMessage="1" showErrorMessage="1" prompt="En el Acta menciona solamente la aprobación, capturar 1 si se requiere seleccionar esta opción." errorTitle="El documento es normal" error="Valor no valido" sqref="BV26">
      <formula1>1</formula1>
    </dataValidation>
    <dataValidation type="whole" operator="equal" allowBlank="1" showInputMessage="1" showErrorMessage="1" prompt="En el acta menciona solamente el importe total aprobado para el presupuesto, capturar 1 si se requiere seleccionar esta opción." errorTitle="El documento es normal" error="Valor no valido" sqref="BV28">
      <formula1>1</formula1>
    </dataValidation>
    <dataValidation type="whole" operator="equal" allowBlank="1" showInputMessage="1" showErrorMessage="1" prompt="En el acta menciona solamente los importes aprobados para el presupuesto por Capítulos, capturar 1 si se requiere seleccionar esta opción." errorTitle="El documento es normal" error="Valor no valido" sqref="BV30">
      <formula1>1</formula1>
    </dataValidation>
    <dataValidation type="whole" operator="equal" allowBlank="1" showInputMessage="1" showErrorMessage="1" prompt="En el acta integra los formatos que describen total o parcialmente el presupuesto, capturar 1 si se requiere seleccionar esta opción." errorTitle="El documento es normal" error="Valor no valido" sqref="BV32">
      <formula1>1</formula1>
    </dataValidation>
    <dataValidation allowBlank="1" showInputMessage="1" showErrorMessage="1" prompt="Espacio que tiene como finalidad de resaltar o hacer mención de comentarios importantes dentro del presupuesto o de su analisis." sqref="C36:BV50"/>
    <dataValidation type="whole" operator="equal" allowBlank="1" showInputMessage="1" showErrorMessage="1" prompt="En los docuemtnos remitodos anexa éste formato, capturar 1 si se requiere seleccionar esta opción." errorTitle="El documento es normal" error="Valor no valido" sqref="AZ64">
      <formula1>1</formula1>
    </dataValidation>
    <dataValidation type="whole" allowBlank="1" showInputMessage="1" showErrorMessage="1" prompt="Si en el acta describe el número de representantes asistentes, ingresarlo en este campo." errorTitle="No. de regidores asistente" error="El dato que intenta ingresar no corresponde a un número o este se encuentra fuera del paramentro del 1 al 30." sqref="AV28:AX28">
      <formula1>0</formula1>
      <formula2>30</formula2>
    </dataValidation>
    <dataValidation type="whole" allowBlank="1" showInputMessage="1" showErrorMessage="1" prompt="Si en el acta contiene o se puede determinar el número de representantes ausentes registrarlos en este campo." errorTitle="No. de regidores asistente" error="El dato que intenta ingresar no corresponde a un número o este se encuentra fuera del paramentro del 1 al 30." sqref="AV30:AX30">
      <formula1>0</formula1>
      <formula2>30</formula2>
    </dataValidation>
    <dataValidation type="whole" operator="equal" allowBlank="1" showInputMessage="1" showErrorMessage="1" prompt="En los documentos remitodos anexa éste formato, capturar 1 si se requiere seleccionar esta opción." errorTitle="El documento es normal" error="Valor no valido" sqref="AZ57 AZ59 AZ63 AZ67 AZ70 AZ73">
      <formula1>1</formula1>
    </dataValidation>
  </dataValidations>
  <printOptions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A15517"/>
  </sheetPr>
  <dimension ref="A1:J115"/>
  <sheetViews>
    <sheetView zoomScalePageLayoutView="0" workbookViewId="0" topLeftCell="A30">
      <selection activeCell="C4" sqref="C4"/>
    </sheetView>
  </sheetViews>
  <sheetFormatPr defaultColWidth="0" defaultRowHeight="15" zeroHeight="1"/>
  <cols>
    <col min="1" max="1" width="5.7109375" style="182" customWidth="1"/>
    <col min="2" max="2" width="32.8515625" style="179" customWidth="1"/>
    <col min="3" max="3" width="14.28125" style="180" customWidth="1"/>
    <col min="4" max="4" width="11.7109375" style="181" bestFit="1" customWidth="1"/>
    <col min="5" max="10" width="11.421875" style="179" customWidth="1"/>
    <col min="11" max="11" width="0.13671875" style="0" customWidth="1"/>
    <col min="12" max="16384" width="0" style="0" hidden="1" customWidth="1"/>
  </cols>
  <sheetData>
    <row r="1" spans="1:10" s="197" customFormat="1" ht="21">
      <c r="A1" s="430" t="s">
        <v>915</v>
      </c>
      <c r="B1" s="430"/>
      <c r="C1" s="430"/>
      <c r="D1" s="430"/>
      <c r="E1" s="430"/>
      <c r="F1" s="430"/>
      <c r="G1" s="430"/>
      <c r="H1" s="430"/>
      <c r="I1" s="430"/>
      <c r="J1" s="430"/>
    </row>
    <row r="2" ht="3.75" customHeight="1"/>
    <row r="3" spans="1:10" s="174" customFormat="1" ht="14.25">
      <c r="A3" s="172" t="s">
        <v>922</v>
      </c>
      <c r="B3" s="172" t="s">
        <v>167</v>
      </c>
      <c r="C3" s="177" t="s">
        <v>998</v>
      </c>
      <c r="D3" s="176" t="s">
        <v>923</v>
      </c>
      <c r="E3" s="185"/>
      <c r="F3" s="185"/>
      <c r="G3" s="185"/>
      <c r="H3" s="185"/>
      <c r="I3" s="185"/>
      <c r="J3" s="185"/>
    </row>
    <row r="4" spans="1:4" ht="30" customHeight="1">
      <c r="A4" s="183">
        <v>1</v>
      </c>
      <c r="B4" s="184" t="s">
        <v>164</v>
      </c>
      <c r="C4" s="170">
        <f>'I-TI'!D346</f>
        <v>2896400</v>
      </c>
      <c r="D4" s="175">
        <f>'I-TI'!E346</f>
        <v>0.05505084362794943</v>
      </c>
    </row>
    <row r="5" spans="1:4" ht="30" customHeight="1">
      <c r="A5" s="183">
        <v>2</v>
      </c>
      <c r="B5" s="184" t="s">
        <v>136</v>
      </c>
      <c r="C5" s="170">
        <f>'I-TI'!D347</f>
        <v>0</v>
      </c>
      <c r="D5" s="175">
        <f>'I-TI'!E347</f>
        <v>0</v>
      </c>
    </row>
    <row r="6" spans="1:4" ht="30" customHeight="1">
      <c r="A6" s="183">
        <v>3</v>
      </c>
      <c r="B6" s="184" t="s">
        <v>131</v>
      </c>
      <c r="C6" s="170">
        <f>'I-TI'!D348</f>
        <v>0</v>
      </c>
      <c r="D6" s="175">
        <f>'I-TI'!E348</f>
        <v>0</v>
      </c>
    </row>
    <row r="7" spans="1:4" ht="30" customHeight="1">
      <c r="A7" s="183">
        <v>4</v>
      </c>
      <c r="B7" s="184" t="s">
        <v>744</v>
      </c>
      <c r="C7" s="170">
        <f>'I-TI'!D349</f>
        <v>5370781</v>
      </c>
      <c r="D7" s="175">
        <f>'I-TI'!E349</f>
        <v>0.10208052236948</v>
      </c>
    </row>
    <row r="8" spans="1:4" ht="30" customHeight="1">
      <c r="A8" s="183">
        <v>5</v>
      </c>
      <c r="B8" s="184" t="s">
        <v>767</v>
      </c>
      <c r="C8" s="170">
        <f>'I-TI'!D350</f>
        <v>774000</v>
      </c>
      <c r="D8" s="175">
        <f>'I-TI'!E350</f>
        <v>0.01471114244166305</v>
      </c>
    </row>
    <row r="9" spans="1:4" ht="30" customHeight="1">
      <c r="A9" s="183">
        <v>6</v>
      </c>
      <c r="B9" s="184" t="s">
        <v>769</v>
      </c>
      <c r="C9" s="170">
        <f>'I-TI'!D351</f>
        <v>1160000</v>
      </c>
      <c r="D9" s="175">
        <f>'I-TI'!E351</f>
        <v>0.022047707018513097</v>
      </c>
    </row>
    <row r="10" spans="1:4" ht="30" customHeight="1">
      <c r="A10" s="183">
        <v>7</v>
      </c>
      <c r="B10" s="184" t="s">
        <v>863</v>
      </c>
      <c r="C10" s="170">
        <f>'I-TI'!D352</f>
        <v>0</v>
      </c>
      <c r="D10" s="175">
        <f>'I-TI'!E352</f>
        <v>0</v>
      </c>
    </row>
    <row r="11" spans="1:4" ht="30" customHeight="1">
      <c r="A11" s="183">
        <v>8</v>
      </c>
      <c r="B11" s="184" t="s">
        <v>235</v>
      </c>
      <c r="C11" s="170">
        <f>'I-TI'!D353</f>
        <v>42412000</v>
      </c>
      <c r="D11" s="175">
        <f>'I-TI'!E353</f>
        <v>0.8061097845423945</v>
      </c>
    </row>
    <row r="12" spans="1:4" ht="30" customHeight="1">
      <c r="A12" s="183">
        <v>9</v>
      </c>
      <c r="B12" s="184" t="s">
        <v>333</v>
      </c>
      <c r="C12" s="170">
        <f>'I-TI'!D354</f>
        <v>0</v>
      </c>
      <c r="D12" s="175">
        <f>'I-TI'!E354</f>
        <v>0</v>
      </c>
    </row>
    <row r="13" spans="1:4" ht="30" customHeight="1">
      <c r="A13" s="183">
        <v>0</v>
      </c>
      <c r="B13" s="184" t="s">
        <v>777</v>
      </c>
      <c r="C13" s="170">
        <f>'I-TI'!D355</f>
        <v>0</v>
      </c>
      <c r="D13" s="175">
        <f>'I-TI'!E355</f>
        <v>0</v>
      </c>
    </row>
    <row r="14" spans="1:4" ht="14.25">
      <c r="A14" s="186"/>
      <c r="B14" s="187" t="s">
        <v>385</v>
      </c>
      <c r="C14" s="188">
        <f>SUBTOTAL(109,C4:C13)</f>
        <v>52613181</v>
      </c>
      <c r="D14" s="189">
        <f>'I-TI'!E356</f>
        <v>1</v>
      </c>
    </row>
    <row r="15" ht="14.25"/>
    <row r="16" spans="1:10" ht="21">
      <c r="A16" s="430" t="s">
        <v>916</v>
      </c>
      <c r="B16" s="430"/>
      <c r="C16" s="430"/>
      <c r="D16" s="430"/>
      <c r="E16" s="430"/>
      <c r="F16" s="430"/>
      <c r="G16" s="430"/>
      <c r="H16" s="430"/>
      <c r="I16" s="430"/>
      <c r="J16" s="430"/>
    </row>
    <row r="17" ht="3.75" customHeight="1">
      <c r="B17" s="178"/>
    </row>
    <row r="18" spans="1:10" s="174" customFormat="1" ht="14.25">
      <c r="A18" s="172" t="s">
        <v>924</v>
      </c>
      <c r="B18" s="172" t="s">
        <v>167</v>
      </c>
      <c r="C18" s="177" t="s">
        <v>998</v>
      </c>
      <c r="D18" s="176" t="s">
        <v>923</v>
      </c>
      <c r="E18" s="185"/>
      <c r="F18" s="185"/>
      <c r="G18" s="185"/>
      <c r="H18" s="185"/>
      <c r="I18" s="185"/>
      <c r="J18" s="185"/>
    </row>
    <row r="19" spans="1:4" ht="18.75" customHeight="1">
      <c r="A19" s="183">
        <v>1</v>
      </c>
      <c r="B19" s="38" t="s">
        <v>164</v>
      </c>
      <c r="C19" s="170">
        <f>'I-TI'!D359</f>
        <v>2896400</v>
      </c>
      <c r="D19" s="175">
        <f>'I-TI'!E359</f>
        <v>0.05505084362794943</v>
      </c>
    </row>
    <row r="20" spans="1:4" ht="18.75" customHeight="1">
      <c r="A20" s="183">
        <v>2</v>
      </c>
      <c r="B20" s="38" t="s">
        <v>914</v>
      </c>
      <c r="C20" s="170">
        <f>'I-TI'!D360</f>
        <v>0</v>
      </c>
      <c r="D20" s="175">
        <f>'I-TI'!E360</f>
        <v>0</v>
      </c>
    </row>
    <row r="21" spans="1:4" ht="18.75" customHeight="1">
      <c r="A21" s="183">
        <v>3</v>
      </c>
      <c r="B21" s="38" t="s">
        <v>744</v>
      </c>
      <c r="C21" s="170">
        <f>'I-TI'!D361</f>
        <v>5102781</v>
      </c>
      <c r="D21" s="175">
        <f>'I-TI'!E361</f>
        <v>0.09698674178244421</v>
      </c>
    </row>
    <row r="22" spans="1:4" ht="18.75" customHeight="1">
      <c r="A22" s="183">
        <v>4</v>
      </c>
      <c r="B22" s="38" t="s">
        <v>767</v>
      </c>
      <c r="C22" s="170">
        <f>'I-TI'!D362</f>
        <v>774000</v>
      </c>
      <c r="D22" s="175">
        <f>'I-TI'!E362</f>
        <v>0.01471114244166305</v>
      </c>
    </row>
    <row r="23" spans="1:4" ht="18.75" customHeight="1">
      <c r="A23" s="183">
        <v>5</v>
      </c>
      <c r="B23" s="38" t="s">
        <v>769</v>
      </c>
      <c r="C23" s="170">
        <f>'I-TI'!D363</f>
        <v>1428000</v>
      </c>
      <c r="D23" s="175">
        <f>'I-TI'!E363</f>
        <v>0.027141487605548884</v>
      </c>
    </row>
    <row r="24" spans="1:4" ht="18.75" customHeight="1">
      <c r="A24" s="183">
        <v>6</v>
      </c>
      <c r="B24" s="38" t="s">
        <v>236</v>
      </c>
      <c r="C24" s="170">
        <f>'I-TI'!D364</f>
        <v>28046000</v>
      </c>
      <c r="D24" s="175">
        <f>'I-TI'!E364</f>
        <v>0.5330603371044986</v>
      </c>
    </row>
    <row r="25" spans="1:4" ht="18.75" customHeight="1">
      <c r="A25" s="183">
        <v>7</v>
      </c>
      <c r="B25" s="38" t="s">
        <v>339</v>
      </c>
      <c r="C25" s="170">
        <f>'I-TI'!D365</f>
        <v>14366000</v>
      </c>
      <c r="D25" s="175">
        <f>'I-TI'!E365</f>
        <v>0.27304944743789583</v>
      </c>
    </row>
    <row r="26" spans="1:10" s="38" customFormat="1" ht="14.25">
      <c r="A26" s="186"/>
      <c r="B26" s="195" t="s">
        <v>385</v>
      </c>
      <c r="C26" s="188">
        <f>SUBTOTAL(109,'Est. Ing.'!$C$19:$C$25)</f>
        <v>52613181</v>
      </c>
      <c r="D26" s="189">
        <f>SUBTOTAL(109,'Est. Ing.'!$D$19:$D$25)</f>
        <v>1</v>
      </c>
      <c r="E26" s="196"/>
      <c r="F26" s="196"/>
      <c r="G26" s="196"/>
      <c r="H26" s="196"/>
      <c r="I26" s="196"/>
      <c r="J26" s="196"/>
    </row>
    <row r="27" ht="14.25"/>
    <row r="28" spans="1:10" ht="21">
      <c r="A28" s="430" t="s">
        <v>919</v>
      </c>
      <c r="B28" s="430"/>
      <c r="C28" s="430"/>
      <c r="D28" s="430"/>
      <c r="E28" s="430"/>
      <c r="F28" s="430"/>
      <c r="G28" s="430"/>
      <c r="H28" s="430"/>
      <c r="I28" s="430"/>
      <c r="J28" s="430"/>
    </row>
    <row r="29" ht="3.75" customHeight="1">
      <c r="B29" s="178"/>
    </row>
    <row r="30" spans="1:10" s="174" customFormat="1" ht="14.25">
      <c r="A30" s="172" t="s">
        <v>785</v>
      </c>
      <c r="B30" s="172" t="s">
        <v>167</v>
      </c>
      <c r="C30" s="177" t="s">
        <v>998</v>
      </c>
      <c r="D30" s="176" t="s">
        <v>923</v>
      </c>
      <c r="E30" s="185"/>
      <c r="F30" s="185"/>
      <c r="G30" s="185"/>
      <c r="H30" s="185"/>
      <c r="I30" s="185"/>
      <c r="J30" s="185"/>
    </row>
    <row r="31" spans="1:4" ht="45" customHeight="1">
      <c r="A31" s="183">
        <v>1</v>
      </c>
      <c r="B31" s="184" t="s">
        <v>921</v>
      </c>
      <c r="C31" s="170">
        <f>'I-TI'!D368</f>
        <v>9201181</v>
      </c>
      <c r="D31" s="175">
        <f>'I-TI'!E368</f>
        <v>0.17488357147612876</v>
      </c>
    </row>
    <row r="32" spans="1:4" ht="45" customHeight="1">
      <c r="A32" s="183">
        <v>2</v>
      </c>
      <c r="B32" s="184" t="s">
        <v>987</v>
      </c>
      <c r="C32" s="170">
        <f>'I-TI'!D369</f>
        <v>43412000</v>
      </c>
      <c r="D32" s="175">
        <f>'I-TI'!E369</f>
        <v>0.8251164285238712</v>
      </c>
    </row>
    <row r="33" spans="1:4" ht="45" customHeight="1">
      <c r="A33" s="183">
        <v>3</v>
      </c>
      <c r="B33" s="184" t="s">
        <v>999</v>
      </c>
      <c r="C33" s="170">
        <f>'I-TI'!D370</f>
        <v>0</v>
      </c>
      <c r="D33" s="175">
        <f>'I-TI'!E370</f>
        <v>0</v>
      </c>
    </row>
    <row r="34" spans="1:4" ht="15" customHeight="1">
      <c r="A34" s="190"/>
      <c r="B34" s="187" t="s">
        <v>385</v>
      </c>
      <c r="C34" s="188">
        <f>SUBTOTAL(109,C31:C33)</f>
        <v>52613181</v>
      </c>
      <c r="D34" s="189">
        <f>'I-TI'!E371</f>
        <v>1</v>
      </c>
    </row>
    <row r="35" ht="14.25"/>
    <row r="36" spans="1:10" s="198" customFormat="1" ht="21">
      <c r="A36" s="430" t="s">
        <v>920</v>
      </c>
      <c r="B36" s="430"/>
      <c r="C36" s="430"/>
      <c r="D36" s="430"/>
      <c r="E36" s="430"/>
      <c r="F36" s="430"/>
      <c r="G36" s="430"/>
      <c r="H36" s="430"/>
      <c r="I36" s="430"/>
      <c r="J36" s="430"/>
    </row>
    <row r="37" ht="3.75" customHeight="1">
      <c r="A37" s="178"/>
    </row>
    <row r="38" spans="1:10" s="174" customFormat="1" ht="14.25">
      <c r="A38" s="172" t="s">
        <v>395</v>
      </c>
      <c r="B38" s="172" t="s">
        <v>167</v>
      </c>
      <c r="C38" s="177" t="s">
        <v>998</v>
      </c>
      <c r="D38" s="176" t="s">
        <v>923</v>
      </c>
      <c r="E38" s="185"/>
      <c r="F38" s="185"/>
      <c r="G38" s="185"/>
      <c r="H38" s="185"/>
      <c r="I38" s="185"/>
      <c r="J38" s="185"/>
    </row>
    <row r="39" spans="1:4" ht="18.75" customHeight="1">
      <c r="A39" s="183">
        <v>100</v>
      </c>
      <c r="B39" s="38" t="s">
        <v>386</v>
      </c>
      <c r="C39" s="170">
        <f>'I-TI'!D373</f>
        <v>38247181</v>
      </c>
      <c r="D39" s="175">
        <f>'I-TI'!E373</f>
        <v>0.7269505525621042</v>
      </c>
    </row>
    <row r="40" spans="1:4" ht="14.25" hidden="1">
      <c r="A40" s="183">
        <v>101</v>
      </c>
      <c r="B40" s="38" t="s">
        <v>747</v>
      </c>
      <c r="C40" s="170">
        <f>'I-TI'!D374</f>
        <v>36449681</v>
      </c>
      <c r="D40" s="175">
        <f>'I-TI'!E374</f>
        <v>0</v>
      </c>
    </row>
    <row r="41" spans="1:4" ht="14.25" hidden="1">
      <c r="A41" s="183">
        <v>102</v>
      </c>
      <c r="B41" s="38" t="s">
        <v>719</v>
      </c>
      <c r="C41" s="170">
        <f>'I-TI'!D375</f>
        <v>634000</v>
      </c>
      <c r="D41" s="175">
        <f>'I-TI'!E375</f>
        <v>0</v>
      </c>
    </row>
    <row r="42" spans="1:4" ht="14.25" hidden="1">
      <c r="A42" s="183">
        <v>103</v>
      </c>
      <c r="B42" s="38" t="s">
        <v>415</v>
      </c>
      <c r="C42" s="170">
        <f>'I-TI'!D376</f>
        <v>113500</v>
      </c>
      <c r="D42" s="175">
        <f>'I-TI'!E376</f>
        <v>0</v>
      </c>
    </row>
    <row r="43" spans="1:4" ht="14.25" hidden="1">
      <c r="A43" s="183">
        <v>104</v>
      </c>
      <c r="B43" s="38" t="s">
        <v>827</v>
      </c>
      <c r="C43" s="170">
        <f>'I-TI'!D377</f>
        <v>0</v>
      </c>
      <c r="D43" s="175">
        <f>'I-TI'!E377</f>
        <v>0</v>
      </c>
    </row>
    <row r="44" spans="1:4" ht="14.25" hidden="1">
      <c r="A44" s="183">
        <v>105</v>
      </c>
      <c r="B44" s="38" t="s">
        <v>828</v>
      </c>
      <c r="C44" s="170">
        <f>'I-TI'!D378</f>
        <v>0</v>
      </c>
      <c r="D44" s="175">
        <f>'I-TI'!E378</f>
        <v>0</v>
      </c>
    </row>
    <row r="45" spans="1:4" ht="14.25" hidden="1">
      <c r="A45" s="183">
        <v>106</v>
      </c>
      <c r="B45" s="38" t="s">
        <v>798</v>
      </c>
      <c r="C45" s="170">
        <f>'I-TI'!D379</f>
        <v>1000000</v>
      </c>
      <c r="D45" s="175">
        <f>'I-TI'!E379</f>
        <v>0</v>
      </c>
    </row>
    <row r="46" spans="1:4" ht="14.25" hidden="1">
      <c r="A46" s="183">
        <v>199</v>
      </c>
      <c r="B46" s="38" t="s">
        <v>387</v>
      </c>
      <c r="C46" s="170">
        <f>'I-TI'!D380</f>
        <v>50000</v>
      </c>
      <c r="D46" s="175">
        <f>'I-TI'!E380</f>
        <v>0</v>
      </c>
    </row>
    <row r="47" spans="1:4" ht="18.75" customHeight="1">
      <c r="A47" s="183">
        <v>200</v>
      </c>
      <c r="B47" s="38" t="s">
        <v>339</v>
      </c>
      <c r="C47" s="170">
        <f>'I-TI'!D381</f>
        <v>14366000</v>
      </c>
      <c r="D47" s="175">
        <f>'I-TI'!E381</f>
        <v>0.27304944743789583</v>
      </c>
    </row>
    <row r="48" spans="1:4" ht="14.25" hidden="1">
      <c r="A48" s="183">
        <v>201</v>
      </c>
      <c r="B48" s="38" t="s">
        <v>799</v>
      </c>
      <c r="C48" s="170">
        <f>'I-TI'!D382</f>
        <v>0</v>
      </c>
      <c r="D48" s="175">
        <f>'I-TI'!E382</f>
        <v>0</v>
      </c>
    </row>
    <row r="49" spans="1:4" ht="14.25" hidden="1">
      <c r="A49" s="183">
        <v>202</v>
      </c>
      <c r="B49" s="38" t="s">
        <v>800</v>
      </c>
      <c r="C49" s="170">
        <f>'I-TI'!D383</f>
        <v>0</v>
      </c>
      <c r="D49" s="175">
        <f>'I-TI'!E383</f>
        <v>0</v>
      </c>
    </row>
    <row r="50" spans="1:4" ht="14.25" hidden="1">
      <c r="A50" s="183">
        <v>203</v>
      </c>
      <c r="B50" s="38" t="s">
        <v>801</v>
      </c>
      <c r="C50" s="170">
        <f>'I-TI'!D384</f>
        <v>0</v>
      </c>
      <c r="D50" s="175">
        <f>'I-TI'!E384</f>
        <v>0</v>
      </c>
    </row>
    <row r="51" spans="1:4" ht="14.25" hidden="1">
      <c r="A51" s="183">
        <v>204</v>
      </c>
      <c r="B51" s="38" t="s">
        <v>802</v>
      </c>
      <c r="C51" s="170">
        <f>'I-TI'!D385</f>
        <v>0</v>
      </c>
      <c r="D51" s="175">
        <f>'I-TI'!E385</f>
        <v>0</v>
      </c>
    </row>
    <row r="52" spans="1:4" ht="14.25" hidden="1">
      <c r="A52" s="183">
        <v>205</v>
      </c>
      <c r="B52" s="38" t="s">
        <v>803</v>
      </c>
      <c r="C52" s="170">
        <f>'I-TI'!D386</f>
        <v>0</v>
      </c>
      <c r="D52" s="175">
        <f>'I-TI'!E386</f>
        <v>0</v>
      </c>
    </row>
    <row r="53" spans="1:4" ht="14.25" hidden="1">
      <c r="A53" s="183">
        <v>206</v>
      </c>
      <c r="B53" s="38" t="s">
        <v>804</v>
      </c>
      <c r="C53" s="170">
        <f>'I-TI'!D387</f>
        <v>0</v>
      </c>
      <c r="D53" s="175">
        <f>'I-TI'!E387</f>
        <v>0</v>
      </c>
    </row>
    <row r="54" spans="1:4" ht="14.25" hidden="1">
      <c r="A54" s="183">
        <v>207</v>
      </c>
      <c r="B54" s="38" t="s">
        <v>805</v>
      </c>
      <c r="C54" s="170">
        <f>'I-TI'!D388</f>
        <v>0</v>
      </c>
      <c r="D54" s="175">
        <f>'I-TI'!E388</f>
        <v>0</v>
      </c>
    </row>
    <row r="55" spans="1:4" ht="14.25" hidden="1">
      <c r="A55" s="183">
        <v>208</v>
      </c>
      <c r="B55" s="38" t="s">
        <v>806</v>
      </c>
      <c r="C55" s="170">
        <f>'I-TI'!D389</f>
        <v>0</v>
      </c>
      <c r="D55" s="175">
        <f>'I-TI'!E389</f>
        <v>0</v>
      </c>
    </row>
    <row r="56" spans="1:4" ht="14.25" hidden="1">
      <c r="A56" s="183">
        <v>209</v>
      </c>
      <c r="B56" s="38" t="s">
        <v>807</v>
      </c>
      <c r="C56" s="170">
        <f>'I-TI'!D390</f>
        <v>0</v>
      </c>
      <c r="D56" s="175">
        <f>'I-TI'!E390</f>
        <v>0</v>
      </c>
    </row>
    <row r="57" spans="1:4" ht="14.25" hidden="1">
      <c r="A57" s="183">
        <v>210</v>
      </c>
      <c r="B57" s="38" t="s">
        <v>808</v>
      </c>
      <c r="C57" s="170">
        <f>'I-TI'!D391</f>
        <v>0</v>
      </c>
      <c r="D57" s="175">
        <f>'I-TI'!E391</f>
        <v>0</v>
      </c>
    </row>
    <row r="58" spans="1:4" ht="14.25" hidden="1">
      <c r="A58" s="183">
        <v>211</v>
      </c>
      <c r="B58" s="38" t="s">
        <v>809</v>
      </c>
      <c r="C58" s="170">
        <f>'I-TI'!D392</f>
        <v>0</v>
      </c>
      <c r="D58" s="175">
        <f>'I-TI'!E392</f>
        <v>0</v>
      </c>
    </row>
    <row r="59" spans="1:4" ht="14.25" hidden="1">
      <c r="A59" s="183">
        <v>212</v>
      </c>
      <c r="B59" s="38" t="s">
        <v>811</v>
      </c>
      <c r="C59" s="170">
        <f>'I-TI'!D393</f>
        <v>0</v>
      </c>
      <c r="D59" s="175">
        <f>'I-TI'!E393</f>
        <v>0</v>
      </c>
    </row>
    <row r="60" spans="1:4" ht="14.25" hidden="1">
      <c r="A60" s="183">
        <v>213</v>
      </c>
      <c r="B60" s="38" t="s">
        <v>812</v>
      </c>
      <c r="C60" s="170">
        <f>'I-TI'!D394</f>
        <v>0</v>
      </c>
      <c r="D60" s="175">
        <f>'I-TI'!E394</f>
        <v>0</v>
      </c>
    </row>
    <row r="61" spans="1:4" ht="14.25" hidden="1">
      <c r="A61" s="183">
        <v>214</v>
      </c>
      <c r="B61" s="38" t="s">
        <v>810</v>
      </c>
      <c r="C61" s="170">
        <f>'I-TI'!D395</f>
        <v>0</v>
      </c>
      <c r="D61" s="175">
        <f>'I-TI'!E395</f>
        <v>0</v>
      </c>
    </row>
    <row r="62" spans="1:4" ht="14.25" hidden="1">
      <c r="A62" s="183">
        <v>215</v>
      </c>
      <c r="B62" s="38" t="s">
        <v>813</v>
      </c>
      <c r="C62" s="170">
        <f>'I-TI'!D396</f>
        <v>0</v>
      </c>
      <c r="D62" s="175">
        <f>'I-TI'!E396</f>
        <v>0</v>
      </c>
    </row>
    <row r="63" spans="1:4" ht="14.25" hidden="1">
      <c r="A63" s="183">
        <v>216</v>
      </c>
      <c r="B63" s="38" t="s">
        <v>814</v>
      </c>
      <c r="C63" s="170">
        <f>'I-TI'!D397</f>
        <v>0</v>
      </c>
      <c r="D63" s="175">
        <f>'I-TI'!E397</f>
        <v>0</v>
      </c>
    </row>
    <row r="64" spans="1:4" ht="14.25" hidden="1">
      <c r="A64" s="183">
        <v>217</v>
      </c>
      <c r="B64" s="38" t="s">
        <v>815</v>
      </c>
      <c r="C64" s="170">
        <f>'I-TI'!D398</f>
        <v>0</v>
      </c>
      <c r="D64" s="175">
        <f>'I-TI'!E398</f>
        <v>0</v>
      </c>
    </row>
    <row r="65" spans="1:4" ht="14.25" hidden="1">
      <c r="A65" s="183">
        <v>218</v>
      </c>
      <c r="B65" s="38" t="s">
        <v>816</v>
      </c>
      <c r="C65" s="170">
        <f>'I-TI'!D399</f>
        <v>0</v>
      </c>
      <c r="D65" s="175">
        <f>'I-TI'!E399</f>
        <v>0</v>
      </c>
    </row>
    <row r="66" spans="1:4" ht="14.25" hidden="1">
      <c r="A66" s="183">
        <v>219</v>
      </c>
      <c r="B66" s="38" t="s">
        <v>817</v>
      </c>
      <c r="C66" s="170">
        <f>'I-TI'!D400</f>
        <v>0</v>
      </c>
      <c r="D66" s="175">
        <f>'I-TI'!E400</f>
        <v>0</v>
      </c>
    </row>
    <row r="67" spans="1:4" ht="14.25" hidden="1">
      <c r="A67" s="183">
        <v>220</v>
      </c>
      <c r="B67" s="38" t="s">
        <v>818</v>
      </c>
      <c r="C67" s="170">
        <f>'I-TI'!D401</f>
        <v>0</v>
      </c>
      <c r="D67" s="175">
        <f>'I-TI'!E401</f>
        <v>0</v>
      </c>
    </row>
    <row r="68" spans="1:4" ht="14.25" hidden="1">
      <c r="A68" s="183">
        <v>221</v>
      </c>
      <c r="B68" s="38" t="s">
        <v>819</v>
      </c>
      <c r="C68" s="170">
        <f>'I-TI'!D402</f>
        <v>0</v>
      </c>
      <c r="D68" s="175">
        <f>'I-TI'!E402</f>
        <v>0</v>
      </c>
    </row>
    <row r="69" spans="1:4" ht="14.25" hidden="1">
      <c r="A69" s="183">
        <v>222</v>
      </c>
      <c r="B69" s="38" t="s">
        <v>820</v>
      </c>
      <c r="C69" s="170">
        <f>'I-TI'!D403</f>
        <v>0</v>
      </c>
      <c r="D69" s="175">
        <f>'I-TI'!E403</f>
        <v>0</v>
      </c>
    </row>
    <row r="70" spans="1:4" ht="14.25" hidden="1">
      <c r="A70" s="183">
        <v>223</v>
      </c>
      <c r="B70" s="38" t="s">
        <v>821</v>
      </c>
      <c r="C70" s="170">
        <f>'I-TI'!D404</f>
        <v>0</v>
      </c>
      <c r="D70" s="175">
        <f>'I-TI'!E404</f>
        <v>0</v>
      </c>
    </row>
    <row r="71" spans="1:4" ht="14.25" hidden="1">
      <c r="A71" s="183">
        <v>224</v>
      </c>
      <c r="B71" s="38" t="s">
        <v>822</v>
      </c>
      <c r="C71" s="170">
        <f>'I-TI'!D405</f>
        <v>0</v>
      </c>
      <c r="D71" s="175">
        <f>'I-TI'!E405</f>
        <v>0</v>
      </c>
    </row>
    <row r="72" spans="1:4" ht="14.25" hidden="1">
      <c r="A72" s="183">
        <v>225</v>
      </c>
      <c r="B72" s="38" t="s">
        <v>823</v>
      </c>
      <c r="C72" s="170">
        <f>'I-TI'!D406</f>
        <v>0</v>
      </c>
      <c r="D72" s="175">
        <f>'I-TI'!E406</f>
        <v>0</v>
      </c>
    </row>
    <row r="73" spans="1:4" ht="14.25" hidden="1">
      <c r="A73" s="183">
        <v>226</v>
      </c>
      <c r="B73" s="38" t="s">
        <v>824</v>
      </c>
      <c r="C73" s="170">
        <f>'I-TI'!D407</f>
        <v>0</v>
      </c>
      <c r="D73" s="175">
        <f>'I-TI'!E407</f>
        <v>0</v>
      </c>
    </row>
    <row r="74" spans="1:4" ht="14.25" hidden="1">
      <c r="A74" s="183">
        <v>227</v>
      </c>
      <c r="B74" s="38" t="s">
        <v>825</v>
      </c>
      <c r="C74" s="170">
        <f>'I-TI'!D408</f>
        <v>6456000</v>
      </c>
      <c r="D74" s="175">
        <f>'I-TI'!E408</f>
        <v>0</v>
      </c>
    </row>
    <row r="75" spans="1:4" ht="14.25" hidden="1">
      <c r="A75" s="183">
        <v>228</v>
      </c>
      <c r="B75" s="38" t="s">
        <v>826</v>
      </c>
      <c r="C75" s="170">
        <f>'I-TI'!D409</f>
        <v>7910000</v>
      </c>
      <c r="D75" s="175">
        <f>'I-TI'!E409</f>
        <v>0</v>
      </c>
    </row>
    <row r="76" spans="1:4" ht="18.75" customHeight="1">
      <c r="A76" s="183">
        <v>300</v>
      </c>
      <c r="B76" s="38" t="s">
        <v>388</v>
      </c>
      <c r="C76" s="170">
        <f>'I-TI'!D410</f>
        <v>0</v>
      </c>
      <c r="D76" s="175">
        <f>'I-TI'!E410</f>
        <v>0</v>
      </c>
    </row>
    <row r="77" spans="1:4" ht="14.25" hidden="1">
      <c r="A77" s="183">
        <v>301</v>
      </c>
      <c r="B77" s="38" t="s">
        <v>829</v>
      </c>
      <c r="C77" s="170">
        <f>'I-TI'!D411</f>
        <v>0</v>
      </c>
      <c r="D77" s="175">
        <f>'I-TI'!E411</f>
        <v>0</v>
      </c>
    </row>
    <row r="78" spans="1:4" ht="14.25" hidden="1">
      <c r="A78" s="183">
        <v>302</v>
      </c>
      <c r="B78" s="38" t="s">
        <v>830</v>
      </c>
      <c r="C78" s="170">
        <f>'I-TI'!D412</f>
        <v>0</v>
      </c>
      <c r="D78" s="175">
        <f>'I-TI'!E412</f>
        <v>0</v>
      </c>
    </row>
    <row r="79" spans="1:4" ht="14.25" hidden="1">
      <c r="A79" s="183">
        <v>303</v>
      </c>
      <c r="B79" s="38" t="s">
        <v>831</v>
      </c>
      <c r="C79" s="170">
        <f>'I-TI'!D413</f>
        <v>0</v>
      </c>
      <c r="D79" s="175">
        <f>'I-TI'!E413</f>
        <v>0</v>
      </c>
    </row>
    <row r="80" spans="1:4" ht="14.25" hidden="1">
      <c r="A80" s="183">
        <v>304</v>
      </c>
      <c r="B80" s="38" t="s">
        <v>832</v>
      </c>
      <c r="C80" s="170">
        <f>'I-TI'!D414</f>
        <v>0</v>
      </c>
      <c r="D80" s="175">
        <f>'I-TI'!E414</f>
        <v>0</v>
      </c>
    </row>
    <row r="81" spans="1:4" ht="14.25" hidden="1">
      <c r="A81" s="183">
        <v>305</v>
      </c>
      <c r="B81" s="38" t="s">
        <v>833</v>
      </c>
      <c r="C81" s="170">
        <f>'I-TI'!D415</f>
        <v>0</v>
      </c>
      <c r="D81" s="175">
        <f>'I-TI'!E415</f>
        <v>0</v>
      </c>
    </row>
    <row r="82" spans="1:4" ht="14.25" hidden="1">
      <c r="A82" s="183">
        <v>306</v>
      </c>
      <c r="B82" s="38" t="s">
        <v>834</v>
      </c>
      <c r="C82" s="170">
        <f>'I-TI'!D416</f>
        <v>0</v>
      </c>
      <c r="D82" s="175">
        <f>'I-TI'!E416</f>
        <v>0</v>
      </c>
    </row>
    <row r="83" spans="1:4" ht="14.25" hidden="1">
      <c r="A83" s="183">
        <v>307</v>
      </c>
      <c r="B83" s="38" t="s">
        <v>835</v>
      </c>
      <c r="C83" s="170">
        <f>'I-TI'!D417</f>
        <v>0</v>
      </c>
      <c r="D83" s="175">
        <f>'I-TI'!E417</f>
        <v>0</v>
      </c>
    </row>
    <row r="84" spans="1:4" ht="14.25" hidden="1">
      <c r="A84" s="183">
        <v>308</v>
      </c>
      <c r="B84" s="38" t="s">
        <v>836</v>
      </c>
      <c r="C84" s="170">
        <f>'I-TI'!D418</f>
        <v>0</v>
      </c>
      <c r="D84" s="175">
        <f>'I-TI'!E418</f>
        <v>0</v>
      </c>
    </row>
    <row r="85" spans="1:4" ht="14.25" hidden="1">
      <c r="A85" s="183">
        <v>309</v>
      </c>
      <c r="B85" s="38" t="s">
        <v>837</v>
      </c>
      <c r="C85" s="170">
        <f>'I-TI'!D419</f>
        <v>0</v>
      </c>
      <c r="D85" s="175">
        <f>'I-TI'!E419</f>
        <v>0</v>
      </c>
    </row>
    <row r="86" spans="1:4" ht="14.25" hidden="1">
      <c r="A86" s="183">
        <v>310</v>
      </c>
      <c r="B86" s="38" t="s">
        <v>838</v>
      </c>
      <c r="C86" s="170">
        <f>'I-TI'!D420</f>
        <v>0</v>
      </c>
      <c r="D86" s="175">
        <f>'I-TI'!E420</f>
        <v>0</v>
      </c>
    </row>
    <row r="87" spans="1:4" ht="14.25" hidden="1">
      <c r="A87" s="183">
        <v>311</v>
      </c>
      <c r="B87" s="38" t="s">
        <v>839</v>
      </c>
      <c r="C87" s="170">
        <f>'I-TI'!D421</f>
        <v>0</v>
      </c>
      <c r="D87" s="175">
        <f>'I-TI'!E421</f>
        <v>0</v>
      </c>
    </row>
    <row r="88" spans="1:4" ht="14.25" hidden="1">
      <c r="A88" s="183">
        <v>312</v>
      </c>
      <c r="B88" s="38" t="s">
        <v>840</v>
      </c>
      <c r="C88" s="170">
        <f>'I-TI'!D422</f>
        <v>0</v>
      </c>
      <c r="D88" s="175">
        <f>'I-TI'!E422</f>
        <v>0</v>
      </c>
    </row>
    <row r="89" spans="1:4" ht="14.25" hidden="1">
      <c r="A89" s="183">
        <v>313</v>
      </c>
      <c r="B89" s="38" t="s">
        <v>841</v>
      </c>
      <c r="C89" s="170">
        <f>'I-TI'!D423</f>
        <v>0</v>
      </c>
      <c r="D89" s="175">
        <f>'I-TI'!E423</f>
        <v>0</v>
      </c>
    </row>
    <row r="90" spans="1:4" ht="14.25" hidden="1">
      <c r="A90" s="183">
        <v>314</v>
      </c>
      <c r="B90" s="38" t="s">
        <v>842</v>
      </c>
      <c r="C90" s="170">
        <f>'I-TI'!D424</f>
        <v>0</v>
      </c>
      <c r="D90" s="175">
        <f>'I-TI'!E424</f>
        <v>0</v>
      </c>
    </row>
    <row r="91" spans="1:4" ht="14.25" hidden="1">
      <c r="A91" s="183">
        <v>315</v>
      </c>
      <c r="B91" s="38" t="s">
        <v>843</v>
      </c>
      <c r="C91" s="170">
        <f>'I-TI'!D425</f>
        <v>0</v>
      </c>
      <c r="D91" s="175">
        <f>'I-TI'!E425</f>
        <v>0</v>
      </c>
    </row>
    <row r="92" spans="1:4" ht="14.25" hidden="1">
      <c r="A92" s="183">
        <v>316</v>
      </c>
      <c r="B92" s="38" t="s">
        <v>844</v>
      </c>
      <c r="C92" s="170">
        <f>'I-TI'!D426</f>
        <v>0</v>
      </c>
      <c r="D92" s="175">
        <f>'I-TI'!E426</f>
        <v>0</v>
      </c>
    </row>
    <row r="93" spans="1:4" ht="14.25" hidden="1">
      <c r="A93" s="183">
        <v>317</v>
      </c>
      <c r="B93" s="38" t="s">
        <v>845</v>
      </c>
      <c r="C93" s="170">
        <f>'I-TI'!D427</f>
        <v>0</v>
      </c>
      <c r="D93" s="175">
        <f>'I-TI'!E427</f>
        <v>0</v>
      </c>
    </row>
    <row r="94" spans="1:4" ht="14.25" hidden="1">
      <c r="A94" s="183">
        <v>399</v>
      </c>
      <c r="B94" s="38" t="s">
        <v>846</v>
      </c>
      <c r="C94" s="170">
        <f>'I-TI'!D428</f>
        <v>0</v>
      </c>
      <c r="D94" s="175">
        <f>'I-TI'!E428</f>
        <v>0</v>
      </c>
    </row>
    <row r="95" spans="1:4" ht="18.75" customHeight="1">
      <c r="A95" s="183">
        <v>400</v>
      </c>
      <c r="B95" s="38" t="s">
        <v>389</v>
      </c>
      <c r="C95" s="170">
        <f>'I-TI'!D429</f>
        <v>0</v>
      </c>
      <c r="D95" s="175">
        <f>'I-TI'!E429</f>
        <v>0</v>
      </c>
    </row>
    <row r="96" spans="1:4" ht="14.25" hidden="1">
      <c r="A96" s="183">
        <v>401</v>
      </c>
      <c r="B96" s="38" t="s">
        <v>753</v>
      </c>
      <c r="C96" s="170">
        <f>'I-TI'!D430</f>
        <v>0</v>
      </c>
      <c r="D96" s="175">
        <f>'I-TI'!E430</f>
        <v>0</v>
      </c>
    </row>
    <row r="97" spans="1:4" ht="14.25" hidden="1">
      <c r="A97" s="183">
        <v>402</v>
      </c>
      <c r="B97" s="38" t="s">
        <v>754</v>
      </c>
      <c r="C97" s="170">
        <f>'I-TI'!D431</f>
        <v>0</v>
      </c>
      <c r="D97" s="175">
        <f>'I-TI'!E431</f>
        <v>0</v>
      </c>
    </row>
    <row r="98" spans="1:4" ht="14.25" hidden="1">
      <c r="A98" s="183">
        <v>403</v>
      </c>
      <c r="B98" s="38" t="s">
        <v>755</v>
      </c>
      <c r="C98" s="170">
        <f>'I-TI'!D432</f>
        <v>0</v>
      </c>
      <c r="D98" s="175">
        <f>'I-TI'!E432</f>
        <v>0</v>
      </c>
    </row>
    <row r="99" spans="1:4" ht="14.25" hidden="1">
      <c r="A99" s="183">
        <v>404</v>
      </c>
      <c r="B99" s="38" t="s">
        <v>756</v>
      </c>
      <c r="C99" s="170">
        <f>'I-TI'!D433</f>
        <v>0</v>
      </c>
      <c r="D99" s="175">
        <f>'I-TI'!E433</f>
        <v>0</v>
      </c>
    </row>
    <row r="100" spans="1:4" ht="14.25" hidden="1">
      <c r="A100" s="183">
        <v>405</v>
      </c>
      <c r="B100" s="38" t="s">
        <v>757</v>
      </c>
      <c r="C100" s="170">
        <f>'I-TI'!D434</f>
        <v>0</v>
      </c>
      <c r="D100" s="175">
        <f>'I-TI'!E434</f>
        <v>0</v>
      </c>
    </row>
    <row r="101" spans="1:4" ht="14.25" hidden="1">
      <c r="A101" s="183">
        <v>406</v>
      </c>
      <c r="B101" s="38" t="s">
        <v>758</v>
      </c>
      <c r="C101" s="170">
        <f>'I-TI'!D435</f>
        <v>0</v>
      </c>
      <c r="D101" s="175">
        <f>'I-TI'!E435</f>
        <v>0</v>
      </c>
    </row>
    <row r="102" spans="1:4" ht="14.25" hidden="1">
      <c r="A102" s="183">
        <v>407</v>
      </c>
      <c r="B102" s="38" t="s">
        <v>759</v>
      </c>
      <c r="C102" s="170">
        <f>'I-TI'!D436</f>
        <v>0</v>
      </c>
      <c r="D102" s="175">
        <f>'I-TI'!E436</f>
        <v>0</v>
      </c>
    </row>
    <row r="103" spans="1:4" ht="14.25" hidden="1">
      <c r="A103" s="183">
        <v>499</v>
      </c>
      <c r="B103" s="38" t="s">
        <v>760</v>
      </c>
      <c r="C103" s="170">
        <f>'I-TI'!D437</f>
        <v>0</v>
      </c>
      <c r="D103" s="175">
        <f>'I-TI'!E437</f>
        <v>0</v>
      </c>
    </row>
    <row r="104" spans="1:4" ht="18.75" customHeight="1">
      <c r="A104" s="183">
        <v>500</v>
      </c>
      <c r="B104" s="38" t="s">
        <v>390</v>
      </c>
      <c r="C104" s="170">
        <f>'I-TI'!D438</f>
        <v>0</v>
      </c>
      <c r="D104" s="175">
        <f>'I-TI'!E438</f>
        <v>0</v>
      </c>
    </row>
    <row r="105" spans="1:4" ht="14.25" hidden="1">
      <c r="A105" s="183">
        <v>501</v>
      </c>
      <c r="B105" s="38" t="s">
        <v>392</v>
      </c>
      <c r="C105" s="170">
        <f>'I-TI'!F439</f>
        <v>0</v>
      </c>
      <c r="D105" s="175">
        <f>'I-TI'!E439</f>
        <v>0</v>
      </c>
    </row>
    <row r="106" spans="1:4" ht="14.25" hidden="1">
      <c r="A106" s="183">
        <v>502</v>
      </c>
      <c r="B106" s="38" t="s">
        <v>391</v>
      </c>
      <c r="C106" s="170">
        <f>'I-TI'!F440</f>
        <v>0</v>
      </c>
      <c r="D106" s="175">
        <f>'I-TI'!E440</f>
        <v>0</v>
      </c>
    </row>
    <row r="107" spans="1:4" ht="14.25" hidden="1">
      <c r="A107" s="183">
        <v>503</v>
      </c>
      <c r="B107" s="38" t="s">
        <v>393</v>
      </c>
      <c r="C107" s="170">
        <f>'I-TI'!F441</f>
        <v>0</v>
      </c>
      <c r="D107" s="175">
        <f>'I-TI'!E441</f>
        <v>0</v>
      </c>
    </row>
    <row r="108" spans="1:4" ht="14.25" hidden="1">
      <c r="A108" s="183">
        <v>599</v>
      </c>
      <c r="B108" s="38" t="s">
        <v>851</v>
      </c>
      <c r="C108" s="170">
        <f>'I-TI'!F442</f>
        <v>0</v>
      </c>
      <c r="D108" s="175">
        <f>'I-TI'!E442</f>
        <v>0</v>
      </c>
    </row>
    <row r="109" spans="1:4" ht="18.75" customHeight="1">
      <c r="A109" s="183">
        <v>900</v>
      </c>
      <c r="B109" s="38" t="s">
        <v>394</v>
      </c>
      <c r="C109" s="170">
        <f>'I-TI'!D443</f>
        <v>0</v>
      </c>
      <c r="D109" s="175">
        <f>'I-TI'!E443</f>
        <v>0</v>
      </c>
    </row>
    <row r="110" spans="1:10" ht="14.25" hidden="1">
      <c r="A110" s="173">
        <v>901</v>
      </c>
      <c r="B110" t="s">
        <v>847</v>
      </c>
      <c r="C110" s="80">
        <f>'I-TI'!D444</f>
        <v>0</v>
      </c>
      <c r="D110" s="175">
        <f>'I-TI'!E444</f>
        <v>0</v>
      </c>
      <c r="E110"/>
      <c r="F110"/>
      <c r="G110"/>
      <c r="H110"/>
      <c r="I110"/>
      <c r="J110"/>
    </row>
    <row r="111" spans="1:10" ht="14.25" hidden="1">
      <c r="A111" s="173">
        <v>902</v>
      </c>
      <c r="B111" t="s">
        <v>848</v>
      </c>
      <c r="C111" s="80">
        <f>'I-TI'!D445</f>
        <v>0</v>
      </c>
      <c r="D111" s="175">
        <f>'I-TI'!E445</f>
        <v>0</v>
      </c>
      <c r="E111"/>
      <c r="F111"/>
      <c r="G111"/>
      <c r="H111"/>
      <c r="I111"/>
      <c r="J111"/>
    </row>
    <row r="112" spans="1:10" ht="14.25" hidden="1">
      <c r="A112" s="173">
        <v>903</v>
      </c>
      <c r="B112" t="s">
        <v>849</v>
      </c>
      <c r="C112" s="80">
        <f>'I-TI'!D446</f>
        <v>0</v>
      </c>
      <c r="D112" s="175">
        <f>'I-TI'!E446</f>
        <v>0</v>
      </c>
      <c r="E112"/>
      <c r="F112"/>
      <c r="G112"/>
      <c r="H112"/>
      <c r="I112"/>
      <c r="J112"/>
    </row>
    <row r="113" spans="1:10" ht="14.25" hidden="1">
      <c r="A113" s="173">
        <v>904</v>
      </c>
      <c r="B113" t="s">
        <v>850</v>
      </c>
      <c r="C113" s="80">
        <f>'I-TI'!D447</f>
        <v>0</v>
      </c>
      <c r="D113" s="175">
        <f>'I-TI'!E447</f>
        <v>0</v>
      </c>
      <c r="E113"/>
      <c r="F113"/>
      <c r="G113"/>
      <c r="H113"/>
      <c r="I113"/>
      <c r="J113"/>
    </row>
    <row r="114" spans="1:10" ht="14.25" hidden="1">
      <c r="A114" s="173">
        <v>999</v>
      </c>
      <c r="B114" t="s">
        <v>387</v>
      </c>
      <c r="C114" s="80">
        <f>'I-TI'!D448</f>
        <v>0</v>
      </c>
      <c r="D114" s="175">
        <f>'I-TI'!E448</f>
        <v>0</v>
      </c>
      <c r="E114"/>
      <c r="F114"/>
      <c r="G114"/>
      <c r="H114"/>
      <c r="I114"/>
      <c r="J114"/>
    </row>
    <row r="115" spans="1:10" ht="14.25">
      <c r="A115" s="191"/>
      <c r="B115" s="192" t="s">
        <v>385</v>
      </c>
      <c r="C115" s="193">
        <f>C39+C47+C76+C95+C104+C109</f>
        <v>52613181</v>
      </c>
      <c r="D115" s="194">
        <f>SUM(D39:D114)</f>
        <v>1</v>
      </c>
      <c r="E115"/>
      <c r="F115"/>
      <c r="G115"/>
      <c r="H115"/>
      <c r="I115"/>
      <c r="J115"/>
    </row>
    <row r="116" ht="14.25"/>
    <row r="117" ht="14.25" hidden="1"/>
    <row r="118" ht="14.25" hidden="1"/>
  </sheetData>
  <sheetProtection password="CC49" sheet="1" objects="1" scenarios="1" selectLockedCells="1" selectUnlockedCells="1"/>
  <mergeCells count="4">
    <mergeCell ref="A1:J1"/>
    <mergeCell ref="A16:J16"/>
    <mergeCell ref="A28:J28"/>
    <mergeCell ref="A36:J36"/>
  </mergeCells>
  <printOptions horizontalCentered="1"/>
  <pageMargins left="0.3937007874015748" right="0.3937007874015748" top="1.141732283464567" bottom="0.7480314960629921" header="0.5118110236220472" footer="0.5118110236220472"/>
  <pageSetup horizontalDpi="600" verticalDpi="600" orientation="portrait" scale="70" r:id="rId6"/>
  <headerFooter>
    <oddHeader>&amp;L&amp;"-,Negrita"&amp;20Informe a los Ingreso Presupuestados 2011
Municipio: &amp;F, Jalisco</oddHeader>
  </headerFooter>
  <drawing r:id="rId5"/>
  <tableParts>
    <tablePart r:id="rId3"/>
    <tablePart r:id="rId4"/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A15517"/>
  </sheetPr>
  <dimension ref="B1:K100"/>
  <sheetViews>
    <sheetView zoomScalePageLayoutView="0" workbookViewId="0" topLeftCell="A1">
      <selection activeCell="D3" sqref="D3"/>
    </sheetView>
  </sheetViews>
  <sheetFormatPr defaultColWidth="0" defaultRowHeight="15" zeroHeight="1"/>
  <cols>
    <col min="1" max="1" width="0.2890625" style="179" customWidth="1"/>
    <col min="2" max="2" width="5.7109375" style="204" customWidth="1"/>
    <col min="3" max="3" width="32.8515625" style="184" customWidth="1"/>
    <col min="4" max="4" width="14.28125" style="0" customWidth="1"/>
    <col min="5" max="5" width="13.8515625" style="0" customWidth="1"/>
    <col min="6" max="11" width="11.421875" style="179" customWidth="1"/>
    <col min="12" max="12" width="0.2890625" style="179" customWidth="1"/>
    <col min="13" max="16384" width="0" style="0" hidden="1" customWidth="1"/>
  </cols>
  <sheetData>
    <row r="1" spans="2:11" ht="21">
      <c r="B1" s="431" t="s">
        <v>931</v>
      </c>
      <c r="C1" s="431"/>
      <c r="D1" s="431"/>
      <c r="E1" s="431"/>
      <c r="F1" s="431"/>
      <c r="G1" s="431"/>
      <c r="H1" s="431"/>
      <c r="I1" s="431"/>
      <c r="J1" s="431"/>
      <c r="K1" s="431"/>
    </row>
    <row r="2" spans="2:5" ht="14.25">
      <c r="B2" s="212" t="s">
        <v>936</v>
      </c>
      <c r="C2" s="208" t="s">
        <v>167</v>
      </c>
      <c r="D2" s="209" t="s">
        <v>998</v>
      </c>
      <c r="E2" s="213" t="s">
        <v>923</v>
      </c>
    </row>
    <row r="3" spans="2:5" ht="30" customHeight="1">
      <c r="B3" s="203">
        <v>1000</v>
      </c>
      <c r="C3" s="205" t="s">
        <v>442</v>
      </c>
      <c r="D3" s="170">
        <f>'E-OG'!C425</f>
        <v>23324138</v>
      </c>
      <c r="E3" s="206">
        <f>'E-OG'!D425</f>
        <v>0.4433135871408345</v>
      </c>
    </row>
    <row r="4" spans="2:5" ht="30" customHeight="1">
      <c r="B4" s="203">
        <v>2000</v>
      </c>
      <c r="C4" s="205" t="s">
        <v>196</v>
      </c>
      <c r="D4" s="170">
        <f>'E-OG'!C426</f>
        <v>7820993</v>
      </c>
      <c r="E4" s="206">
        <f>'E-OG'!D426</f>
        <v>0.14865082953262226</v>
      </c>
    </row>
    <row r="5" spans="2:5" ht="30" customHeight="1">
      <c r="B5" s="203">
        <v>3000</v>
      </c>
      <c r="C5" s="205" t="s">
        <v>493</v>
      </c>
      <c r="D5" s="170">
        <f>'E-OG'!C427</f>
        <v>7561485</v>
      </c>
      <c r="E5" s="206">
        <f>'E-OG'!D427</f>
        <v>0.14371845336627717</v>
      </c>
    </row>
    <row r="6" spans="2:5" ht="30" customHeight="1">
      <c r="B6" s="203">
        <v>4000</v>
      </c>
      <c r="C6" s="205" t="s">
        <v>555</v>
      </c>
      <c r="D6" s="170">
        <f>'E-OG'!C428</f>
        <v>3067000</v>
      </c>
      <c r="E6" s="206">
        <f>'E-OG'!D428</f>
        <v>0.058293377091189376</v>
      </c>
    </row>
    <row r="7" spans="2:5" ht="30" customHeight="1">
      <c r="B7" s="203">
        <v>5000</v>
      </c>
      <c r="C7" s="205" t="s">
        <v>591</v>
      </c>
      <c r="D7" s="170">
        <f>'E-OG'!C429</f>
        <v>1495000</v>
      </c>
      <c r="E7" s="206">
        <f>'E-OG'!D429</f>
        <v>0.02841493275230783</v>
      </c>
    </row>
    <row r="8" spans="2:5" ht="30" customHeight="1">
      <c r="B8" s="203">
        <v>6000</v>
      </c>
      <c r="C8" s="205" t="s">
        <v>929</v>
      </c>
      <c r="D8" s="170">
        <f>'E-OG'!C430</f>
        <v>8926565</v>
      </c>
      <c r="E8" s="206">
        <f>'E-OG'!D430</f>
        <v>0.16966404293251153</v>
      </c>
    </row>
    <row r="9" spans="2:5" ht="30" customHeight="1">
      <c r="B9" s="203">
        <v>7000</v>
      </c>
      <c r="C9" s="205" t="s">
        <v>636</v>
      </c>
      <c r="D9" s="170">
        <f>'E-OG'!C431</f>
        <v>0</v>
      </c>
      <c r="E9" s="206">
        <f>'E-OG'!D431</f>
        <v>0</v>
      </c>
    </row>
    <row r="10" spans="2:5" ht="30" customHeight="1">
      <c r="B10" s="203">
        <v>8000</v>
      </c>
      <c r="C10" s="205" t="s">
        <v>235</v>
      </c>
      <c r="D10" s="170">
        <f>'E-OG'!C432</f>
        <v>0</v>
      </c>
      <c r="E10" s="206">
        <f>'E-OG'!D432</f>
        <v>0</v>
      </c>
    </row>
    <row r="11" spans="2:5" ht="30" customHeight="1">
      <c r="B11" s="203">
        <v>9000</v>
      </c>
      <c r="C11" s="205" t="s">
        <v>290</v>
      </c>
      <c r="D11" s="170">
        <f>'E-OG'!C433</f>
        <v>418000</v>
      </c>
      <c r="E11" s="206">
        <f>'E-OG'!D433</f>
        <v>0.007944777184257306</v>
      </c>
    </row>
    <row r="12" spans="2:5" ht="14.25">
      <c r="B12" s="211"/>
      <c r="C12" s="214" t="s">
        <v>385</v>
      </c>
      <c r="D12" s="215">
        <f>SUM(D3:D11)</f>
        <v>52613181</v>
      </c>
      <c r="E12" s="216">
        <f>SUM(E3:E11)</f>
        <v>1.0000000000000002</v>
      </c>
    </row>
    <row r="13" spans="2:5" ht="14.25">
      <c r="B13" s="220"/>
      <c r="C13" s="221"/>
      <c r="D13" s="179"/>
      <c r="E13" s="179"/>
    </row>
    <row r="14" spans="2:11" ht="21">
      <c r="B14" s="431" t="s">
        <v>920</v>
      </c>
      <c r="C14" s="431"/>
      <c r="D14" s="431"/>
      <c r="E14" s="431"/>
      <c r="F14" s="431"/>
      <c r="G14" s="431"/>
      <c r="H14" s="431"/>
      <c r="I14" s="431"/>
      <c r="J14" s="431"/>
      <c r="K14" s="431"/>
    </row>
    <row r="15" spans="2:5" ht="14.25">
      <c r="B15" s="207" t="s">
        <v>936</v>
      </c>
      <c r="C15" s="208" t="s">
        <v>167</v>
      </c>
      <c r="D15" s="209" t="s">
        <v>998</v>
      </c>
      <c r="E15" s="210" t="s">
        <v>923</v>
      </c>
    </row>
    <row r="16" spans="2:5" ht="45" customHeight="1">
      <c r="B16" s="203">
        <v>100</v>
      </c>
      <c r="C16" s="205" t="s">
        <v>386</v>
      </c>
      <c r="D16" s="170">
        <f>'E-OG'!C437</f>
        <v>20584203</v>
      </c>
      <c r="E16" s="206">
        <f>'E-OG'!D437</f>
        <v>0.5889580383839258</v>
      </c>
    </row>
    <row r="17" spans="2:5" ht="14.25" hidden="1">
      <c r="B17" s="203">
        <v>101</v>
      </c>
      <c r="C17" s="205" t="s">
        <v>747</v>
      </c>
      <c r="D17" s="38"/>
      <c r="E17" s="38"/>
    </row>
    <row r="18" spans="2:5" ht="28.5" hidden="1">
      <c r="B18" s="203">
        <v>102</v>
      </c>
      <c r="C18" s="205" t="s">
        <v>719</v>
      </c>
      <c r="D18" s="38"/>
      <c r="E18" s="38"/>
    </row>
    <row r="19" spans="2:5" ht="28.5" hidden="1">
      <c r="B19" s="203">
        <v>103</v>
      </c>
      <c r="C19" s="205" t="s">
        <v>415</v>
      </c>
      <c r="D19" s="38"/>
      <c r="E19" s="38"/>
    </row>
    <row r="20" spans="2:5" ht="28.5" hidden="1">
      <c r="B20" s="203">
        <v>104</v>
      </c>
      <c r="C20" s="205" t="s">
        <v>827</v>
      </c>
      <c r="D20" s="38"/>
      <c r="E20" s="38"/>
    </row>
    <row r="21" spans="2:5" ht="28.5" hidden="1">
      <c r="B21" s="203">
        <v>105</v>
      </c>
      <c r="C21" s="205" t="s">
        <v>828</v>
      </c>
      <c r="D21" s="38"/>
      <c r="E21" s="38"/>
    </row>
    <row r="22" spans="2:5" ht="28.5" hidden="1">
      <c r="B22" s="203">
        <v>106</v>
      </c>
      <c r="C22" s="205" t="s">
        <v>798</v>
      </c>
      <c r="D22" s="38"/>
      <c r="E22" s="38"/>
    </row>
    <row r="23" spans="2:5" ht="14.25" hidden="1">
      <c r="B23" s="203">
        <v>199</v>
      </c>
      <c r="C23" s="205" t="s">
        <v>387</v>
      </c>
      <c r="D23" s="38"/>
      <c r="E23" s="38"/>
    </row>
    <row r="24" spans="2:5" ht="45" customHeight="1">
      <c r="B24" s="203">
        <v>200</v>
      </c>
      <c r="C24" s="205" t="s">
        <v>339</v>
      </c>
      <c r="D24" s="170">
        <f>'E-OG'!C445</f>
        <v>14366000</v>
      </c>
      <c r="E24" s="206">
        <f>'E-OG'!D445</f>
        <v>0.41104196161607415</v>
      </c>
    </row>
    <row r="25" spans="2:5" ht="28.5" hidden="1">
      <c r="B25" s="203">
        <v>201</v>
      </c>
      <c r="C25" s="205" t="s">
        <v>799</v>
      </c>
      <c r="D25" s="38"/>
      <c r="E25" s="38"/>
    </row>
    <row r="26" spans="2:5" ht="28.5" hidden="1">
      <c r="B26" s="203">
        <v>202</v>
      </c>
      <c r="C26" s="205" t="s">
        <v>800</v>
      </c>
      <c r="D26" s="38"/>
      <c r="E26" s="38"/>
    </row>
    <row r="27" spans="2:5" ht="28.5" hidden="1">
      <c r="B27" s="203">
        <v>203</v>
      </c>
      <c r="C27" s="205" t="s">
        <v>801</v>
      </c>
      <c r="D27" s="38"/>
      <c r="E27" s="38"/>
    </row>
    <row r="28" spans="2:5" ht="28.5" hidden="1">
      <c r="B28" s="203">
        <v>204</v>
      </c>
      <c r="C28" s="205" t="s">
        <v>802</v>
      </c>
      <c r="D28" s="38"/>
      <c r="E28" s="38"/>
    </row>
    <row r="29" spans="2:5" ht="28.5" hidden="1">
      <c r="B29" s="203">
        <v>205</v>
      </c>
      <c r="C29" s="205" t="s">
        <v>803</v>
      </c>
      <c r="D29" s="38"/>
      <c r="E29" s="38"/>
    </row>
    <row r="30" spans="2:5" ht="28.5" hidden="1">
      <c r="B30" s="203">
        <v>206</v>
      </c>
      <c r="C30" s="205" t="s">
        <v>804</v>
      </c>
      <c r="D30" s="38"/>
      <c r="E30" s="38"/>
    </row>
    <row r="31" spans="2:5" ht="28.5" hidden="1">
      <c r="B31" s="203">
        <v>207</v>
      </c>
      <c r="C31" s="205" t="s">
        <v>805</v>
      </c>
      <c r="D31" s="38"/>
      <c r="E31" s="38"/>
    </row>
    <row r="32" spans="2:5" ht="28.5" hidden="1">
      <c r="B32" s="203">
        <v>208</v>
      </c>
      <c r="C32" s="205" t="s">
        <v>806</v>
      </c>
      <c r="D32" s="38"/>
      <c r="E32" s="38"/>
    </row>
    <row r="33" spans="2:5" ht="28.5" hidden="1">
      <c r="B33" s="203">
        <v>209</v>
      </c>
      <c r="C33" s="205" t="s">
        <v>807</v>
      </c>
      <c r="D33" s="38"/>
      <c r="E33" s="38"/>
    </row>
    <row r="34" spans="2:5" ht="28.5" hidden="1">
      <c r="B34" s="203">
        <v>210</v>
      </c>
      <c r="C34" s="205" t="s">
        <v>808</v>
      </c>
      <c r="D34" s="38"/>
      <c r="E34" s="38"/>
    </row>
    <row r="35" spans="2:5" ht="28.5" hidden="1">
      <c r="B35" s="203">
        <v>211</v>
      </c>
      <c r="C35" s="205" t="s">
        <v>809</v>
      </c>
      <c r="D35" s="38"/>
      <c r="E35" s="38"/>
    </row>
    <row r="36" spans="2:5" ht="28.5" hidden="1">
      <c r="B36" s="203">
        <v>212</v>
      </c>
      <c r="C36" s="205" t="s">
        <v>811</v>
      </c>
      <c r="D36" s="38"/>
      <c r="E36" s="38"/>
    </row>
    <row r="37" spans="2:5" ht="28.5" hidden="1">
      <c r="B37" s="203">
        <v>213</v>
      </c>
      <c r="C37" s="205" t="s">
        <v>812</v>
      </c>
      <c r="D37" s="38"/>
      <c r="E37" s="38"/>
    </row>
    <row r="38" spans="2:5" ht="28.5" hidden="1">
      <c r="B38" s="203">
        <v>214</v>
      </c>
      <c r="C38" s="205" t="s">
        <v>810</v>
      </c>
      <c r="D38" s="38"/>
      <c r="E38" s="38"/>
    </row>
    <row r="39" spans="2:5" ht="28.5" hidden="1">
      <c r="B39" s="203">
        <v>215</v>
      </c>
      <c r="C39" s="205" t="s">
        <v>813</v>
      </c>
      <c r="D39" s="38"/>
      <c r="E39" s="38"/>
    </row>
    <row r="40" spans="2:5" ht="28.5" hidden="1">
      <c r="B40" s="203">
        <v>216</v>
      </c>
      <c r="C40" s="205" t="s">
        <v>814</v>
      </c>
      <c r="D40" s="38"/>
      <c r="E40" s="38"/>
    </row>
    <row r="41" spans="2:5" ht="28.5" hidden="1">
      <c r="B41" s="203">
        <v>217</v>
      </c>
      <c r="C41" s="205" t="s">
        <v>815</v>
      </c>
      <c r="D41" s="38"/>
      <c r="E41" s="38"/>
    </row>
    <row r="42" spans="2:5" ht="28.5" hidden="1">
      <c r="B42" s="203">
        <v>218</v>
      </c>
      <c r="C42" s="205" t="s">
        <v>816</v>
      </c>
      <c r="D42" s="38"/>
      <c r="E42" s="38"/>
    </row>
    <row r="43" spans="2:5" ht="28.5" hidden="1">
      <c r="B43" s="203">
        <v>219</v>
      </c>
      <c r="C43" s="205" t="s">
        <v>817</v>
      </c>
      <c r="D43" s="38"/>
      <c r="E43" s="38"/>
    </row>
    <row r="44" spans="2:5" ht="28.5" hidden="1">
      <c r="B44" s="203">
        <v>220</v>
      </c>
      <c r="C44" s="205" t="s">
        <v>818</v>
      </c>
      <c r="D44" s="38"/>
      <c r="E44" s="38"/>
    </row>
    <row r="45" spans="2:5" ht="28.5" hidden="1">
      <c r="B45" s="203">
        <v>221</v>
      </c>
      <c r="C45" s="205" t="s">
        <v>819</v>
      </c>
      <c r="D45" s="38"/>
      <c r="E45" s="38"/>
    </row>
    <row r="46" spans="2:5" ht="28.5" hidden="1">
      <c r="B46" s="203">
        <v>222</v>
      </c>
      <c r="C46" s="205" t="s">
        <v>820</v>
      </c>
      <c r="D46" s="38"/>
      <c r="E46" s="38"/>
    </row>
    <row r="47" spans="2:5" ht="28.5" hidden="1">
      <c r="B47" s="203">
        <v>223</v>
      </c>
      <c r="C47" s="205" t="s">
        <v>821</v>
      </c>
      <c r="D47" s="38"/>
      <c r="E47" s="38"/>
    </row>
    <row r="48" spans="2:5" ht="28.5" hidden="1">
      <c r="B48" s="203">
        <v>224</v>
      </c>
      <c r="C48" s="205" t="s">
        <v>822</v>
      </c>
      <c r="D48" s="38"/>
      <c r="E48" s="38"/>
    </row>
    <row r="49" spans="2:5" ht="28.5" hidden="1">
      <c r="B49" s="203">
        <v>225</v>
      </c>
      <c r="C49" s="205" t="s">
        <v>823</v>
      </c>
      <c r="D49" s="38"/>
      <c r="E49" s="38"/>
    </row>
    <row r="50" spans="2:5" ht="28.5" hidden="1">
      <c r="B50" s="203">
        <v>226</v>
      </c>
      <c r="C50" s="205" t="s">
        <v>824</v>
      </c>
      <c r="D50" s="38"/>
      <c r="E50" s="38"/>
    </row>
    <row r="51" spans="2:5" ht="28.5" hidden="1">
      <c r="B51" s="203">
        <v>227</v>
      </c>
      <c r="C51" s="205" t="s">
        <v>825</v>
      </c>
      <c r="D51" s="38"/>
      <c r="E51" s="38"/>
    </row>
    <row r="52" spans="2:5" ht="28.5" hidden="1">
      <c r="B52" s="203">
        <v>228</v>
      </c>
      <c r="C52" s="205" t="s">
        <v>826</v>
      </c>
      <c r="D52" s="38"/>
      <c r="E52" s="38"/>
    </row>
    <row r="53" spans="2:5" ht="45" customHeight="1">
      <c r="B53" s="203">
        <v>300</v>
      </c>
      <c r="C53" s="205" t="s">
        <v>388</v>
      </c>
      <c r="D53" s="170">
        <f>'E-OG'!C474</f>
        <v>0</v>
      </c>
      <c r="E53" s="206">
        <f>'E-OG'!D474</f>
        <v>0</v>
      </c>
    </row>
    <row r="54" spans="2:5" ht="14.25" hidden="1">
      <c r="B54" s="203">
        <v>301</v>
      </c>
      <c r="C54" s="205" t="s">
        <v>829</v>
      </c>
      <c r="D54" s="38"/>
      <c r="E54" s="38"/>
    </row>
    <row r="55" spans="2:5" ht="28.5" hidden="1">
      <c r="B55" s="203">
        <v>302</v>
      </c>
      <c r="C55" s="205" t="s">
        <v>830</v>
      </c>
      <c r="D55" s="38"/>
      <c r="E55" s="38"/>
    </row>
    <row r="56" spans="2:5" ht="14.25" hidden="1">
      <c r="B56" s="203">
        <v>303</v>
      </c>
      <c r="C56" s="205" t="s">
        <v>831</v>
      </c>
      <c r="D56" s="38"/>
      <c r="E56" s="38"/>
    </row>
    <row r="57" spans="2:5" ht="14.25" hidden="1">
      <c r="B57" s="203">
        <v>304</v>
      </c>
      <c r="C57" s="205" t="s">
        <v>832</v>
      </c>
      <c r="D57" s="38"/>
      <c r="E57" s="38"/>
    </row>
    <row r="58" spans="2:5" ht="14.25" hidden="1">
      <c r="B58" s="203">
        <v>305</v>
      </c>
      <c r="C58" s="205" t="s">
        <v>833</v>
      </c>
      <c r="D58" s="38"/>
      <c r="E58" s="38"/>
    </row>
    <row r="59" spans="2:5" ht="14.25" hidden="1">
      <c r="B59" s="203">
        <v>306</v>
      </c>
      <c r="C59" s="205" t="s">
        <v>834</v>
      </c>
      <c r="D59" s="38"/>
      <c r="E59" s="38"/>
    </row>
    <row r="60" spans="2:5" ht="14.25" hidden="1">
      <c r="B60" s="203">
        <v>307</v>
      </c>
      <c r="C60" s="205" t="s">
        <v>835</v>
      </c>
      <c r="D60" s="38"/>
      <c r="E60" s="38"/>
    </row>
    <row r="61" spans="2:5" ht="14.25" hidden="1">
      <c r="B61" s="203">
        <v>308</v>
      </c>
      <c r="C61" s="205" t="s">
        <v>836</v>
      </c>
      <c r="D61" s="38"/>
      <c r="E61" s="38"/>
    </row>
    <row r="62" spans="2:5" ht="14.25" hidden="1">
      <c r="B62" s="203">
        <v>309</v>
      </c>
      <c r="C62" s="205" t="s">
        <v>837</v>
      </c>
      <c r="D62" s="38"/>
      <c r="E62" s="38"/>
    </row>
    <row r="63" spans="2:5" ht="14.25" hidden="1">
      <c r="B63" s="203">
        <v>310</v>
      </c>
      <c r="C63" s="205" t="s">
        <v>838</v>
      </c>
      <c r="D63" s="38"/>
      <c r="E63" s="38"/>
    </row>
    <row r="64" spans="2:5" ht="14.25" hidden="1">
      <c r="B64" s="203">
        <v>311</v>
      </c>
      <c r="C64" s="205" t="s">
        <v>839</v>
      </c>
      <c r="D64" s="38"/>
      <c r="E64" s="38"/>
    </row>
    <row r="65" spans="2:5" ht="14.25" hidden="1">
      <c r="B65" s="203">
        <v>312</v>
      </c>
      <c r="C65" s="205" t="s">
        <v>840</v>
      </c>
      <c r="D65" s="38"/>
      <c r="E65" s="38"/>
    </row>
    <row r="66" spans="2:5" ht="14.25" hidden="1">
      <c r="B66" s="203">
        <v>313</v>
      </c>
      <c r="C66" s="205" t="s">
        <v>841</v>
      </c>
      <c r="D66" s="38"/>
      <c r="E66" s="38"/>
    </row>
    <row r="67" spans="2:5" ht="14.25" hidden="1">
      <c r="B67" s="203">
        <v>314</v>
      </c>
      <c r="C67" s="205" t="s">
        <v>842</v>
      </c>
      <c r="D67" s="38"/>
      <c r="E67" s="38"/>
    </row>
    <row r="68" spans="2:5" ht="14.25" hidden="1">
      <c r="B68" s="203">
        <v>315</v>
      </c>
      <c r="C68" s="205" t="s">
        <v>843</v>
      </c>
      <c r="D68" s="38"/>
      <c r="E68" s="38"/>
    </row>
    <row r="69" spans="2:5" ht="14.25" hidden="1">
      <c r="B69" s="203">
        <v>316</v>
      </c>
      <c r="C69" s="205" t="s">
        <v>844</v>
      </c>
      <c r="D69" s="38"/>
      <c r="E69" s="38"/>
    </row>
    <row r="70" spans="2:5" ht="14.25" hidden="1">
      <c r="B70" s="203">
        <v>317</v>
      </c>
      <c r="C70" s="205" t="s">
        <v>845</v>
      </c>
      <c r="D70" s="38"/>
      <c r="E70" s="38"/>
    </row>
    <row r="71" spans="2:5" ht="14.25" hidden="1">
      <c r="B71" s="203">
        <v>399</v>
      </c>
      <c r="C71" s="205" t="s">
        <v>846</v>
      </c>
      <c r="D71" s="38"/>
      <c r="E71" s="38"/>
    </row>
    <row r="72" spans="2:5" ht="45" customHeight="1">
      <c r="B72" s="203">
        <v>400</v>
      </c>
      <c r="C72" s="205" t="s">
        <v>389</v>
      </c>
      <c r="D72" s="170">
        <f>'E-OG'!C493</f>
        <v>0</v>
      </c>
      <c r="E72" s="206">
        <f>'E-OG'!D493</f>
        <v>0</v>
      </c>
    </row>
    <row r="73" spans="2:5" ht="14.25" hidden="1">
      <c r="B73" s="203">
        <v>401</v>
      </c>
      <c r="C73" s="205" t="s">
        <v>753</v>
      </c>
      <c r="D73" s="38"/>
      <c r="E73" s="38"/>
    </row>
    <row r="74" spans="2:5" ht="14.25" hidden="1">
      <c r="B74" s="203">
        <v>402</v>
      </c>
      <c r="C74" s="205" t="s">
        <v>754</v>
      </c>
      <c r="D74" s="38"/>
      <c r="E74" s="38"/>
    </row>
    <row r="75" spans="2:5" ht="14.25" hidden="1">
      <c r="B75" s="203">
        <v>403</v>
      </c>
      <c r="C75" s="205" t="s">
        <v>755</v>
      </c>
      <c r="D75" s="38"/>
      <c r="E75" s="38"/>
    </row>
    <row r="76" spans="2:5" ht="28.5" hidden="1">
      <c r="B76" s="203">
        <v>404</v>
      </c>
      <c r="C76" s="205" t="s">
        <v>756</v>
      </c>
      <c r="D76" s="38"/>
      <c r="E76" s="38"/>
    </row>
    <row r="77" spans="2:5" ht="28.5" hidden="1">
      <c r="B77" s="203">
        <v>405</v>
      </c>
      <c r="C77" s="205" t="s">
        <v>757</v>
      </c>
      <c r="D77" s="38"/>
      <c r="E77" s="38"/>
    </row>
    <row r="78" spans="2:5" ht="14.25" hidden="1">
      <c r="B78" s="203">
        <v>406</v>
      </c>
      <c r="C78" s="205" t="s">
        <v>758</v>
      </c>
      <c r="D78" s="38"/>
      <c r="E78" s="38"/>
    </row>
    <row r="79" spans="2:5" ht="14.25" hidden="1">
      <c r="B79" s="203">
        <v>407</v>
      </c>
      <c r="C79" s="205" t="s">
        <v>759</v>
      </c>
      <c r="D79" s="38"/>
      <c r="E79" s="38"/>
    </row>
    <row r="80" spans="2:5" ht="14.25" hidden="1">
      <c r="B80" s="203">
        <v>499</v>
      </c>
      <c r="C80" s="205" t="s">
        <v>760</v>
      </c>
      <c r="D80" s="38"/>
      <c r="E80" s="38"/>
    </row>
    <row r="81" spans="2:5" ht="45" customHeight="1">
      <c r="B81" s="203">
        <v>500</v>
      </c>
      <c r="C81" s="205" t="s">
        <v>390</v>
      </c>
      <c r="D81" s="170">
        <f>'E-OG'!C502</f>
        <v>0</v>
      </c>
      <c r="E81" s="206">
        <f>'E-OG'!D493</f>
        <v>0</v>
      </c>
    </row>
    <row r="82" spans="2:5" ht="14.25" hidden="1">
      <c r="B82" s="203">
        <v>501</v>
      </c>
      <c r="C82" s="205" t="s">
        <v>392</v>
      </c>
      <c r="D82" s="38"/>
      <c r="E82" s="38"/>
    </row>
    <row r="83" spans="2:5" ht="14.25" hidden="1">
      <c r="B83" s="203">
        <v>502</v>
      </c>
      <c r="C83" s="205" t="s">
        <v>391</v>
      </c>
      <c r="D83" s="38"/>
      <c r="E83" s="38"/>
    </row>
    <row r="84" spans="2:5" ht="14.25" hidden="1">
      <c r="B84" s="203">
        <v>503</v>
      </c>
      <c r="C84" s="205" t="s">
        <v>393</v>
      </c>
      <c r="D84" s="38"/>
      <c r="E84" s="38"/>
    </row>
    <row r="85" spans="2:5" ht="14.25" hidden="1">
      <c r="B85" s="203">
        <v>599</v>
      </c>
      <c r="C85" s="205" t="s">
        <v>851</v>
      </c>
      <c r="D85" s="38"/>
      <c r="E85" s="38"/>
    </row>
    <row r="86" spans="2:5" ht="45" customHeight="1">
      <c r="B86" s="203">
        <v>900</v>
      </c>
      <c r="C86" s="205" t="s">
        <v>394</v>
      </c>
      <c r="D86" s="170">
        <f>'E-OG'!C507</f>
        <v>0</v>
      </c>
      <c r="E86" s="206">
        <f>'E-OG'!D507</f>
        <v>0</v>
      </c>
    </row>
    <row r="87" spans="2:3" ht="14.25" hidden="1">
      <c r="B87" s="203">
        <v>901</v>
      </c>
      <c r="C87" s="205" t="s">
        <v>847</v>
      </c>
    </row>
    <row r="88" spans="2:3" ht="28.5" hidden="1">
      <c r="B88" s="203">
        <v>902</v>
      </c>
      <c r="C88" s="205" t="s">
        <v>848</v>
      </c>
    </row>
    <row r="89" spans="2:3" ht="14.25" hidden="1">
      <c r="B89" s="203">
        <v>903</v>
      </c>
      <c r="C89" s="205" t="s">
        <v>849</v>
      </c>
    </row>
    <row r="90" spans="2:3" ht="14.25" hidden="1">
      <c r="B90" s="203">
        <v>904</v>
      </c>
      <c r="C90" s="205" t="s">
        <v>850</v>
      </c>
    </row>
    <row r="91" spans="2:3" ht="14.25" hidden="1">
      <c r="B91" s="203">
        <v>999</v>
      </c>
      <c r="C91" s="205" t="s">
        <v>387</v>
      </c>
    </row>
    <row r="92" spans="2:5" ht="14.25">
      <c r="B92" s="211"/>
      <c r="C92" s="214" t="s">
        <v>385</v>
      </c>
      <c r="D92" s="215">
        <f>SUM(D16:D86)</f>
        <v>34950203</v>
      </c>
      <c r="E92" s="216">
        <f>SUM(E16:E86)</f>
        <v>1</v>
      </c>
    </row>
    <row r="93" spans="2:5" ht="14.25">
      <c r="B93" s="220"/>
      <c r="C93" s="222"/>
      <c r="D93" s="223"/>
      <c r="E93" s="224"/>
    </row>
    <row r="94" spans="2:11" ht="21">
      <c r="B94" s="431" t="s">
        <v>932</v>
      </c>
      <c r="C94" s="431"/>
      <c r="D94" s="431"/>
      <c r="E94" s="431"/>
      <c r="F94" s="431"/>
      <c r="G94" s="431"/>
      <c r="H94" s="431"/>
      <c r="I94" s="431"/>
      <c r="J94" s="431"/>
      <c r="K94" s="431"/>
    </row>
    <row r="95" spans="2:5" ht="14.25">
      <c r="B95" s="207" t="s">
        <v>936</v>
      </c>
      <c r="C95" s="208" t="s">
        <v>167</v>
      </c>
      <c r="D95" s="209" t="s">
        <v>998</v>
      </c>
      <c r="E95" s="210" t="s">
        <v>923</v>
      </c>
    </row>
    <row r="96" spans="2:5" ht="75" customHeight="1">
      <c r="B96" s="203">
        <v>1</v>
      </c>
      <c r="C96" s="205" t="s">
        <v>933</v>
      </c>
      <c r="D96" s="170">
        <f>'E-OG'!C515</f>
        <v>41773616</v>
      </c>
      <c r="E96" s="206">
        <f>'E-OG'!D515</f>
        <v>0.80033472821945</v>
      </c>
    </row>
    <row r="97" spans="2:5" ht="75" customHeight="1">
      <c r="B97" s="203">
        <v>2</v>
      </c>
      <c r="C97" s="205" t="s">
        <v>934</v>
      </c>
      <c r="D97" s="170">
        <f>'E-OG'!C516</f>
        <v>10421565</v>
      </c>
      <c r="E97" s="206">
        <f>'E-OG'!D516</f>
        <v>0.19966527178055002</v>
      </c>
    </row>
    <row r="98" spans="2:5" ht="75" customHeight="1">
      <c r="B98" s="203">
        <v>3</v>
      </c>
      <c r="C98" s="205" t="s">
        <v>935</v>
      </c>
      <c r="D98" s="170">
        <f>'E-OG'!C517</f>
        <v>0</v>
      </c>
      <c r="E98" s="206">
        <f>'E-OG'!D517</f>
        <v>0</v>
      </c>
    </row>
    <row r="99" spans="2:5" ht="14.25">
      <c r="B99" s="217"/>
      <c r="C99" s="214" t="s">
        <v>385</v>
      </c>
      <c r="D99" s="218">
        <f>SUM(D96:D98)</f>
        <v>52195181</v>
      </c>
      <c r="E99" s="219">
        <f>SUM(E96:E98)</f>
        <v>1</v>
      </c>
    </row>
    <row r="100" spans="2:5" ht="14.25">
      <c r="B100" s="225"/>
      <c r="C100" s="226"/>
      <c r="D100" s="179"/>
      <c r="E100" s="179"/>
    </row>
    <row r="101" ht="14.25" hidden="1"/>
    <row r="102" ht="14.25" hidden="1"/>
    <row r="103" ht="14.25" hidden="1"/>
  </sheetData>
  <sheetProtection password="CC49" sheet="1" objects="1" scenarios="1" selectLockedCells="1" selectUnlockedCells="1"/>
  <mergeCells count="3">
    <mergeCell ref="B1:K1"/>
    <mergeCell ref="B14:K14"/>
    <mergeCell ref="B94:K94"/>
  </mergeCells>
  <printOptions horizontalCentered="1"/>
  <pageMargins left="0.3937007874015748" right="0.3937007874015748" top="1.141732283464567" bottom="0.7480314960629921" header="0.5118110236220472" footer="0.5118110236220472"/>
  <pageSetup horizontalDpi="600" verticalDpi="600" orientation="portrait" scale="70" r:id="rId5"/>
  <headerFooter>
    <oddHeader>&amp;L&amp;"-,Negrita"&amp;20Informe a los Egresos Presupuestados 2011
Municipio: &amp;F, Jalisco</oddHeader>
  </headerFooter>
  <drawing r:id="rId4"/>
  <tableParts>
    <tablePart r:id="rId2"/>
    <tablePart r:id="rId1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tabColor rgb="FFFFFF00"/>
  </sheetPr>
  <dimension ref="A1:IT45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7109375" style="243" customWidth="1"/>
    <col min="2" max="2" width="57.140625" style="243" customWidth="1"/>
    <col min="3" max="3" width="22.8515625" style="259" customWidth="1"/>
    <col min="4" max="4" width="0" style="293" hidden="1" customWidth="1"/>
    <col min="5" max="5" width="22.8515625" style="259" customWidth="1"/>
    <col min="6" max="6" width="13.7109375" style="292" customWidth="1"/>
    <col min="7" max="9" width="0" style="243" hidden="1" customWidth="1"/>
    <col min="10" max="253" width="11.421875" style="243" hidden="1" customWidth="1"/>
    <col min="254" max="254" width="1.7109375" style="243" customWidth="1"/>
    <col min="255" max="255" width="50.28125" style="243" hidden="1" customWidth="1"/>
    <col min="256" max="16384" width="16.7109375" style="243" hidden="1" customWidth="1"/>
  </cols>
  <sheetData>
    <row r="1" spans="1:254" ht="13.5">
      <c r="A1" s="242"/>
      <c r="B1" s="434" t="s">
        <v>944</v>
      </c>
      <c r="C1" s="436" t="s">
        <v>953</v>
      </c>
      <c r="D1" s="281"/>
      <c r="E1" s="440" t="s">
        <v>954</v>
      </c>
      <c r="F1" s="438" t="s">
        <v>955</v>
      </c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2"/>
      <c r="GI1" s="242"/>
      <c r="GJ1" s="242"/>
      <c r="GK1" s="242"/>
      <c r="GL1" s="242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  <c r="IJ1" s="242"/>
      <c r="IK1" s="242"/>
      <c r="IL1" s="242"/>
      <c r="IM1" s="242"/>
      <c r="IN1" s="242"/>
      <c r="IO1" s="242"/>
      <c r="IP1" s="242"/>
      <c r="IQ1" s="242"/>
      <c r="IR1" s="242"/>
      <c r="IS1" s="242"/>
      <c r="IT1" s="242"/>
    </row>
    <row r="2" spans="1:254" ht="13.5" customHeight="1" thickBot="1">
      <c r="A2" s="242"/>
      <c r="B2" s="435"/>
      <c r="C2" s="437"/>
      <c r="D2" s="281"/>
      <c r="E2" s="441"/>
      <c r="F2" s="439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  <c r="IS2" s="242"/>
      <c r="IT2" s="242"/>
    </row>
    <row r="3" spans="1:254" ht="23.25">
      <c r="A3" s="242"/>
      <c r="B3" s="433" t="s">
        <v>957</v>
      </c>
      <c r="C3" s="433"/>
      <c r="D3" s="433"/>
      <c r="E3" s="433"/>
      <c r="F3" s="433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</row>
    <row r="4" spans="1:254" ht="18.75" customHeight="1">
      <c r="A4" s="242"/>
      <c r="B4" s="300" t="s">
        <v>956</v>
      </c>
      <c r="C4" s="301"/>
      <c r="D4" s="282"/>
      <c r="E4" s="299"/>
      <c r="F4" s="273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2"/>
      <c r="FL4" s="242"/>
      <c r="FM4" s="242"/>
      <c r="FN4" s="242"/>
      <c r="FO4" s="242"/>
      <c r="FP4" s="242"/>
      <c r="FQ4" s="242"/>
      <c r="FR4" s="242"/>
      <c r="FS4" s="242"/>
      <c r="FT4" s="242"/>
      <c r="FU4" s="242"/>
      <c r="FV4" s="242"/>
      <c r="FW4" s="242"/>
      <c r="FX4" s="242"/>
      <c r="FY4" s="242"/>
      <c r="FZ4" s="242"/>
      <c r="GA4" s="242"/>
      <c r="GB4" s="242"/>
      <c r="GC4" s="242"/>
      <c r="GD4" s="242"/>
      <c r="GE4" s="242"/>
      <c r="GF4" s="242"/>
      <c r="GG4" s="242"/>
      <c r="GH4" s="242"/>
      <c r="GI4" s="242"/>
      <c r="GJ4" s="242"/>
      <c r="GK4" s="242"/>
      <c r="GL4" s="242"/>
      <c r="GM4" s="242"/>
      <c r="GN4" s="242"/>
      <c r="GO4" s="242"/>
      <c r="GP4" s="242"/>
      <c r="GQ4" s="242"/>
      <c r="GR4" s="242"/>
      <c r="GS4" s="242"/>
      <c r="GT4" s="242"/>
      <c r="GU4" s="242"/>
      <c r="GV4" s="242"/>
      <c r="GW4" s="242"/>
      <c r="GX4" s="242"/>
      <c r="GY4" s="242"/>
      <c r="GZ4" s="242"/>
      <c r="HA4" s="242"/>
      <c r="HB4" s="242"/>
      <c r="HC4" s="242"/>
      <c r="HD4" s="242"/>
      <c r="HE4" s="242"/>
      <c r="HF4" s="242"/>
      <c r="HG4" s="242"/>
      <c r="HH4" s="242"/>
      <c r="HI4" s="242"/>
      <c r="HJ4" s="242"/>
      <c r="HK4" s="242"/>
      <c r="HL4" s="242"/>
      <c r="HM4" s="242"/>
      <c r="HN4" s="242"/>
      <c r="HO4" s="242"/>
      <c r="HP4" s="242"/>
      <c r="HQ4" s="242"/>
      <c r="HR4" s="242"/>
      <c r="HS4" s="242"/>
      <c r="HT4" s="242"/>
      <c r="HU4" s="242"/>
      <c r="HV4" s="242"/>
      <c r="HW4" s="242"/>
      <c r="HX4" s="242"/>
      <c r="HY4" s="242"/>
      <c r="HZ4" s="242"/>
      <c r="IA4" s="242"/>
      <c r="IB4" s="242"/>
      <c r="IC4" s="242"/>
      <c r="ID4" s="242"/>
      <c r="IE4" s="242"/>
      <c r="IF4" s="242"/>
      <c r="IG4" s="242"/>
      <c r="IH4" s="242"/>
      <c r="II4" s="242"/>
      <c r="IJ4" s="242"/>
      <c r="IK4" s="242"/>
      <c r="IL4" s="242"/>
      <c r="IM4" s="242"/>
      <c r="IN4" s="242"/>
      <c r="IO4" s="242"/>
      <c r="IP4" s="242"/>
      <c r="IQ4" s="242"/>
      <c r="IR4" s="242"/>
      <c r="IS4" s="242"/>
      <c r="IT4" s="242"/>
    </row>
    <row r="5" spans="1:254" s="236" customFormat="1" ht="18.75" customHeight="1">
      <c r="A5" s="274"/>
      <c r="B5" s="275" t="s">
        <v>164</v>
      </c>
      <c r="C5" s="283">
        <v>2880143</v>
      </c>
      <c r="D5" s="284"/>
      <c r="E5" s="285">
        <f>'I-TI'!Q4</f>
        <v>2896400</v>
      </c>
      <c r="F5" s="276">
        <f>(E5/C5)-1</f>
        <v>0.0056445114009964215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  <c r="IL5" s="274"/>
      <c r="IM5" s="274"/>
      <c r="IN5" s="274"/>
      <c r="IO5" s="274"/>
      <c r="IP5" s="274"/>
      <c r="IQ5" s="274"/>
      <c r="IR5" s="274"/>
      <c r="IS5" s="274"/>
      <c r="IT5" s="274"/>
    </row>
    <row r="6" spans="1:254" s="236" customFormat="1" ht="18.75" customHeight="1">
      <c r="A6" s="274"/>
      <c r="B6" s="275" t="s">
        <v>136</v>
      </c>
      <c r="C6" s="283">
        <v>0</v>
      </c>
      <c r="D6" s="284"/>
      <c r="E6" s="285">
        <f>'Est. Ing.'!C5</f>
        <v>0</v>
      </c>
      <c r="F6" s="276" t="e">
        <f aca="true" t="shared" si="0" ref="F6:F14">(E6/C6)-1</f>
        <v>#DIV/0!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  <c r="IN6" s="274"/>
      <c r="IO6" s="274"/>
      <c r="IP6" s="274"/>
      <c r="IQ6" s="274"/>
      <c r="IR6" s="274"/>
      <c r="IS6" s="274"/>
      <c r="IT6" s="274"/>
    </row>
    <row r="7" spans="1:254" s="236" customFormat="1" ht="18.75" customHeight="1">
      <c r="A7" s="274"/>
      <c r="B7" s="275" t="s">
        <v>131</v>
      </c>
      <c r="C7" s="283">
        <v>0</v>
      </c>
      <c r="D7" s="284"/>
      <c r="E7" s="285">
        <f>'Est. Ing.'!C6</f>
        <v>0</v>
      </c>
      <c r="F7" s="276" t="e">
        <f t="shared" si="0"/>
        <v>#DIV/0!</v>
      </c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/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274"/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  <c r="GO7" s="274"/>
      <c r="GP7" s="274"/>
      <c r="GQ7" s="274"/>
      <c r="GR7" s="274"/>
      <c r="GS7" s="274"/>
      <c r="GT7" s="274"/>
      <c r="GU7" s="274"/>
      <c r="GV7" s="274"/>
      <c r="GW7" s="274"/>
      <c r="GX7" s="274"/>
      <c r="GY7" s="274"/>
      <c r="GZ7" s="274"/>
      <c r="HA7" s="274"/>
      <c r="HB7" s="274"/>
      <c r="HC7" s="274"/>
      <c r="HD7" s="274"/>
      <c r="HE7" s="274"/>
      <c r="HF7" s="274"/>
      <c r="HG7" s="274"/>
      <c r="HH7" s="274"/>
      <c r="HI7" s="274"/>
      <c r="HJ7" s="274"/>
      <c r="HK7" s="274"/>
      <c r="HL7" s="274"/>
      <c r="HM7" s="274"/>
      <c r="HN7" s="274"/>
      <c r="HO7" s="274"/>
      <c r="HP7" s="274"/>
      <c r="HQ7" s="274"/>
      <c r="HR7" s="274"/>
      <c r="HS7" s="274"/>
      <c r="HT7" s="274"/>
      <c r="HU7" s="274"/>
      <c r="HV7" s="274"/>
      <c r="HW7" s="274"/>
      <c r="HX7" s="274"/>
      <c r="HY7" s="274"/>
      <c r="HZ7" s="274"/>
      <c r="IA7" s="274"/>
      <c r="IB7" s="274"/>
      <c r="IC7" s="274"/>
      <c r="ID7" s="274"/>
      <c r="IE7" s="274"/>
      <c r="IF7" s="274"/>
      <c r="IG7" s="274"/>
      <c r="IH7" s="274"/>
      <c r="II7" s="274"/>
      <c r="IJ7" s="274"/>
      <c r="IK7" s="274"/>
      <c r="IL7" s="274"/>
      <c r="IM7" s="274"/>
      <c r="IN7" s="274"/>
      <c r="IO7" s="274"/>
      <c r="IP7" s="274"/>
      <c r="IQ7" s="274"/>
      <c r="IR7" s="274"/>
      <c r="IS7" s="274"/>
      <c r="IT7" s="274"/>
    </row>
    <row r="8" spans="1:254" s="236" customFormat="1" ht="18.75" customHeight="1">
      <c r="A8" s="274"/>
      <c r="B8" s="275" t="s">
        <v>744</v>
      </c>
      <c r="C8" s="283">
        <v>5270452</v>
      </c>
      <c r="D8" s="284"/>
      <c r="E8" s="285">
        <f>'Est. Ing.'!C7</f>
        <v>5370781</v>
      </c>
      <c r="F8" s="276">
        <f t="shared" si="0"/>
        <v>0.019036128210635495</v>
      </c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  <c r="IL8" s="274"/>
      <c r="IM8" s="274"/>
      <c r="IN8" s="274"/>
      <c r="IO8" s="274"/>
      <c r="IP8" s="274"/>
      <c r="IQ8" s="274"/>
      <c r="IR8" s="274"/>
      <c r="IS8" s="274"/>
      <c r="IT8" s="274"/>
    </row>
    <row r="9" spans="1:254" s="236" customFormat="1" ht="18.75" customHeight="1">
      <c r="A9" s="274"/>
      <c r="B9" s="275" t="s">
        <v>767</v>
      </c>
      <c r="C9" s="283">
        <v>827176</v>
      </c>
      <c r="D9" s="284"/>
      <c r="E9" s="285">
        <f>'Est. Ing.'!C8</f>
        <v>774000</v>
      </c>
      <c r="F9" s="276">
        <f t="shared" si="0"/>
        <v>-0.06428619785873868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  <c r="IN9" s="274"/>
      <c r="IO9" s="274"/>
      <c r="IP9" s="274"/>
      <c r="IQ9" s="274"/>
      <c r="IR9" s="274"/>
      <c r="IS9" s="274"/>
      <c r="IT9" s="274"/>
    </row>
    <row r="10" spans="1:254" s="236" customFormat="1" ht="18.75" customHeight="1">
      <c r="A10" s="274"/>
      <c r="B10" s="275" t="s">
        <v>769</v>
      </c>
      <c r="C10" s="283">
        <v>12577077</v>
      </c>
      <c r="D10" s="284"/>
      <c r="E10" s="285">
        <f>'Est. Ing.'!C9</f>
        <v>1160000</v>
      </c>
      <c r="F10" s="276">
        <f t="shared" si="0"/>
        <v>-0.9077687128734284</v>
      </c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</row>
    <row r="11" spans="1:254" s="236" customFormat="1" ht="18.75" customHeight="1">
      <c r="A11" s="274"/>
      <c r="B11" s="275" t="s">
        <v>863</v>
      </c>
      <c r="C11" s="283">
        <v>0</v>
      </c>
      <c r="D11" s="284"/>
      <c r="E11" s="285">
        <f>'Est. Ing.'!C10</f>
        <v>0</v>
      </c>
      <c r="F11" s="276" t="e">
        <f t="shared" si="0"/>
        <v>#DIV/0!</v>
      </c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  <c r="IO11" s="274"/>
      <c r="IP11" s="274"/>
      <c r="IQ11" s="274"/>
      <c r="IR11" s="274"/>
      <c r="IS11" s="274"/>
      <c r="IT11" s="274"/>
    </row>
    <row r="12" spans="1:254" s="236" customFormat="1" ht="18.75" customHeight="1">
      <c r="A12" s="274"/>
      <c r="B12" s="275" t="s">
        <v>235</v>
      </c>
      <c r="C12" s="283">
        <v>36189396</v>
      </c>
      <c r="D12" s="284"/>
      <c r="E12" s="285">
        <f>'Est. Ing.'!C11</f>
        <v>42412000</v>
      </c>
      <c r="F12" s="276">
        <f t="shared" si="0"/>
        <v>0.17194550580507073</v>
      </c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4"/>
      <c r="GZ12" s="274"/>
      <c r="HA12" s="274"/>
      <c r="HB12" s="274"/>
      <c r="HC12" s="274"/>
      <c r="HD12" s="274"/>
      <c r="HE12" s="274"/>
      <c r="HF12" s="274"/>
      <c r="HG12" s="274"/>
      <c r="HH12" s="274"/>
      <c r="HI12" s="274"/>
      <c r="HJ12" s="274"/>
      <c r="HK12" s="274"/>
      <c r="HL12" s="274"/>
      <c r="HM12" s="274"/>
      <c r="HN12" s="274"/>
      <c r="HO12" s="274"/>
      <c r="HP12" s="274"/>
      <c r="HQ12" s="274"/>
      <c r="HR12" s="274"/>
      <c r="HS12" s="274"/>
      <c r="HT12" s="274"/>
      <c r="HU12" s="274"/>
      <c r="HV12" s="274"/>
      <c r="HW12" s="274"/>
      <c r="HX12" s="274"/>
      <c r="HY12" s="274"/>
      <c r="HZ12" s="274"/>
      <c r="IA12" s="274"/>
      <c r="IB12" s="274"/>
      <c r="IC12" s="274"/>
      <c r="ID12" s="274"/>
      <c r="IE12" s="274"/>
      <c r="IF12" s="274"/>
      <c r="IG12" s="274"/>
      <c r="IH12" s="274"/>
      <c r="II12" s="274"/>
      <c r="IJ12" s="274"/>
      <c r="IK12" s="274"/>
      <c r="IL12" s="274"/>
      <c r="IM12" s="274"/>
      <c r="IN12" s="274"/>
      <c r="IO12" s="274"/>
      <c r="IP12" s="274"/>
      <c r="IQ12" s="274"/>
      <c r="IR12" s="274"/>
      <c r="IS12" s="274"/>
      <c r="IT12" s="274"/>
    </row>
    <row r="13" spans="1:254" s="236" customFormat="1" ht="18.75" customHeight="1">
      <c r="A13" s="274"/>
      <c r="B13" s="275" t="s">
        <v>333</v>
      </c>
      <c r="C13" s="283">
        <v>0</v>
      </c>
      <c r="D13" s="284"/>
      <c r="E13" s="285">
        <f>'Est. Ing.'!C12</f>
        <v>0</v>
      </c>
      <c r="F13" s="276" t="e">
        <f t="shared" si="0"/>
        <v>#DIV/0!</v>
      </c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4"/>
      <c r="GV13" s="274"/>
      <c r="GW13" s="274"/>
      <c r="GX13" s="274"/>
      <c r="GY13" s="274"/>
      <c r="GZ13" s="274"/>
      <c r="HA13" s="274"/>
      <c r="HB13" s="274"/>
      <c r="HC13" s="274"/>
      <c r="HD13" s="274"/>
      <c r="HE13" s="274"/>
      <c r="HF13" s="274"/>
      <c r="HG13" s="274"/>
      <c r="HH13" s="274"/>
      <c r="HI13" s="274"/>
      <c r="HJ13" s="274"/>
      <c r="HK13" s="274"/>
      <c r="HL13" s="274"/>
      <c r="HM13" s="274"/>
      <c r="HN13" s="274"/>
      <c r="HO13" s="274"/>
      <c r="HP13" s="274"/>
      <c r="HQ13" s="274"/>
      <c r="HR13" s="274"/>
      <c r="HS13" s="274"/>
      <c r="HT13" s="274"/>
      <c r="HU13" s="274"/>
      <c r="HV13" s="274"/>
      <c r="HW13" s="274"/>
      <c r="HX13" s="274"/>
      <c r="HY13" s="274"/>
      <c r="HZ13" s="274"/>
      <c r="IA13" s="274"/>
      <c r="IB13" s="274"/>
      <c r="IC13" s="274"/>
      <c r="ID13" s="274"/>
      <c r="IE13" s="274"/>
      <c r="IF13" s="274"/>
      <c r="IG13" s="274"/>
      <c r="IH13" s="274"/>
      <c r="II13" s="274"/>
      <c r="IJ13" s="274"/>
      <c r="IK13" s="274"/>
      <c r="IL13" s="274"/>
      <c r="IM13" s="274"/>
      <c r="IN13" s="274"/>
      <c r="IO13" s="274"/>
      <c r="IP13" s="274"/>
      <c r="IQ13" s="274"/>
      <c r="IR13" s="274"/>
      <c r="IS13" s="274"/>
      <c r="IT13" s="274"/>
    </row>
    <row r="14" spans="1:254" s="236" customFormat="1" ht="18.75" customHeight="1">
      <c r="A14" s="274"/>
      <c r="B14" s="275" t="s">
        <v>777</v>
      </c>
      <c r="C14" s="283">
        <v>0</v>
      </c>
      <c r="D14" s="284"/>
      <c r="E14" s="285">
        <f>'Est. Ing.'!C13</f>
        <v>0</v>
      </c>
      <c r="F14" s="276" t="e">
        <f t="shared" si="0"/>
        <v>#DIV/0!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  <c r="GO14" s="274"/>
      <c r="GP14" s="274"/>
      <c r="GQ14" s="274"/>
      <c r="GR14" s="274"/>
      <c r="GS14" s="274"/>
      <c r="GT14" s="274"/>
      <c r="GU14" s="274"/>
      <c r="GV14" s="274"/>
      <c r="GW14" s="274"/>
      <c r="GX14" s="274"/>
      <c r="GY14" s="274"/>
      <c r="GZ14" s="274"/>
      <c r="HA14" s="274"/>
      <c r="HB14" s="274"/>
      <c r="HC14" s="274"/>
      <c r="HD14" s="274"/>
      <c r="HE14" s="274"/>
      <c r="HF14" s="274"/>
      <c r="HG14" s="274"/>
      <c r="HH14" s="274"/>
      <c r="HI14" s="274"/>
      <c r="HJ14" s="274"/>
      <c r="HK14" s="274"/>
      <c r="HL14" s="274"/>
      <c r="HM14" s="274"/>
      <c r="HN14" s="274"/>
      <c r="HO14" s="274"/>
      <c r="HP14" s="274"/>
      <c r="HQ14" s="274"/>
      <c r="HR14" s="274"/>
      <c r="HS14" s="274"/>
      <c r="HT14" s="274"/>
      <c r="HU14" s="274"/>
      <c r="HV14" s="274"/>
      <c r="HW14" s="274"/>
      <c r="HX14" s="274"/>
      <c r="HY14" s="274"/>
      <c r="HZ14" s="274"/>
      <c r="IA14" s="274"/>
      <c r="IB14" s="274"/>
      <c r="IC14" s="274"/>
      <c r="ID14" s="274"/>
      <c r="IE14" s="274"/>
      <c r="IF14" s="274"/>
      <c r="IG14" s="274"/>
      <c r="IH14" s="274"/>
      <c r="II14" s="274"/>
      <c r="IJ14" s="274"/>
      <c r="IK14" s="274"/>
      <c r="IL14" s="274"/>
      <c r="IM14" s="274"/>
      <c r="IN14" s="274"/>
      <c r="IO14" s="274"/>
      <c r="IP14" s="274"/>
      <c r="IQ14" s="274"/>
      <c r="IR14" s="274"/>
      <c r="IS14" s="274"/>
      <c r="IT14" s="274"/>
    </row>
    <row r="15" spans="1:254" ht="15">
      <c r="A15" s="242"/>
      <c r="B15" s="277" t="s">
        <v>786</v>
      </c>
      <c r="C15" s="286">
        <f>SUM(C5:C14)</f>
        <v>57744244</v>
      </c>
      <c r="D15" s="287"/>
      <c r="E15" s="297">
        <f>SUM(E4:E14)</f>
        <v>52613181</v>
      </c>
      <c r="F15" s="278">
        <f>(E15/C15)-1</f>
        <v>-0.08885843236600344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2"/>
      <c r="HI15" s="242"/>
      <c r="HJ15" s="242"/>
      <c r="HK15" s="242"/>
      <c r="HL15" s="242"/>
      <c r="HM15" s="242"/>
      <c r="HN15" s="242"/>
      <c r="HO15" s="242"/>
      <c r="HP15" s="242"/>
      <c r="HQ15" s="242"/>
      <c r="HR15" s="242"/>
      <c r="HS15" s="242"/>
      <c r="HT15" s="242"/>
      <c r="HU15" s="242"/>
      <c r="HV15" s="242"/>
      <c r="HW15" s="242"/>
      <c r="HX15" s="242"/>
      <c r="HY15" s="242"/>
      <c r="HZ15" s="242"/>
      <c r="IA15" s="242"/>
      <c r="IB15" s="242"/>
      <c r="IC15" s="242"/>
      <c r="ID15" s="242"/>
      <c r="IE15" s="242"/>
      <c r="IF15" s="242"/>
      <c r="IG15" s="242"/>
      <c r="IH15" s="242"/>
      <c r="II15" s="242"/>
      <c r="IJ15" s="242"/>
      <c r="IK15" s="242"/>
      <c r="IL15" s="242"/>
      <c r="IM15" s="242"/>
      <c r="IN15" s="242"/>
      <c r="IO15" s="242"/>
      <c r="IP15" s="242"/>
      <c r="IQ15" s="242"/>
      <c r="IR15" s="242"/>
      <c r="IS15" s="242"/>
      <c r="IT15" s="242"/>
    </row>
    <row r="16" spans="1:254" ht="23.25">
      <c r="A16" s="242"/>
      <c r="B16" s="432" t="s">
        <v>958</v>
      </c>
      <c r="C16" s="432"/>
      <c r="D16" s="432"/>
      <c r="E16" s="432"/>
      <c r="F16" s="43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242"/>
      <c r="GA16" s="242"/>
      <c r="GB16" s="242"/>
      <c r="GC16" s="242"/>
      <c r="GD16" s="242"/>
      <c r="GE16" s="242"/>
      <c r="GF16" s="242"/>
      <c r="GG16" s="242"/>
      <c r="GH16" s="242"/>
      <c r="GI16" s="242"/>
      <c r="GJ16" s="242"/>
      <c r="GK16" s="242"/>
      <c r="GL16" s="242"/>
      <c r="GM16" s="242"/>
      <c r="GN16" s="242"/>
      <c r="GO16" s="242"/>
      <c r="GP16" s="242"/>
      <c r="GQ16" s="242"/>
      <c r="GR16" s="242"/>
      <c r="GS16" s="242"/>
      <c r="GT16" s="242"/>
      <c r="GU16" s="242"/>
      <c r="GV16" s="242"/>
      <c r="GW16" s="242"/>
      <c r="GX16" s="242"/>
      <c r="GY16" s="242"/>
      <c r="GZ16" s="242"/>
      <c r="HA16" s="242"/>
      <c r="HB16" s="242"/>
      <c r="HC16" s="242"/>
      <c r="HD16" s="242"/>
      <c r="HE16" s="242"/>
      <c r="HF16" s="242"/>
      <c r="HG16" s="242"/>
      <c r="HH16" s="242"/>
      <c r="HI16" s="242"/>
      <c r="HJ16" s="242"/>
      <c r="HK16" s="242"/>
      <c r="HL16" s="242"/>
      <c r="HM16" s="242"/>
      <c r="HN16" s="242"/>
      <c r="HO16" s="242"/>
      <c r="HP16" s="242"/>
      <c r="HQ16" s="242"/>
      <c r="HR16" s="242"/>
      <c r="HS16" s="242"/>
      <c r="HT16" s="242"/>
      <c r="HU16" s="242"/>
      <c r="HV16" s="242"/>
      <c r="HW16" s="242"/>
      <c r="HX16" s="242"/>
      <c r="HY16" s="242"/>
      <c r="HZ16" s="242"/>
      <c r="IA16" s="242"/>
      <c r="IB16" s="242"/>
      <c r="IC16" s="242"/>
      <c r="ID16" s="242"/>
      <c r="IE16" s="242"/>
      <c r="IF16" s="242"/>
      <c r="IG16" s="242"/>
      <c r="IH16" s="242"/>
      <c r="II16" s="242"/>
      <c r="IJ16" s="242"/>
      <c r="IK16" s="242"/>
      <c r="IL16" s="242"/>
      <c r="IM16" s="242"/>
      <c r="IN16" s="242"/>
      <c r="IO16" s="242"/>
      <c r="IP16" s="242"/>
      <c r="IQ16" s="242"/>
      <c r="IR16" s="242"/>
      <c r="IS16" s="242"/>
      <c r="IT16" s="242"/>
    </row>
    <row r="17" spans="1:254" s="236" customFormat="1" ht="18.75" customHeight="1">
      <c r="A17" s="274"/>
      <c r="B17" s="275" t="s">
        <v>442</v>
      </c>
      <c r="C17" s="283">
        <v>22519436</v>
      </c>
      <c r="D17" s="284"/>
      <c r="E17" s="285">
        <f>'E-OG'!P5</f>
        <v>23324138</v>
      </c>
      <c r="F17" s="276">
        <f>(E17/C17)-1</f>
        <v>0.035733665798734826</v>
      </c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  <c r="GQ17" s="274"/>
      <c r="GR17" s="274"/>
      <c r="GS17" s="274"/>
      <c r="GT17" s="274"/>
      <c r="GU17" s="274"/>
      <c r="GV17" s="274"/>
      <c r="GW17" s="274"/>
      <c r="GX17" s="274"/>
      <c r="GY17" s="274"/>
      <c r="GZ17" s="274"/>
      <c r="HA17" s="274"/>
      <c r="HB17" s="274"/>
      <c r="HC17" s="274"/>
      <c r="HD17" s="274"/>
      <c r="HE17" s="274"/>
      <c r="HF17" s="274"/>
      <c r="HG17" s="274"/>
      <c r="HH17" s="274"/>
      <c r="HI17" s="274"/>
      <c r="HJ17" s="274"/>
      <c r="HK17" s="274"/>
      <c r="HL17" s="274"/>
      <c r="HM17" s="274"/>
      <c r="HN17" s="274"/>
      <c r="HO17" s="274"/>
      <c r="HP17" s="274"/>
      <c r="HQ17" s="274"/>
      <c r="HR17" s="274"/>
      <c r="HS17" s="274"/>
      <c r="HT17" s="274"/>
      <c r="HU17" s="274"/>
      <c r="HV17" s="274"/>
      <c r="HW17" s="274"/>
      <c r="HX17" s="274"/>
      <c r="HY17" s="274"/>
      <c r="HZ17" s="274"/>
      <c r="IA17" s="274"/>
      <c r="IB17" s="274"/>
      <c r="IC17" s="274"/>
      <c r="ID17" s="274"/>
      <c r="IE17" s="274"/>
      <c r="IF17" s="274"/>
      <c r="IG17" s="274"/>
      <c r="IH17" s="274"/>
      <c r="II17" s="274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  <c r="IT17" s="274"/>
    </row>
    <row r="18" spans="1:254" s="236" customFormat="1" ht="18.75" customHeight="1">
      <c r="A18" s="274"/>
      <c r="B18" s="275" t="s">
        <v>196</v>
      </c>
      <c r="C18" s="283">
        <v>8788536</v>
      </c>
      <c r="D18" s="284"/>
      <c r="E18" s="285">
        <f>'Est. Egr.'!D4</f>
        <v>7820993</v>
      </c>
      <c r="F18" s="276">
        <f aca="true" t="shared" si="1" ref="F18:F25">(E18/C18)-1</f>
        <v>-0.1100914873649036</v>
      </c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  <c r="GO18" s="274"/>
      <c r="GP18" s="274"/>
      <c r="GQ18" s="274"/>
      <c r="GR18" s="274"/>
      <c r="GS18" s="274"/>
      <c r="GT18" s="274"/>
      <c r="GU18" s="274"/>
      <c r="GV18" s="274"/>
      <c r="GW18" s="274"/>
      <c r="GX18" s="274"/>
      <c r="GY18" s="274"/>
      <c r="GZ18" s="274"/>
      <c r="HA18" s="274"/>
      <c r="HB18" s="274"/>
      <c r="HC18" s="274"/>
      <c r="HD18" s="274"/>
      <c r="HE18" s="274"/>
      <c r="HF18" s="274"/>
      <c r="HG18" s="274"/>
      <c r="HH18" s="274"/>
      <c r="HI18" s="274"/>
      <c r="HJ18" s="274"/>
      <c r="HK18" s="274"/>
      <c r="HL18" s="274"/>
      <c r="HM18" s="274"/>
      <c r="HN18" s="274"/>
      <c r="HO18" s="274"/>
      <c r="HP18" s="274"/>
      <c r="HQ18" s="274"/>
      <c r="HR18" s="274"/>
      <c r="HS18" s="274"/>
      <c r="HT18" s="274"/>
      <c r="HU18" s="274"/>
      <c r="HV18" s="274"/>
      <c r="HW18" s="274"/>
      <c r="HX18" s="274"/>
      <c r="HY18" s="274"/>
      <c r="HZ18" s="274"/>
      <c r="IA18" s="274"/>
      <c r="IB18" s="274"/>
      <c r="IC18" s="274"/>
      <c r="ID18" s="274"/>
      <c r="IE18" s="274"/>
      <c r="IF18" s="274"/>
      <c r="IG18" s="274"/>
      <c r="IH18" s="274"/>
      <c r="II18" s="274"/>
      <c r="IJ18" s="274"/>
      <c r="IK18" s="274"/>
      <c r="IL18" s="274"/>
      <c r="IM18" s="274"/>
      <c r="IN18" s="274"/>
      <c r="IO18" s="274"/>
      <c r="IP18" s="274"/>
      <c r="IQ18" s="274"/>
      <c r="IR18" s="274"/>
      <c r="IS18" s="274"/>
      <c r="IT18" s="274"/>
    </row>
    <row r="19" spans="1:254" s="236" customFormat="1" ht="18.75" customHeight="1">
      <c r="A19" s="274"/>
      <c r="B19" s="275" t="s">
        <v>493</v>
      </c>
      <c r="C19" s="283">
        <v>8449184</v>
      </c>
      <c r="D19" s="284"/>
      <c r="E19" s="285">
        <f>'Est. Egr.'!D5</f>
        <v>7561485</v>
      </c>
      <c r="F19" s="276">
        <f t="shared" si="1"/>
        <v>-0.10506328185064973</v>
      </c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  <c r="GO19" s="274"/>
      <c r="GP19" s="274"/>
      <c r="GQ19" s="274"/>
      <c r="GR19" s="274"/>
      <c r="GS19" s="274"/>
      <c r="GT19" s="274"/>
      <c r="GU19" s="274"/>
      <c r="GV19" s="274"/>
      <c r="GW19" s="274"/>
      <c r="GX19" s="274"/>
      <c r="GY19" s="274"/>
      <c r="GZ19" s="274"/>
      <c r="HA19" s="274"/>
      <c r="HB19" s="274"/>
      <c r="HC19" s="274"/>
      <c r="HD19" s="274"/>
      <c r="HE19" s="274"/>
      <c r="HF19" s="274"/>
      <c r="HG19" s="274"/>
      <c r="HH19" s="274"/>
      <c r="HI19" s="274"/>
      <c r="HJ19" s="274"/>
      <c r="HK19" s="274"/>
      <c r="HL19" s="274"/>
      <c r="HM19" s="274"/>
      <c r="HN19" s="274"/>
      <c r="HO19" s="274"/>
      <c r="HP19" s="274"/>
      <c r="HQ19" s="274"/>
      <c r="HR19" s="274"/>
      <c r="HS19" s="274"/>
      <c r="HT19" s="274"/>
      <c r="HU19" s="274"/>
      <c r="HV19" s="274"/>
      <c r="HW19" s="274"/>
      <c r="HX19" s="274"/>
      <c r="HY19" s="274"/>
      <c r="HZ19" s="274"/>
      <c r="IA19" s="274"/>
      <c r="IB19" s="274"/>
      <c r="IC19" s="274"/>
      <c r="ID19" s="274"/>
      <c r="IE19" s="274"/>
      <c r="IF19" s="274"/>
      <c r="IG19" s="274"/>
      <c r="IH19" s="274"/>
      <c r="II19" s="274"/>
      <c r="IJ19" s="274"/>
      <c r="IK19" s="274"/>
      <c r="IL19" s="274"/>
      <c r="IM19" s="274"/>
      <c r="IN19" s="274"/>
      <c r="IO19" s="274"/>
      <c r="IP19" s="274"/>
      <c r="IQ19" s="274"/>
      <c r="IR19" s="274"/>
      <c r="IS19" s="274"/>
      <c r="IT19" s="274"/>
    </row>
    <row r="20" spans="1:254" s="236" customFormat="1" ht="18.75" customHeight="1">
      <c r="A20" s="274"/>
      <c r="B20" s="275" t="s">
        <v>555</v>
      </c>
      <c r="C20" s="283">
        <f>2568332+617</f>
        <v>2568949</v>
      </c>
      <c r="D20" s="284"/>
      <c r="E20" s="285">
        <f>'Est. Egr.'!D6</f>
        <v>3067000</v>
      </c>
      <c r="F20" s="276">
        <f t="shared" si="1"/>
        <v>0.19387344785747018</v>
      </c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  <c r="EE20" s="274"/>
      <c r="EF20" s="274"/>
      <c r="EG20" s="274"/>
      <c r="EH20" s="274"/>
      <c r="EI20" s="274"/>
      <c r="EJ20" s="274"/>
      <c r="EK20" s="274"/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  <c r="GO20" s="274"/>
      <c r="GP20" s="274"/>
      <c r="GQ20" s="274"/>
      <c r="GR20" s="274"/>
      <c r="GS20" s="274"/>
      <c r="GT20" s="274"/>
      <c r="GU20" s="274"/>
      <c r="GV20" s="274"/>
      <c r="GW20" s="274"/>
      <c r="GX20" s="274"/>
      <c r="GY20" s="274"/>
      <c r="GZ20" s="274"/>
      <c r="HA20" s="274"/>
      <c r="HB20" s="274"/>
      <c r="HC20" s="274"/>
      <c r="HD20" s="274"/>
      <c r="HE20" s="274"/>
      <c r="HF20" s="274"/>
      <c r="HG20" s="274"/>
      <c r="HH20" s="274"/>
      <c r="HI20" s="274"/>
      <c r="HJ20" s="274"/>
      <c r="HK20" s="274"/>
      <c r="HL20" s="274"/>
      <c r="HM20" s="274"/>
      <c r="HN20" s="274"/>
      <c r="HO20" s="274"/>
      <c r="HP20" s="274"/>
      <c r="HQ20" s="274"/>
      <c r="HR20" s="274"/>
      <c r="HS20" s="274"/>
      <c r="HT20" s="274"/>
      <c r="HU20" s="274"/>
      <c r="HV20" s="274"/>
      <c r="HW20" s="274"/>
      <c r="HX20" s="274"/>
      <c r="HY20" s="274"/>
      <c r="HZ20" s="274"/>
      <c r="IA20" s="274"/>
      <c r="IB20" s="274"/>
      <c r="IC20" s="274"/>
      <c r="ID20" s="274"/>
      <c r="IE20" s="274"/>
      <c r="IF20" s="274"/>
      <c r="IG20" s="274"/>
      <c r="IH20" s="274"/>
      <c r="II20" s="274"/>
      <c r="IJ20" s="274"/>
      <c r="IK20" s="274"/>
      <c r="IL20" s="274"/>
      <c r="IM20" s="274"/>
      <c r="IN20" s="274"/>
      <c r="IO20" s="274"/>
      <c r="IP20" s="274"/>
      <c r="IQ20" s="274"/>
      <c r="IR20" s="274"/>
      <c r="IS20" s="274"/>
      <c r="IT20" s="274"/>
    </row>
    <row r="21" spans="1:254" s="236" customFormat="1" ht="18.75" customHeight="1">
      <c r="A21" s="274"/>
      <c r="B21" s="275" t="s">
        <v>591</v>
      </c>
      <c r="C21" s="283">
        <v>987745</v>
      </c>
      <c r="D21" s="284"/>
      <c r="E21" s="285">
        <f>'Est. Egr.'!D7</f>
        <v>1495000</v>
      </c>
      <c r="F21" s="276">
        <f t="shared" si="1"/>
        <v>0.5135485373249169</v>
      </c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  <c r="GO21" s="274"/>
      <c r="GP21" s="274"/>
      <c r="GQ21" s="274"/>
      <c r="GR21" s="274"/>
      <c r="GS21" s="274"/>
      <c r="GT21" s="274"/>
      <c r="GU21" s="274"/>
      <c r="GV21" s="274"/>
      <c r="GW21" s="274"/>
      <c r="GX21" s="274"/>
      <c r="GY21" s="274"/>
      <c r="GZ21" s="274"/>
      <c r="HA21" s="274"/>
      <c r="HB21" s="274"/>
      <c r="HC21" s="274"/>
      <c r="HD21" s="274"/>
      <c r="HE21" s="274"/>
      <c r="HF21" s="274"/>
      <c r="HG21" s="274"/>
      <c r="HH21" s="274"/>
      <c r="HI21" s="274"/>
      <c r="HJ21" s="274"/>
      <c r="HK21" s="274"/>
      <c r="HL21" s="274"/>
      <c r="HM21" s="274"/>
      <c r="HN21" s="274"/>
      <c r="HO21" s="274"/>
      <c r="HP21" s="274"/>
      <c r="HQ21" s="274"/>
      <c r="HR21" s="274"/>
      <c r="HS21" s="274"/>
      <c r="HT21" s="274"/>
      <c r="HU21" s="274"/>
      <c r="HV21" s="274"/>
      <c r="HW21" s="274"/>
      <c r="HX21" s="274"/>
      <c r="HY21" s="274"/>
      <c r="HZ21" s="274"/>
      <c r="IA21" s="274"/>
      <c r="IB21" s="274"/>
      <c r="IC21" s="274"/>
      <c r="ID21" s="274"/>
      <c r="IE21" s="274"/>
      <c r="IF21" s="274"/>
      <c r="IG21" s="274"/>
      <c r="IH21" s="274"/>
      <c r="II21" s="274"/>
      <c r="IJ21" s="274"/>
      <c r="IK21" s="274"/>
      <c r="IL21" s="274"/>
      <c r="IM21" s="274"/>
      <c r="IN21" s="274"/>
      <c r="IO21" s="274"/>
      <c r="IP21" s="274"/>
      <c r="IQ21" s="274"/>
      <c r="IR21" s="274"/>
      <c r="IS21" s="274"/>
      <c r="IT21" s="274"/>
    </row>
    <row r="22" spans="1:254" s="236" customFormat="1" ht="18.75" customHeight="1">
      <c r="A22" s="274"/>
      <c r="B22" s="275" t="s">
        <v>929</v>
      </c>
      <c r="C22" s="283">
        <v>12475674</v>
      </c>
      <c r="D22" s="284"/>
      <c r="E22" s="285">
        <f>'Est. Egr.'!D8</f>
        <v>8926565</v>
      </c>
      <c r="F22" s="276">
        <f t="shared" si="1"/>
        <v>-0.2844823454027414</v>
      </c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  <c r="GO22" s="274"/>
      <c r="GP22" s="274"/>
      <c r="GQ22" s="274"/>
      <c r="GR22" s="274"/>
      <c r="GS22" s="274"/>
      <c r="GT22" s="274"/>
      <c r="GU22" s="274"/>
      <c r="GV22" s="274"/>
      <c r="GW22" s="274"/>
      <c r="GX22" s="274"/>
      <c r="GY22" s="274"/>
      <c r="GZ22" s="274"/>
      <c r="HA22" s="274"/>
      <c r="HB22" s="274"/>
      <c r="HC22" s="274"/>
      <c r="HD22" s="274"/>
      <c r="HE22" s="274"/>
      <c r="HF22" s="274"/>
      <c r="HG22" s="274"/>
      <c r="HH22" s="274"/>
      <c r="HI22" s="274"/>
      <c r="HJ22" s="274"/>
      <c r="HK22" s="274"/>
      <c r="HL22" s="274"/>
      <c r="HM22" s="274"/>
      <c r="HN22" s="274"/>
      <c r="HO22" s="274"/>
      <c r="HP22" s="274"/>
      <c r="HQ22" s="274"/>
      <c r="HR22" s="274"/>
      <c r="HS22" s="274"/>
      <c r="HT22" s="274"/>
      <c r="HU22" s="274"/>
      <c r="HV22" s="274"/>
      <c r="HW22" s="274"/>
      <c r="HX22" s="274"/>
      <c r="HY22" s="274"/>
      <c r="HZ22" s="274"/>
      <c r="IA22" s="274"/>
      <c r="IB22" s="274"/>
      <c r="IC22" s="274"/>
      <c r="ID22" s="274"/>
      <c r="IE22" s="274"/>
      <c r="IF22" s="274"/>
      <c r="IG22" s="274"/>
      <c r="IH22" s="274"/>
      <c r="II22" s="274"/>
      <c r="IJ22" s="274"/>
      <c r="IK22" s="274"/>
      <c r="IL22" s="274"/>
      <c r="IM22" s="274"/>
      <c r="IN22" s="274"/>
      <c r="IO22" s="274"/>
      <c r="IP22" s="274"/>
      <c r="IQ22" s="274"/>
      <c r="IR22" s="274"/>
      <c r="IS22" s="274"/>
      <c r="IT22" s="274"/>
    </row>
    <row r="23" spans="1:254" s="236" customFormat="1" ht="18.75" customHeight="1">
      <c r="A23" s="274"/>
      <c r="B23" s="275" t="s">
        <v>636</v>
      </c>
      <c r="C23" s="283">
        <v>0</v>
      </c>
      <c r="D23" s="284"/>
      <c r="E23" s="285">
        <f>'Est. Egr.'!D9</f>
        <v>0</v>
      </c>
      <c r="F23" s="276" t="e">
        <f t="shared" si="1"/>
        <v>#DIV/0!</v>
      </c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  <c r="GO23" s="274"/>
      <c r="GP23" s="274"/>
      <c r="GQ23" s="274"/>
      <c r="GR23" s="274"/>
      <c r="GS23" s="274"/>
      <c r="GT23" s="274"/>
      <c r="GU23" s="274"/>
      <c r="GV23" s="274"/>
      <c r="GW23" s="274"/>
      <c r="GX23" s="274"/>
      <c r="GY23" s="274"/>
      <c r="GZ23" s="274"/>
      <c r="HA23" s="274"/>
      <c r="HB23" s="274"/>
      <c r="HC23" s="274"/>
      <c r="HD23" s="274"/>
      <c r="HE23" s="274"/>
      <c r="HF23" s="274"/>
      <c r="HG23" s="274"/>
      <c r="HH23" s="274"/>
      <c r="HI23" s="274"/>
      <c r="HJ23" s="274"/>
      <c r="HK23" s="274"/>
      <c r="HL23" s="274"/>
      <c r="HM23" s="274"/>
      <c r="HN23" s="274"/>
      <c r="HO23" s="274"/>
      <c r="HP23" s="274"/>
      <c r="HQ23" s="274"/>
      <c r="HR23" s="274"/>
      <c r="HS23" s="274"/>
      <c r="HT23" s="274"/>
      <c r="HU23" s="274"/>
      <c r="HV23" s="274"/>
      <c r="HW23" s="274"/>
      <c r="HX23" s="274"/>
      <c r="HY23" s="274"/>
      <c r="HZ23" s="274"/>
      <c r="IA23" s="274"/>
      <c r="IB23" s="274"/>
      <c r="IC23" s="274"/>
      <c r="ID23" s="274"/>
      <c r="IE23" s="274"/>
      <c r="IF23" s="274"/>
      <c r="IG23" s="274"/>
      <c r="IH23" s="274"/>
      <c r="II23" s="274"/>
      <c r="IJ23" s="274"/>
      <c r="IK23" s="274"/>
      <c r="IL23" s="274"/>
      <c r="IM23" s="274"/>
      <c r="IN23" s="274"/>
      <c r="IO23" s="274"/>
      <c r="IP23" s="274"/>
      <c r="IQ23" s="274"/>
      <c r="IR23" s="274"/>
      <c r="IS23" s="274"/>
      <c r="IT23" s="274"/>
    </row>
    <row r="24" spans="1:254" s="236" customFormat="1" ht="18.75" customHeight="1">
      <c r="A24" s="274"/>
      <c r="B24" s="275" t="s">
        <v>235</v>
      </c>
      <c r="C24" s="283">
        <v>0</v>
      </c>
      <c r="D24" s="284"/>
      <c r="E24" s="285">
        <f>'Est. Egr.'!D10</f>
        <v>0</v>
      </c>
      <c r="F24" s="276" t="e">
        <f t="shared" si="1"/>
        <v>#DIV/0!</v>
      </c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  <c r="GO24" s="274"/>
      <c r="GP24" s="274"/>
      <c r="GQ24" s="274"/>
      <c r="GR24" s="274"/>
      <c r="GS24" s="274"/>
      <c r="GT24" s="274"/>
      <c r="GU24" s="274"/>
      <c r="GV24" s="274"/>
      <c r="GW24" s="274"/>
      <c r="GX24" s="274"/>
      <c r="GY24" s="274"/>
      <c r="GZ24" s="274"/>
      <c r="HA24" s="274"/>
      <c r="HB24" s="274"/>
      <c r="HC24" s="274"/>
      <c r="HD24" s="274"/>
      <c r="HE24" s="274"/>
      <c r="HF24" s="274"/>
      <c r="HG24" s="274"/>
      <c r="HH24" s="274"/>
      <c r="HI24" s="274"/>
      <c r="HJ24" s="274"/>
      <c r="HK24" s="274"/>
      <c r="HL24" s="274"/>
      <c r="HM24" s="274"/>
      <c r="HN24" s="274"/>
      <c r="HO24" s="274"/>
      <c r="HP24" s="274"/>
      <c r="HQ24" s="274"/>
      <c r="HR24" s="274"/>
      <c r="HS24" s="274"/>
      <c r="HT24" s="274"/>
      <c r="HU24" s="274"/>
      <c r="HV24" s="274"/>
      <c r="HW24" s="274"/>
      <c r="HX24" s="274"/>
      <c r="HY24" s="274"/>
      <c r="HZ24" s="274"/>
      <c r="IA24" s="274"/>
      <c r="IB24" s="274"/>
      <c r="IC24" s="274"/>
      <c r="ID24" s="274"/>
      <c r="IE24" s="274"/>
      <c r="IF24" s="274"/>
      <c r="IG24" s="274"/>
      <c r="IH24" s="274"/>
      <c r="II24" s="274"/>
      <c r="IJ24" s="274"/>
      <c r="IK24" s="274"/>
      <c r="IL24" s="274"/>
      <c r="IM24" s="274"/>
      <c r="IN24" s="274"/>
      <c r="IO24" s="274"/>
      <c r="IP24" s="274"/>
      <c r="IQ24" s="274"/>
      <c r="IR24" s="274"/>
      <c r="IS24" s="274"/>
      <c r="IT24" s="274"/>
    </row>
    <row r="25" spans="1:254" s="236" customFormat="1" ht="18.75" customHeight="1">
      <c r="A25" s="274"/>
      <c r="B25" s="275" t="s">
        <v>290</v>
      </c>
      <c r="C25" s="283">
        <v>424545</v>
      </c>
      <c r="D25" s="284"/>
      <c r="E25" s="285">
        <f>'Est. Egr.'!D11</f>
        <v>418000</v>
      </c>
      <c r="F25" s="276">
        <f t="shared" si="1"/>
        <v>-0.015416504728591796</v>
      </c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  <c r="GO25" s="274"/>
      <c r="GP25" s="274"/>
      <c r="GQ25" s="274"/>
      <c r="GR25" s="274"/>
      <c r="GS25" s="274"/>
      <c r="GT25" s="274"/>
      <c r="GU25" s="274"/>
      <c r="GV25" s="274"/>
      <c r="GW25" s="274"/>
      <c r="GX25" s="274"/>
      <c r="GY25" s="274"/>
      <c r="GZ25" s="274"/>
      <c r="HA25" s="274"/>
      <c r="HB25" s="274"/>
      <c r="HC25" s="274"/>
      <c r="HD25" s="274"/>
      <c r="HE25" s="274"/>
      <c r="HF25" s="274"/>
      <c r="HG25" s="274"/>
      <c r="HH25" s="274"/>
      <c r="HI25" s="274"/>
      <c r="HJ25" s="274"/>
      <c r="HK25" s="274"/>
      <c r="HL25" s="274"/>
      <c r="HM25" s="274"/>
      <c r="HN25" s="274"/>
      <c r="HO25" s="274"/>
      <c r="HP25" s="274"/>
      <c r="HQ25" s="274"/>
      <c r="HR25" s="274"/>
      <c r="HS25" s="274"/>
      <c r="HT25" s="274"/>
      <c r="HU25" s="274"/>
      <c r="HV25" s="274"/>
      <c r="HW25" s="274"/>
      <c r="HX25" s="274"/>
      <c r="HY25" s="274"/>
      <c r="HZ25" s="274"/>
      <c r="IA25" s="274"/>
      <c r="IB25" s="274"/>
      <c r="IC25" s="274"/>
      <c r="ID25" s="274"/>
      <c r="IE25" s="274"/>
      <c r="IF25" s="274"/>
      <c r="IG25" s="274"/>
      <c r="IH25" s="274"/>
      <c r="II25" s="274"/>
      <c r="IJ25" s="274"/>
      <c r="IK25" s="274"/>
      <c r="IL25" s="274"/>
      <c r="IM25" s="274"/>
      <c r="IN25" s="274"/>
      <c r="IO25" s="274"/>
      <c r="IP25" s="274"/>
      <c r="IQ25" s="274"/>
      <c r="IR25" s="274"/>
      <c r="IS25" s="274"/>
      <c r="IT25" s="274"/>
    </row>
    <row r="26" spans="1:254" ht="15">
      <c r="A26" s="242"/>
      <c r="B26" s="279" t="s">
        <v>750</v>
      </c>
      <c r="C26" s="288">
        <f>SUM(C17:C25)</f>
        <v>56214069</v>
      </c>
      <c r="D26" s="289"/>
      <c r="E26" s="288">
        <f>SUM(E17:E25)</f>
        <v>52613181</v>
      </c>
      <c r="F26" s="280">
        <f>(E26/C26)-1</f>
        <v>-0.06405670438124667</v>
      </c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242"/>
      <c r="FG26" s="242"/>
      <c r="FH26" s="242"/>
      <c r="FI26" s="242"/>
      <c r="FJ26" s="242"/>
      <c r="FK26" s="242"/>
      <c r="FL26" s="242"/>
      <c r="FM26" s="242"/>
      <c r="FN26" s="242"/>
      <c r="FO26" s="242"/>
      <c r="FP26" s="242"/>
      <c r="FQ26" s="242"/>
      <c r="FR26" s="242"/>
      <c r="FS26" s="242"/>
      <c r="FT26" s="242"/>
      <c r="FU26" s="242"/>
      <c r="FV26" s="242"/>
      <c r="FW26" s="242"/>
      <c r="FX26" s="242"/>
      <c r="FY26" s="242"/>
      <c r="FZ26" s="242"/>
      <c r="GA26" s="242"/>
      <c r="GB26" s="242"/>
      <c r="GC26" s="242"/>
      <c r="GD26" s="242"/>
      <c r="GE26" s="242"/>
      <c r="GF26" s="242"/>
      <c r="GG26" s="242"/>
      <c r="GH26" s="242"/>
      <c r="GI26" s="242"/>
      <c r="GJ26" s="242"/>
      <c r="GK26" s="242"/>
      <c r="GL26" s="242"/>
      <c r="GM26" s="242"/>
      <c r="GN26" s="242"/>
      <c r="GO26" s="242"/>
      <c r="GP26" s="242"/>
      <c r="GQ26" s="242"/>
      <c r="GR26" s="242"/>
      <c r="GS26" s="242"/>
      <c r="GT26" s="242"/>
      <c r="GU26" s="242"/>
      <c r="GV26" s="242"/>
      <c r="GW26" s="242"/>
      <c r="GX26" s="242"/>
      <c r="GY26" s="242"/>
      <c r="GZ26" s="242"/>
      <c r="HA26" s="242"/>
      <c r="HB26" s="242"/>
      <c r="HC26" s="242"/>
      <c r="HD26" s="242"/>
      <c r="HE26" s="242"/>
      <c r="HF26" s="242"/>
      <c r="HG26" s="242"/>
      <c r="HH26" s="242"/>
      <c r="HI26" s="242"/>
      <c r="HJ26" s="242"/>
      <c r="HK26" s="242"/>
      <c r="HL26" s="242"/>
      <c r="HM26" s="242"/>
      <c r="HN26" s="242"/>
      <c r="HO26" s="242"/>
      <c r="HP26" s="242"/>
      <c r="HQ26" s="242"/>
      <c r="HR26" s="242"/>
      <c r="HS26" s="242"/>
      <c r="HT26" s="242"/>
      <c r="HU26" s="242"/>
      <c r="HV26" s="242"/>
      <c r="HW26" s="242"/>
      <c r="HX26" s="242"/>
      <c r="HY26" s="242"/>
      <c r="HZ26" s="242"/>
      <c r="IA26" s="242"/>
      <c r="IB26" s="242"/>
      <c r="IC26" s="242"/>
      <c r="ID26" s="242"/>
      <c r="IE26" s="242"/>
      <c r="IF26" s="242"/>
      <c r="IG26" s="242"/>
      <c r="IH26" s="242"/>
      <c r="II26" s="242"/>
      <c r="IJ26" s="242"/>
      <c r="IK26" s="242"/>
      <c r="IL26" s="242"/>
      <c r="IM26" s="242"/>
      <c r="IN26" s="242"/>
      <c r="IO26" s="242"/>
      <c r="IP26" s="242"/>
      <c r="IQ26" s="242"/>
      <c r="IR26" s="242"/>
      <c r="IS26" s="242"/>
      <c r="IT26" s="242"/>
    </row>
    <row r="27" spans="1:254" ht="13.5" hidden="1">
      <c r="A27" s="242"/>
      <c r="B27" s="242"/>
      <c r="C27" s="290"/>
      <c r="D27" s="282"/>
      <c r="E27" s="291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242"/>
      <c r="FG27" s="242"/>
      <c r="FH27" s="242"/>
      <c r="FI27" s="242"/>
      <c r="FJ27" s="242"/>
      <c r="FK27" s="242"/>
      <c r="FL27" s="242"/>
      <c r="FM27" s="242"/>
      <c r="FN27" s="242"/>
      <c r="FO27" s="242"/>
      <c r="FP27" s="242"/>
      <c r="FQ27" s="242"/>
      <c r="FR27" s="242"/>
      <c r="FS27" s="242"/>
      <c r="FT27" s="242"/>
      <c r="FU27" s="242"/>
      <c r="FV27" s="242"/>
      <c r="FW27" s="242"/>
      <c r="FX27" s="242"/>
      <c r="FY27" s="242"/>
      <c r="FZ27" s="242"/>
      <c r="GA27" s="242"/>
      <c r="GB27" s="242"/>
      <c r="GC27" s="242"/>
      <c r="GD27" s="242"/>
      <c r="GE27" s="242"/>
      <c r="GF27" s="242"/>
      <c r="GG27" s="242"/>
      <c r="GH27" s="242"/>
      <c r="GI27" s="242"/>
      <c r="GJ27" s="242"/>
      <c r="GK27" s="242"/>
      <c r="GL27" s="242"/>
      <c r="GM27" s="242"/>
      <c r="GN27" s="242"/>
      <c r="GO27" s="242"/>
      <c r="GP27" s="242"/>
      <c r="GQ27" s="242"/>
      <c r="GR27" s="242"/>
      <c r="GS27" s="242"/>
      <c r="GT27" s="242"/>
      <c r="GU27" s="242"/>
      <c r="GV27" s="242"/>
      <c r="GW27" s="242"/>
      <c r="GX27" s="242"/>
      <c r="GY27" s="242"/>
      <c r="GZ27" s="242"/>
      <c r="HA27" s="242"/>
      <c r="HB27" s="242"/>
      <c r="HC27" s="242"/>
      <c r="HD27" s="242"/>
      <c r="HE27" s="242"/>
      <c r="HF27" s="242"/>
      <c r="HG27" s="242"/>
      <c r="HH27" s="242"/>
      <c r="HI27" s="242"/>
      <c r="HJ27" s="242"/>
      <c r="HK27" s="242"/>
      <c r="HL27" s="242"/>
      <c r="HM27" s="242"/>
      <c r="HN27" s="242"/>
      <c r="HO27" s="242"/>
      <c r="HP27" s="242"/>
      <c r="HQ27" s="242"/>
      <c r="HR27" s="242"/>
      <c r="HS27" s="242"/>
      <c r="HT27" s="242"/>
      <c r="HU27" s="242"/>
      <c r="HV27" s="242"/>
      <c r="HW27" s="242"/>
      <c r="HX27" s="242"/>
      <c r="HY27" s="242"/>
      <c r="HZ27" s="242"/>
      <c r="IA27" s="242"/>
      <c r="IB27" s="242"/>
      <c r="IC27" s="242"/>
      <c r="ID27" s="242"/>
      <c r="IE27" s="242"/>
      <c r="IF27" s="242"/>
      <c r="IG27" s="242"/>
      <c r="IH27" s="242"/>
      <c r="II27" s="242"/>
      <c r="IJ27" s="242"/>
      <c r="IK27" s="242"/>
      <c r="IL27" s="242"/>
      <c r="IM27" s="242"/>
      <c r="IN27" s="242"/>
      <c r="IO27" s="242"/>
      <c r="IP27" s="242"/>
      <c r="IQ27" s="242"/>
      <c r="IR27" s="242"/>
      <c r="IS27" s="242"/>
      <c r="IT27" s="242"/>
    </row>
    <row r="28" ht="12.75" customHeight="1" hidden="1">
      <c r="D28" s="259"/>
    </row>
    <row r="29" ht="12.75" customHeight="1" hidden="1">
      <c r="D29" s="259"/>
    </row>
    <row r="30" ht="12.75" customHeight="1" hidden="1">
      <c r="D30" s="259"/>
    </row>
    <row r="31" ht="12.75" customHeight="1" hidden="1">
      <c r="D31" s="259"/>
    </row>
    <row r="32" ht="12.75" customHeight="1" hidden="1">
      <c r="D32" s="259"/>
    </row>
    <row r="33" ht="12.75" customHeight="1" hidden="1">
      <c r="D33" s="259"/>
    </row>
    <row r="34" ht="0" customHeight="1" hidden="1">
      <c r="D34" s="259"/>
    </row>
    <row r="35" ht="0" customHeight="1" hidden="1">
      <c r="D35" s="259"/>
    </row>
    <row r="36" ht="0" customHeight="1" hidden="1">
      <c r="D36" s="259"/>
    </row>
    <row r="37" ht="0" customHeight="1" hidden="1">
      <c r="D37" s="259"/>
    </row>
    <row r="38" ht="0" customHeight="1" hidden="1">
      <c r="D38" s="259"/>
    </row>
    <row r="39" ht="0" customHeight="1" hidden="1">
      <c r="D39" s="259"/>
    </row>
    <row r="40" ht="0" customHeight="1" hidden="1">
      <c r="D40" s="259"/>
    </row>
    <row r="41" ht="0" customHeight="1" hidden="1">
      <c r="D41" s="259"/>
    </row>
    <row r="42" ht="0" customHeight="1" hidden="1">
      <c r="D42" s="259"/>
    </row>
    <row r="43" ht="0" customHeight="1" hidden="1">
      <c r="D43" s="259"/>
    </row>
    <row r="44" ht="0" customHeight="1" hidden="1">
      <c r="D44" s="259"/>
    </row>
    <row r="45" ht="0" customHeight="1" hidden="1">
      <c r="D45" s="259"/>
    </row>
    <row r="46" ht="0" customHeight="1" hidden="1"/>
    <row r="47" ht="0" customHeight="1" hidden="1"/>
  </sheetData>
  <sheetProtection password="CC49" sheet="1" objects="1" scenarios="1"/>
  <mergeCells count="6">
    <mergeCell ref="B16:F16"/>
    <mergeCell ref="B3:F3"/>
    <mergeCell ref="B1:B2"/>
    <mergeCell ref="C1:C2"/>
    <mergeCell ref="F1:F2"/>
    <mergeCell ref="E1:E2"/>
  </mergeCells>
  <conditionalFormatting sqref="C5:C14">
    <cfRule type="containsBlanks" priority="3" dxfId="1959">
      <formula>LEN(TRIM(C5))=0</formula>
    </cfRule>
  </conditionalFormatting>
  <conditionalFormatting sqref="C17:C25">
    <cfRule type="containsBlanks" priority="1" dxfId="0">
      <formula>LEN(TRIM(C17))=0</formula>
    </cfRule>
  </conditionalFormatting>
  <dataValidations count="1">
    <dataValidation type="whole" operator="greaterThanOrEqual" allowBlank="1" showInputMessage="1" showErrorMessage="1" sqref="C5:C14 C17:C25">
      <formula1>0</formula1>
    </dataValidation>
  </dataValidations>
  <printOptions horizontalCentered="1" verticalCentered="1"/>
  <pageMargins left="0.3937007874015748" right="0.3937007874015748" top="1.141732283464567" bottom="0.7480314960629921" header="0.5118110236220472" footer="0.5118110236220472"/>
  <pageSetup horizontalDpi="300" verticalDpi="300" orientation="landscape" r:id="rId1"/>
  <headerFooter alignWithMargins="0">
    <oddHeader>&amp;L&amp;"-,Negrita"&amp;20Situación Hacendaria 2010-2011
&amp;14Nombre de la Entidad: &amp;F, Jalisco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rgb="FFFFFF00"/>
  </sheetPr>
  <dimension ref="A1:T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0" defaultRowHeight="15" zeroHeight="1"/>
  <cols>
    <col min="1" max="1" width="3.421875" style="32" bestFit="1" customWidth="1"/>
    <col min="2" max="2" width="7.00390625" style="34" bestFit="1" customWidth="1"/>
    <col min="3" max="3" width="55.00390625" style="37" customWidth="1"/>
    <col min="4" max="4" width="3.7109375" style="170" customWidth="1"/>
    <col min="5" max="5" width="4.00390625" style="0" customWidth="1"/>
    <col min="6" max="6" width="15.00390625" style="80" customWidth="1"/>
    <col min="7" max="7" width="4.00390625" style="0" customWidth="1"/>
    <col min="8" max="8" width="15.00390625" style="80" customWidth="1"/>
    <col min="9" max="9" width="4.00390625" style="0" customWidth="1"/>
    <col min="10" max="10" width="15.00390625" style="80" customWidth="1"/>
    <col min="11" max="11" width="4.00390625" style="0" customWidth="1"/>
    <col min="12" max="12" width="15.00390625" style="80" customWidth="1"/>
    <col min="13" max="13" width="4.00390625" style="0" customWidth="1"/>
    <col min="14" max="14" width="15.00390625" style="80" customWidth="1"/>
    <col min="15" max="15" width="4.00390625" style="0" customWidth="1"/>
    <col min="16" max="16" width="15.00390625" style="80" customWidth="1"/>
    <col min="17" max="17" width="16.57421875" style="80" customWidth="1"/>
    <col min="18" max="18" width="0.2890625" style="0" customWidth="1"/>
    <col min="19" max="19" width="0" style="0" hidden="1" customWidth="1"/>
    <col min="20" max="16384" width="0" style="0" hidden="1" customWidth="1"/>
  </cols>
  <sheetData>
    <row r="1" spans="1:17" s="9" customFormat="1" ht="37.5" customHeight="1">
      <c r="A1" s="446" t="s">
        <v>789</v>
      </c>
      <c r="B1" s="446" t="s">
        <v>784</v>
      </c>
      <c r="C1" s="447" t="s">
        <v>788</v>
      </c>
      <c r="D1" s="452" t="s">
        <v>785</v>
      </c>
      <c r="E1" s="451" t="s">
        <v>853</v>
      </c>
      <c r="F1" s="451"/>
      <c r="G1" s="444" t="s">
        <v>339</v>
      </c>
      <c r="H1" s="444"/>
      <c r="I1" s="444" t="s">
        <v>388</v>
      </c>
      <c r="J1" s="444"/>
      <c r="K1" s="444" t="s">
        <v>389</v>
      </c>
      <c r="L1" s="444"/>
      <c r="M1" s="444" t="s">
        <v>390</v>
      </c>
      <c r="N1" s="444"/>
      <c r="O1" s="444" t="s">
        <v>394</v>
      </c>
      <c r="P1" s="444"/>
      <c r="Q1" s="448" t="s">
        <v>385</v>
      </c>
    </row>
    <row r="2" spans="1:17" s="9" customFormat="1" ht="30">
      <c r="A2" s="447"/>
      <c r="B2" s="447"/>
      <c r="C2" s="447"/>
      <c r="D2" s="453"/>
      <c r="E2" s="23" t="s">
        <v>395</v>
      </c>
      <c r="F2" s="11" t="s">
        <v>852</v>
      </c>
      <c r="G2" s="23" t="s">
        <v>395</v>
      </c>
      <c r="H2" s="11" t="s">
        <v>852</v>
      </c>
      <c r="I2" s="23" t="s">
        <v>395</v>
      </c>
      <c r="J2" s="11" t="s">
        <v>852</v>
      </c>
      <c r="K2" s="23" t="s">
        <v>395</v>
      </c>
      <c r="L2" s="11" t="s">
        <v>852</v>
      </c>
      <c r="M2" s="23" t="s">
        <v>395</v>
      </c>
      <c r="N2" s="11" t="s">
        <v>852</v>
      </c>
      <c r="O2" s="23" t="s">
        <v>395</v>
      </c>
      <c r="P2" s="11" t="s">
        <v>852</v>
      </c>
      <c r="Q2" s="448"/>
    </row>
    <row r="3" spans="1:17" s="9" customFormat="1" ht="18" customHeight="1">
      <c r="A3" s="447"/>
      <c r="B3" s="447"/>
      <c r="C3" s="447"/>
      <c r="D3" s="454"/>
      <c r="E3" s="449"/>
      <c r="F3" s="450"/>
      <c r="G3" s="449"/>
      <c r="H3" s="450"/>
      <c r="I3" s="449"/>
      <c r="J3" s="450"/>
      <c r="K3" s="449"/>
      <c r="L3" s="450"/>
      <c r="M3" s="449"/>
      <c r="N3" s="450"/>
      <c r="O3" s="449"/>
      <c r="P3" s="450"/>
      <c r="Q3" s="448"/>
    </row>
    <row r="4" spans="1:17" s="38" customFormat="1" ht="25.5" customHeight="1">
      <c r="A4" s="41">
        <v>1</v>
      </c>
      <c r="B4" s="42"/>
      <c r="C4" s="43" t="s">
        <v>164</v>
      </c>
      <c r="D4" s="73"/>
      <c r="E4" s="44"/>
      <c r="F4" s="73">
        <f>F5+F22+F35+F36+F37+F38+F39+F53</f>
        <v>2896400</v>
      </c>
      <c r="G4" s="44"/>
      <c r="H4" s="73">
        <f>H5+H22+H35+H36+H37+H38+H39+H53</f>
        <v>0</v>
      </c>
      <c r="I4" s="44"/>
      <c r="J4" s="73">
        <f>J5+J22+J35+J36+J37+J38+J39+J53</f>
        <v>0</v>
      </c>
      <c r="K4" s="44"/>
      <c r="L4" s="73">
        <f>L5+L22+L35+L36+L37+L38+L39+L53</f>
        <v>0</v>
      </c>
      <c r="M4" s="44"/>
      <c r="N4" s="73">
        <f>N5+N22+N35+N36+N37+N38+N39+N53</f>
        <v>0</v>
      </c>
      <c r="O4" s="44"/>
      <c r="P4" s="73">
        <f>P5+P22+P35+P36+P37+P38+P39+P53</f>
        <v>0</v>
      </c>
      <c r="Q4" s="81">
        <f>SUM(F4+H4+J4+L4+N4+P4)</f>
        <v>2896400</v>
      </c>
    </row>
    <row r="5" spans="1:17" s="38" customFormat="1" ht="25.5" customHeight="1">
      <c r="A5" s="41">
        <v>11</v>
      </c>
      <c r="B5" s="42"/>
      <c r="C5" s="43" t="s">
        <v>163</v>
      </c>
      <c r="D5" s="73"/>
      <c r="E5" s="44"/>
      <c r="F5" s="73">
        <f>F6</f>
        <v>77000</v>
      </c>
      <c r="G5" s="44"/>
      <c r="H5" s="73">
        <f>H6</f>
        <v>0</v>
      </c>
      <c r="I5" s="44"/>
      <c r="J5" s="73">
        <f>J6</f>
        <v>0</v>
      </c>
      <c r="K5" s="44"/>
      <c r="L5" s="73">
        <f>L6</f>
        <v>0</v>
      </c>
      <c r="M5" s="44"/>
      <c r="N5" s="73">
        <f>N6</f>
        <v>0</v>
      </c>
      <c r="O5" s="44"/>
      <c r="P5" s="73">
        <f>P6</f>
        <v>0</v>
      </c>
      <c r="Q5" s="81">
        <f aca="true" t="shared" si="0" ref="Q5:Q68">SUM(F5+H5+J5+L5+N5+P5)</f>
        <v>77000</v>
      </c>
    </row>
    <row r="6" spans="1:17" s="38" customFormat="1" ht="25.5" customHeight="1">
      <c r="A6" s="45"/>
      <c r="B6" s="46">
        <v>11100</v>
      </c>
      <c r="C6" s="47" t="s">
        <v>162</v>
      </c>
      <c r="D6" s="74"/>
      <c r="E6" s="48"/>
      <c r="F6" s="74">
        <f>SUM(F7:F21)</f>
        <v>77000</v>
      </c>
      <c r="G6" s="48"/>
      <c r="H6" s="74">
        <f>SUM(H7:H21)</f>
        <v>0</v>
      </c>
      <c r="I6" s="48"/>
      <c r="J6" s="74">
        <f>SUM(J7:J21)</f>
        <v>0</v>
      </c>
      <c r="K6" s="48"/>
      <c r="L6" s="74">
        <f>SUM(L7:L21)</f>
        <v>0</v>
      </c>
      <c r="M6" s="48"/>
      <c r="N6" s="74">
        <f>SUM(N7:N21)</f>
        <v>0</v>
      </c>
      <c r="O6" s="48"/>
      <c r="P6" s="74">
        <f>SUM(P7:P21)</f>
        <v>0</v>
      </c>
      <c r="Q6" s="81">
        <f t="shared" si="0"/>
        <v>77000</v>
      </c>
    </row>
    <row r="7" spans="1:17" s="38" customFormat="1" ht="25.5" customHeight="1">
      <c r="A7" s="49"/>
      <c r="B7" s="50">
        <v>11101</v>
      </c>
      <c r="C7" s="51" t="s">
        <v>161</v>
      </c>
      <c r="D7" s="75">
        <v>1</v>
      </c>
      <c r="E7" s="52">
        <v>101</v>
      </c>
      <c r="F7" s="85">
        <v>2000</v>
      </c>
      <c r="G7" s="52"/>
      <c r="H7" s="75"/>
      <c r="I7" s="52"/>
      <c r="J7" s="75"/>
      <c r="K7" s="52"/>
      <c r="L7" s="75"/>
      <c r="M7" s="52"/>
      <c r="N7" s="75"/>
      <c r="O7" s="52"/>
      <c r="P7" s="75"/>
      <c r="Q7" s="73">
        <f t="shared" si="0"/>
        <v>2000</v>
      </c>
    </row>
    <row r="8" spans="1:17" s="38" customFormat="1" ht="25.5" customHeight="1">
      <c r="A8" s="49"/>
      <c r="B8" s="50">
        <v>11102</v>
      </c>
      <c r="C8" s="51" t="s">
        <v>160</v>
      </c>
      <c r="D8" s="75">
        <v>1</v>
      </c>
      <c r="E8" s="52">
        <v>101</v>
      </c>
      <c r="F8" s="85"/>
      <c r="G8" s="52"/>
      <c r="H8" s="75"/>
      <c r="I8" s="52"/>
      <c r="J8" s="75"/>
      <c r="K8" s="52"/>
      <c r="L8" s="75"/>
      <c r="M8" s="52"/>
      <c r="N8" s="75"/>
      <c r="O8" s="52"/>
      <c r="P8" s="75"/>
      <c r="Q8" s="73">
        <f t="shared" si="0"/>
        <v>0</v>
      </c>
    </row>
    <row r="9" spans="1:17" s="38" customFormat="1" ht="25.5" customHeight="1">
      <c r="A9" s="49"/>
      <c r="B9" s="50">
        <v>11103</v>
      </c>
      <c r="C9" s="51" t="s">
        <v>159</v>
      </c>
      <c r="D9" s="75">
        <v>1</v>
      </c>
      <c r="E9" s="52">
        <v>101</v>
      </c>
      <c r="F9" s="85"/>
      <c r="G9" s="52"/>
      <c r="H9" s="75"/>
      <c r="I9" s="52"/>
      <c r="J9" s="75"/>
      <c r="K9" s="52"/>
      <c r="L9" s="75"/>
      <c r="M9" s="52"/>
      <c r="N9" s="75"/>
      <c r="O9" s="52"/>
      <c r="P9" s="75"/>
      <c r="Q9" s="73">
        <f t="shared" si="0"/>
        <v>0</v>
      </c>
    </row>
    <row r="10" spans="1:17" s="38" customFormat="1" ht="25.5" customHeight="1">
      <c r="A10" s="49"/>
      <c r="B10" s="50">
        <v>11104</v>
      </c>
      <c r="C10" s="51" t="s">
        <v>158</v>
      </c>
      <c r="D10" s="75">
        <v>1</v>
      </c>
      <c r="E10" s="52">
        <v>101</v>
      </c>
      <c r="F10" s="85"/>
      <c r="G10" s="52"/>
      <c r="H10" s="75"/>
      <c r="I10" s="52"/>
      <c r="J10" s="75"/>
      <c r="K10" s="52"/>
      <c r="L10" s="75"/>
      <c r="M10" s="52"/>
      <c r="N10" s="75"/>
      <c r="O10" s="52"/>
      <c r="P10" s="75"/>
      <c r="Q10" s="73">
        <f t="shared" si="0"/>
        <v>0</v>
      </c>
    </row>
    <row r="11" spans="1:17" s="38" customFormat="1" ht="25.5" customHeight="1">
      <c r="A11" s="49"/>
      <c r="B11" s="50">
        <v>11105</v>
      </c>
      <c r="C11" s="51" t="s">
        <v>157</v>
      </c>
      <c r="D11" s="75">
        <v>1</v>
      </c>
      <c r="E11" s="52">
        <v>101</v>
      </c>
      <c r="F11" s="85"/>
      <c r="G11" s="52"/>
      <c r="H11" s="75"/>
      <c r="I11" s="52"/>
      <c r="J11" s="75"/>
      <c r="K11" s="52"/>
      <c r="L11" s="75"/>
      <c r="M11" s="52"/>
      <c r="N11" s="75"/>
      <c r="O11" s="52"/>
      <c r="P11" s="75"/>
      <c r="Q11" s="73">
        <f t="shared" si="0"/>
        <v>0</v>
      </c>
    </row>
    <row r="12" spans="1:17" s="38" customFormat="1" ht="25.5" customHeight="1">
      <c r="A12" s="49"/>
      <c r="B12" s="50">
        <v>11106</v>
      </c>
      <c r="C12" s="51" t="s">
        <v>976</v>
      </c>
      <c r="D12" s="75">
        <v>1</v>
      </c>
      <c r="E12" s="52">
        <v>101</v>
      </c>
      <c r="F12" s="85"/>
      <c r="G12" s="52"/>
      <c r="H12" s="75"/>
      <c r="I12" s="52"/>
      <c r="J12" s="75"/>
      <c r="K12" s="52"/>
      <c r="L12" s="75"/>
      <c r="M12" s="52"/>
      <c r="N12" s="75"/>
      <c r="O12" s="52"/>
      <c r="P12" s="75"/>
      <c r="Q12" s="73">
        <f t="shared" si="0"/>
        <v>0</v>
      </c>
    </row>
    <row r="13" spans="1:17" s="38" customFormat="1" ht="25.5" customHeight="1">
      <c r="A13" s="49"/>
      <c r="B13" s="50">
        <v>11107</v>
      </c>
      <c r="C13" s="51" t="s">
        <v>156</v>
      </c>
      <c r="D13" s="75">
        <v>1</v>
      </c>
      <c r="E13" s="52">
        <v>101</v>
      </c>
      <c r="F13" s="85"/>
      <c r="G13" s="52"/>
      <c r="H13" s="75"/>
      <c r="I13" s="52"/>
      <c r="J13" s="75"/>
      <c r="K13" s="52"/>
      <c r="L13" s="75"/>
      <c r="M13" s="52"/>
      <c r="N13" s="75"/>
      <c r="O13" s="52"/>
      <c r="P13" s="75"/>
      <c r="Q13" s="73">
        <f t="shared" si="0"/>
        <v>0</v>
      </c>
    </row>
    <row r="14" spans="1:17" s="38" customFormat="1" ht="25.5" customHeight="1">
      <c r="A14" s="49"/>
      <c r="B14" s="50">
        <v>11108</v>
      </c>
      <c r="C14" s="51" t="s">
        <v>155</v>
      </c>
      <c r="D14" s="75">
        <v>1</v>
      </c>
      <c r="E14" s="52">
        <v>101</v>
      </c>
      <c r="F14" s="85"/>
      <c r="G14" s="52"/>
      <c r="H14" s="75"/>
      <c r="I14" s="52"/>
      <c r="J14" s="75"/>
      <c r="K14" s="52"/>
      <c r="L14" s="75"/>
      <c r="M14" s="52"/>
      <c r="N14" s="75"/>
      <c r="O14" s="52"/>
      <c r="P14" s="75"/>
      <c r="Q14" s="73">
        <f t="shared" si="0"/>
        <v>0</v>
      </c>
    </row>
    <row r="15" spans="1:17" s="38" customFormat="1" ht="25.5" customHeight="1">
      <c r="A15" s="49"/>
      <c r="B15" s="50">
        <v>11109</v>
      </c>
      <c r="C15" s="51" t="s">
        <v>154</v>
      </c>
      <c r="D15" s="75">
        <v>1</v>
      </c>
      <c r="E15" s="52">
        <v>101</v>
      </c>
      <c r="F15" s="85"/>
      <c r="G15" s="52"/>
      <c r="H15" s="75"/>
      <c r="I15" s="52"/>
      <c r="J15" s="75"/>
      <c r="K15" s="52"/>
      <c r="L15" s="75"/>
      <c r="M15" s="52"/>
      <c r="N15" s="75"/>
      <c r="O15" s="52"/>
      <c r="P15" s="75"/>
      <c r="Q15" s="73">
        <f t="shared" si="0"/>
        <v>0</v>
      </c>
    </row>
    <row r="16" spans="1:17" s="38" customFormat="1" ht="25.5" customHeight="1">
      <c r="A16" s="49"/>
      <c r="B16" s="50">
        <v>11110</v>
      </c>
      <c r="C16" s="51" t="s">
        <v>153</v>
      </c>
      <c r="D16" s="75">
        <v>1</v>
      </c>
      <c r="E16" s="52">
        <v>101</v>
      </c>
      <c r="F16" s="85"/>
      <c r="G16" s="52"/>
      <c r="H16" s="75"/>
      <c r="I16" s="52"/>
      <c r="J16" s="75"/>
      <c r="K16" s="52"/>
      <c r="L16" s="75"/>
      <c r="M16" s="52"/>
      <c r="N16" s="75"/>
      <c r="O16" s="52"/>
      <c r="P16" s="75"/>
      <c r="Q16" s="73">
        <f t="shared" si="0"/>
        <v>0</v>
      </c>
    </row>
    <row r="17" spans="1:17" s="38" customFormat="1" ht="25.5" customHeight="1">
      <c r="A17" s="49"/>
      <c r="B17" s="50">
        <v>11111</v>
      </c>
      <c r="C17" s="51" t="s">
        <v>152</v>
      </c>
      <c r="D17" s="75">
        <v>1</v>
      </c>
      <c r="E17" s="52">
        <v>101</v>
      </c>
      <c r="F17" s="85"/>
      <c r="G17" s="52"/>
      <c r="H17" s="75"/>
      <c r="I17" s="52"/>
      <c r="J17" s="75"/>
      <c r="K17" s="52"/>
      <c r="L17" s="75"/>
      <c r="M17" s="52"/>
      <c r="N17" s="75"/>
      <c r="O17" s="52"/>
      <c r="P17" s="75"/>
      <c r="Q17" s="73">
        <f t="shared" si="0"/>
        <v>0</v>
      </c>
    </row>
    <row r="18" spans="1:17" s="38" customFormat="1" ht="25.5" customHeight="1">
      <c r="A18" s="49"/>
      <c r="B18" s="50">
        <v>11112</v>
      </c>
      <c r="C18" s="51" t="s">
        <v>151</v>
      </c>
      <c r="D18" s="75">
        <v>1</v>
      </c>
      <c r="E18" s="52">
        <v>101</v>
      </c>
      <c r="F18" s="85">
        <v>20000</v>
      </c>
      <c r="G18" s="52"/>
      <c r="H18" s="75"/>
      <c r="I18" s="52"/>
      <c r="J18" s="75"/>
      <c r="K18" s="52"/>
      <c r="L18" s="75"/>
      <c r="M18" s="52"/>
      <c r="N18" s="75"/>
      <c r="O18" s="52"/>
      <c r="P18" s="75"/>
      <c r="Q18" s="73">
        <f t="shared" si="0"/>
        <v>20000</v>
      </c>
    </row>
    <row r="19" spans="1:17" s="38" customFormat="1" ht="25.5" customHeight="1">
      <c r="A19" s="49"/>
      <c r="B19" s="50">
        <v>11113</v>
      </c>
      <c r="C19" s="51" t="s">
        <v>150</v>
      </c>
      <c r="D19" s="75">
        <v>1</v>
      </c>
      <c r="E19" s="52">
        <v>101</v>
      </c>
      <c r="F19" s="85">
        <v>5000</v>
      </c>
      <c r="G19" s="52"/>
      <c r="H19" s="75"/>
      <c r="I19" s="52"/>
      <c r="J19" s="75"/>
      <c r="K19" s="52"/>
      <c r="L19" s="75"/>
      <c r="M19" s="52"/>
      <c r="N19" s="75"/>
      <c r="O19" s="52"/>
      <c r="P19" s="75"/>
      <c r="Q19" s="73">
        <f t="shared" si="0"/>
        <v>5000</v>
      </c>
    </row>
    <row r="20" spans="1:17" s="38" customFormat="1" ht="25.5" customHeight="1">
      <c r="A20" s="49"/>
      <c r="B20" s="50">
        <v>11114</v>
      </c>
      <c r="C20" s="51" t="s">
        <v>149</v>
      </c>
      <c r="D20" s="75">
        <v>1</v>
      </c>
      <c r="E20" s="52">
        <v>101</v>
      </c>
      <c r="F20" s="85"/>
      <c r="G20" s="52"/>
      <c r="H20" s="75"/>
      <c r="I20" s="52"/>
      <c r="J20" s="75"/>
      <c r="K20" s="52"/>
      <c r="L20" s="75"/>
      <c r="M20" s="52"/>
      <c r="N20" s="75"/>
      <c r="O20" s="52"/>
      <c r="P20" s="75"/>
      <c r="Q20" s="73">
        <f t="shared" si="0"/>
        <v>0</v>
      </c>
    </row>
    <row r="21" spans="1:17" s="38" customFormat="1" ht="25.5" customHeight="1">
      <c r="A21" s="49"/>
      <c r="B21" s="50">
        <v>11115</v>
      </c>
      <c r="C21" s="51" t="s">
        <v>148</v>
      </c>
      <c r="D21" s="75">
        <v>1</v>
      </c>
      <c r="E21" s="52">
        <v>101</v>
      </c>
      <c r="F21" s="85">
        <v>50000</v>
      </c>
      <c r="G21" s="52"/>
      <c r="H21" s="75"/>
      <c r="I21" s="52"/>
      <c r="J21" s="75"/>
      <c r="K21" s="52"/>
      <c r="L21" s="75"/>
      <c r="M21" s="52"/>
      <c r="N21" s="75"/>
      <c r="O21" s="52"/>
      <c r="P21" s="75"/>
      <c r="Q21" s="73">
        <f t="shared" si="0"/>
        <v>50000</v>
      </c>
    </row>
    <row r="22" spans="1:17" s="38" customFormat="1" ht="25.5" customHeight="1">
      <c r="A22" s="41">
        <v>12</v>
      </c>
      <c r="B22" s="59"/>
      <c r="C22" s="43" t="s">
        <v>147</v>
      </c>
      <c r="D22" s="73"/>
      <c r="E22" s="44"/>
      <c r="F22" s="73">
        <f>F23+F26+F31</f>
        <v>2819400</v>
      </c>
      <c r="G22" s="44"/>
      <c r="H22" s="73">
        <f>H23+H26+H31</f>
        <v>0</v>
      </c>
      <c r="I22" s="44"/>
      <c r="J22" s="73">
        <f>J23+J26+J31</f>
        <v>0</v>
      </c>
      <c r="K22" s="44"/>
      <c r="L22" s="73">
        <f>L23+L26+L31</f>
        <v>0</v>
      </c>
      <c r="M22" s="44"/>
      <c r="N22" s="73">
        <f>N23+N26+N31</f>
        <v>0</v>
      </c>
      <c r="O22" s="44"/>
      <c r="P22" s="73">
        <f>P23+P26+P31</f>
        <v>0</v>
      </c>
      <c r="Q22" s="81">
        <f t="shared" si="0"/>
        <v>2819400</v>
      </c>
    </row>
    <row r="23" spans="1:17" s="38" customFormat="1" ht="25.5" customHeight="1">
      <c r="A23" s="45"/>
      <c r="B23" s="46">
        <v>12100</v>
      </c>
      <c r="C23" s="47" t="s">
        <v>146</v>
      </c>
      <c r="D23" s="74"/>
      <c r="E23" s="48"/>
      <c r="F23" s="74">
        <f>SUM(F24:F25)</f>
        <v>2359400</v>
      </c>
      <c r="G23" s="48"/>
      <c r="H23" s="74">
        <f>SUM(H24:H25)</f>
        <v>0</v>
      </c>
      <c r="I23" s="48"/>
      <c r="J23" s="74">
        <f>SUM(J24:J25)</f>
        <v>0</v>
      </c>
      <c r="K23" s="48"/>
      <c r="L23" s="74">
        <f>SUM(L24:L25)</f>
        <v>0</v>
      </c>
      <c r="M23" s="48"/>
      <c r="N23" s="74">
        <f>SUM(N24:N25)</f>
        <v>0</v>
      </c>
      <c r="O23" s="48"/>
      <c r="P23" s="74">
        <f>SUM(P24:P25)</f>
        <v>0</v>
      </c>
      <c r="Q23" s="81">
        <f t="shared" si="0"/>
        <v>2359400</v>
      </c>
    </row>
    <row r="24" spans="1:17" s="38" customFormat="1" ht="25.5" customHeight="1">
      <c r="A24" s="49"/>
      <c r="B24" s="50">
        <v>12101</v>
      </c>
      <c r="C24" s="51" t="s">
        <v>761</v>
      </c>
      <c r="D24" s="75">
        <v>1</v>
      </c>
      <c r="E24" s="52">
        <v>101</v>
      </c>
      <c r="F24" s="85">
        <v>2176000</v>
      </c>
      <c r="G24" s="52"/>
      <c r="H24" s="75"/>
      <c r="I24" s="52"/>
      <c r="J24" s="75"/>
      <c r="K24" s="52"/>
      <c r="L24" s="75"/>
      <c r="M24" s="52"/>
      <c r="N24" s="75"/>
      <c r="O24" s="52"/>
      <c r="P24" s="75"/>
      <c r="Q24" s="73">
        <f t="shared" si="0"/>
        <v>2176000</v>
      </c>
    </row>
    <row r="25" spans="1:17" s="38" customFormat="1" ht="25.5" customHeight="1">
      <c r="A25" s="49"/>
      <c r="B25" s="50">
        <v>12102</v>
      </c>
      <c r="C25" s="51" t="s">
        <v>762</v>
      </c>
      <c r="D25" s="75">
        <v>1</v>
      </c>
      <c r="E25" s="52">
        <v>101</v>
      </c>
      <c r="F25" s="85">
        <v>183400</v>
      </c>
      <c r="G25" s="52"/>
      <c r="H25" s="75"/>
      <c r="I25" s="52"/>
      <c r="J25" s="75"/>
      <c r="K25" s="52"/>
      <c r="L25" s="75"/>
      <c r="M25" s="52"/>
      <c r="N25" s="75"/>
      <c r="O25" s="52"/>
      <c r="P25" s="75"/>
      <c r="Q25" s="73">
        <f t="shared" si="0"/>
        <v>183400</v>
      </c>
    </row>
    <row r="26" spans="1:17" s="38" customFormat="1" ht="25.5" customHeight="1">
      <c r="A26" s="45"/>
      <c r="B26" s="46">
        <v>12200</v>
      </c>
      <c r="C26" s="47" t="s">
        <v>130</v>
      </c>
      <c r="D26" s="74"/>
      <c r="E26" s="48"/>
      <c r="F26" s="74">
        <f>SUM(F27:F30)</f>
        <v>358000</v>
      </c>
      <c r="G26" s="48"/>
      <c r="H26" s="74">
        <f>SUM(H27:H30)</f>
        <v>0</v>
      </c>
      <c r="I26" s="48"/>
      <c r="J26" s="74">
        <f>SUM(J27:J30)</f>
        <v>0</v>
      </c>
      <c r="K26" s="48"/>
      <c r="L26" s="74">
        <f>SUM(L27:L30)</f>
        <v>0</v>
      </c>
      <c r="M26" s="48"/>
      <c r="N26" s="74">
        <f>SUM(N27:N30)</f>
        <v>0</v>
      </c>
      <c r="O26" s="48"/>
      <c r="P26" s="74">
        <f>SUM(P27:P30)</f>
        <v>0</v>
      </c>
      <c r="Q26" s="81">
        <f t="shared" si="0"/>
        <v>358000</v>
      </c>
    </row>
    <row r="27" spans="1:17" s="38" customFormat="1" ht="25.5" customHeight="1">
      <c r="A27" s="49"/>
      <c r="B27" s="50">
        <v>12201</v>
      </c>
      <c r="C27" s="51" t="s">
        <v>129</v>
      </c>
      <c r="D27" s="75">
        <v>1</v>
      </c>
      <c r="E27" s="52">
        <v>101</v>
      </c>
      <c r="F27" s="85"/>
      <c r="G27" s="52"/>
      <c r="H27" s="75"/>
      <c r="I27" s="52"/>
      <c r="J27" s="75"/>
      <c r="K27" s="52"/>
      <c r="L27" s="75"/>
      <c r="M27" s="52"/>
      <c r="N27" s="75"/>
      <c r="O27" s="52"/>
      <c r="P27" s="75"/>
      <c r="Q27" s="73">
        <f t="shared" si="0"/>
        <v>0</v>
      </c>
    </row>
    <row r="28" spans="1:17" s="38" customFormat="1" ht="25.5" customHeight="1">
      <c r="A28" s="49"/>
      <c r="B28" s="50">
        <v>12202</v>
      </c>
      <c r="C28" s="51" t="s">
        <v>128</v>
      </c>
      <c r="D28" s="75">
        <v>1</v>
      </c>
      <c r="E28" s="52">
        <v>101</v>
      </c>
      <c r="F28" s="85"/>
      <c r="G28" s="52"/>
      <c r="H28" s="75"/>
      <c r="I28" s="52"/>
      <c r="J28" s="75"/>
      <c r="K28" s="52"/>
      <c r="L28" s="75"/>
      <c r="M28" s="52"/>
      <c r="N28" s="75"/>
      <c r="O28" s="52"/>
      <c r="P28" s="75"/>
      <c r="Q28" s="73">
        <f t="shared" si="0"/>
        <v>0</v>
      </c>
    </row>
    <row r="29" spans="1:17" s="38" customFormat="1" ht="25.5" customHeight="1">
      <c r="A29" s="49"/>
      <c r="B29" s="50">
        <v>12203</v>
      </c>
      <c r="C29" s="51" t="s">
        <v>127</v>
      </c>
      <c r="D29" s="75">
        <v>1</v>
      </c>
      <c r="E29" s="52">
        <v>101</v>
      </c>
      <c r="F29" s="85">
        <v>358000</v>
      </c>
      <c r="G29" s="52"/>
      <c r="H29" s="75"/>
      <c r="I29" s="52"/>
      <c r="J29" s="75"/>
      <c r="K29" s="52"/>
      <c r="L29" s="75"/>
      <c r="M29" s="52"/>
      <c r="N29" s="75"/>
      <c r="O29" s="52"/>
      <c r="P29" s="75"/>
      <c r="Q29" s="73">
        <f t="shared" si="0"/>
        <v>358000</v>
      </c>
    </row>
    <row r="30" spans="1:17" s="38" customFormat="1" ht="25.5" customHeight="1">
      <c r="A30" s="49"/>
      <c r="B30" s="50">
        <v>12204</v>
      </c>
      <c r="C30" s="51" t="s">
        <v>126</v>
      </c>
      <c r="D30" s="75">
        <v>1</v>
      </c>
      <c r="E30" s="52">
        <v>101</v>
      </c>
      <c r="F30" s="85"/>
      <c r="G30" s="52"/>
      <c r="H30" s="75"/>
      <c r="I30" s="52"/>
      <c r="J30" s="75"/>
      <c r="K30" s="52"/>
      <c r="L30" s="75"/>
      <c r="M30" s="52"/>
      <c r="N30" s="75"/>
      <c r="O30" s="52"/>
      <c r="P30" s="75"/>
      <c r="Q30" s="73">
        <f t="shared" si="0"/>
        <v>0</v>
      </c>
    </row>
    <row r="31" spans="1:17" s="38" customFormat="1" ht="25.5" customHeight="1">
      <c r="A31" s="45"/>
      <c r="B31" s="46">
        <v>12300</v>
      </c>
      <c r="C31" s="47" t="s">
        <v>145</v>
      </c>
      <c r="D31" s="74"/>
      <c r="E31" s="48"/>
      <c r="F31" s="74">
        <f>SUM(F32:F34)</f>
        <v>102000</v>
      </c>
      <c r="G31" s="48"/>
      <c r="H31" s="74">
        <f>SUM(H32:H34)</f>
        <v>0</v>
      </c>
      <c r="I31" s="48"/>
      <c r="J31" s="74">
        <f>SUM(J32:J34)</f>
        <v>0</v>
      </c>
      <c r="K31" s="48"/>
      <c r="L31" s="74">
        <f>SUM(L32:L34)</f>
        <v>0</v>
      </c>
      <c r="M31" s="48"/>
      <c r="N31" s="74">
        <f>SUM(N32:N34)</f>
        <v>0</v>
      </c>
      <c r="O31" s="48"/>
      <c r="P31" s="74">
        <f>SUM(P32:P34)</f>
        <v>0</v>
      </c>
      <c r="Q31" s="81">
        <f t="shared" si="0"/>
        <v>102000</v>
      </c>
    </row>
    <row r="32" spans="1:17" s="38" customFormat="1" ht="25.5" customHeight="1">
      <c r="A32" s="49"/>
      <c r="B32" s="50">
        <v>12301</v>
      </c>
      <c r="C32" s="51" t="s">
        <v>14</v>
      </c>
      <c r="D32" s="75">
        <v>1</v>
      </c>
      <c r="E32" s="52">
        <v>101</v>
      </c>
      <c r="F32" s="85">
        <v>102000</v>
      </c>
      <c r="G32" s="52"/>
      <c r="H32" s="75"/>
      <c r="I32" s="52"/>
      <c r="J32" s="75"/>
      <c r="K32" s="52"/>
      <c r="L32" s="75"/>
      <c r="M32" s="52"/>
      <c r="N32" s="75"/>
      <c r="O32" s="52"/>
      <c r="P32" s="75"/>
      <c r="Q32" s="73">
        <f t="shared" si="0"/>
        <v>102000</v>
      </c>
    </row>
    <row r="33" spans="1:17" s="38" customFormat="1" ht="25.5" customHeight="1">
      <c r="A33" s="49"/>
      <c r="B33" s="50">
        <v>12302</v>
      </c>
      <c r="C33" s="51" t="s">
        <v>144</v>
      </c>
      <c r="D33" s="75">
        <v>1</v>
      </c>
      <c r="E33" s="52">
        <v>101</v>
      </c>
      <c r="F33" s="85"/>
      <c r="G33" s="52"/>
      <c r="H33" s="75"/>
      <c r="I33" s="52"/>
      <c r="J33" s="75"/>
      <c r="K33" s="52"/>
      <c r="L33" s="75"/>
      <c r="M33" s="52"/>
      <c r="N33" s="75"/>
      <c r="O33" s="52"/>
      <c r="P33" s="75"/>
      <c r="Q33" s="73">
        <f t="shared" si="0"/>
        <v>0</v>
      </c>
    </row>
    <row r="34" spans="1:17" s="38" customFormat="1" ht="25.5" customHeight="1">
      <c r="A34" s="49"/>
      <c r="B34" s="50">
        <v>12303</v>
      </c>
      <c r="C34" s="51" t="s">
        <v>143</v>
      </c>
      <c r="D34" s="75">
        <v>1</v>
      </c>
      <c r="E34" s="52">
        <v>101</v>
      </c>
      <c r="F34" s="85"/>
      <c r="G34" s="52"/>
      <c r="H34" s="75"/>
      <c r="I34" s="52"/>
      <c r="J34" s="75"/>
      <c r="K34" s="52"/>
      <c r="L34" s="75"/>
      <c r="M34" s="52"/>
      <c r="N34" s="75"/>
      <c r="O34" s="52"/>
      <c r="P34" s="75"/>
      <c r="Q34" s="73">
        <f t="shared" si="0"/>
        <v>0</v>
      </c>
    </row>
    <row r="35" spans="1:17" s="39" customFormat="1" ht="25.5" customHeight="1">
      <c r="A35" s="60">
        <v>13</v>
      </c>
      <c r="B35" s="61"/>
      <c r="C35" s="43" t="s">
        <v>142</v>
      </c>
      <c r="D35" s="76"/>
      <c r="E35" s="62"/>
      <c r="F35" s="76"/>
      <c r="G35" s="62"/>
      <c r="H35" s="76"/>
      <c r="I35" s="62"/>
      <c r="J35" s="76"/>
      <c r="K35" s="62"/>
      <c r="L35" s="76"/>
      <c r="M35" s="62"/>
      <c r="N35" s="76"/>
      <c r="O35" s="62"/>
      <c r="P35" s="76"/>
      <c r="Q35" s="81">
        <f t="shared" si="0"/>
        <v>0</v>
      </c>
    </row>
    <row r="36" spans="1:17" s="39" customFormat="1" ht="25.5" customHeight="1">
      <c r="A36" s="60">
        <v>14</v>
      </c>
      <c r="B36" s="61"/>
      <c r="C36" s="43" t="s">
        <v>141</v>
      </c>
      <c r="D36" s="76"/>
      <c r="E36" s="62"/>
      <c r="F36" s="76"/>
      <c r="G36" s="62"/>
      <c r="H36" s="76"/>
      <c r="I36" s="62"/>
      <c r="J36" s="76"/>
      <c r="K36" s="62"/>
      <c r="L36" s="76"/>
      <c r="M36" s="62"/>
      <c r="N36" s="76"/>
      <c r="O36" s="62"/>
      <c r="P36" s="76"/>
      <c r="Q36" s="81">
        <f t="shared" si="0"/>
        <v>0</v>
      </c>
    </row>
    <row r="37" spans="1:17" s="39" customFormat="1" ht="25.5" customHeight="1">
      <c r="A37" s="60">
        <v>15</v>
      </c>
      <c r="B37" s="61"/>
      <c r="C37" s="43" t="s">
        <v>140</v>
      </c>
      <c r="D37" s="76"/>
      <c r="E37" s="62"/>
      <c r="F37" s="76"/>
      <c r="G37" s="62"/>
      <c r="H37" s="76"/>
      <c r="I37" s="62"/>
      <c r="J37" s="76"/>
      <c r="K37" s="62"/>
      <c r="L37" s="76"/>
      <c r="M37" s="62"/>
      <c r="N37" s="76"/>
      <c r="O37" s="62"/>
      <c r="P37" s="76"/>
      <c r="Q37" s="81">
        <f t="shared" si="0"/>
        <v>0</v>
      </c>
    </row>
    <row r="38" spans="1:17" s="39" customFormat="1" ht="25.5" customHeight="1">
      <c r="A38" s="60">
        <v>16</v>
      </c>
      <c r="B38" s="61"/>
      <c r="C38" s="43" t="s">
        <v>139</v>
      </c>
      <c r="D38" s="76"/>
      <c r="E38" s="62"/>
      <c r="F38" s="76"/>
      <c r="G38" s="62"/>
      <c r="H38" s="76"/>
      <c r="I38" s="62"/>
      <c r="J38" s="76"/>
      <c r="K38" s="62"/>
      <c r="L38" s="76"/>
      <c r="M38" s="62"/>
      <c r="N38" s="76"/>
      <c r="O38" s="62"/>
      <c r="P38" s="76"/>
      <c r="Q38" s="81">
        <f t="shared" si="0"/>
        <v>0</v>
      </c>
    </row>
    <row r="39" spans="1:17" s="38" customFormat="1" ht="25.5" customHeight="1">
      <c r="A39" s="41">
        <v>17</v>
      </c>
      <c r="B39" s="59"/>
      <c r="C39" s="43" t="s">
        <v>45</v>
      </c>
      <c r="D39" s="73"/>
      <c r="E39" s="44"/>
      <c r="F39" s="73">
        <f>F40+F42+F45+F47+F51</f>
        <v>0</v>
      </c>
      <c r="G39" s="44"/>
      <c r="H39" s="73">
        <f>H40+H42+H45+H47+H51</f>
        <v>0</v>
      </c>
      <c r="I39" s="44"/>
      <c r="J39" s="73">
        <f>J40+J42+J45+J47+J51</f>
        <v>0</v>
      </c>
      <c r="K39" s="44"/>
      <c r="L39" s="73">
        <f>L40+L42+L45+L47+L51</f>
        <v>0</v>
      </c>
      <c r="M39" s="44"/>
      <c r="N39" s="73">
        <f>N40+N42+N45+N47+N51</f>
        <v>0</v>
      </c>
      <c r="O39" s="44"/>
      <c r="P39" s="73">
        <f>P40+P42+P45+P47+P51</f>
        <v>0</v>
      </c>
      <c r="Q39" s="81">
        <f t="shared" si="0"/>
        <v>0</v>
      </c>
    </row>
    <row r="40" spans="1:17" s="38" customFormat="1" ht="25.5" customHeight="1">
      <c r="A40" s="45"/>
      <c r="B40" s="46">
        <v>17100</v>
      </c>
      <c r="C40" s="65" t="s">
        <v>358</v>
      </c>
      <c r="D40" s="74"/>
      <c r="E40" s="48"/>
      <c r="F40" s="74">
        <f>SUM(F41)</f>
        <v>0</v>
      </c>
      <c r="G40" s="48"/>
      <c r="H40" s="74">
        <f>SUM(H41)</f>
        <v>0</v>
      </c>
      <c r="I40" s="48"/>
      <c r="J40" s="74">
        <f>SUM(J41)</f>
        <v>0</v>
      </c>
      <c r="K40" s="48"/>
      <c r="L40" s="74">
        <f>SUM(L41)</f>
        <v>0</v>
      </c>
      <c r="M40" s="48"/>
      <c r="N40" s="74">
        <f>SUM(N41)</f>
        <v>0</v>
      </c>
      <c r="O40" s="48"/>
      <c r="P40" s="74">
        <f>SUM(P41)</f>
        <v>0</v>
      </c>
      <c r="Q40" s="81">
        <f t="shared" si="0"/>
        <v>0</v>
      </c>
    </row>
    <row r="41" spans="1:17" s="38" customFormat="1" ht="25.5" customHeight="1">
      <c r="A41" s="49"/>
      <c r="B41" s="50">
        <v>17101</v>
      </c>
      <c r="C41" s="51" t="s">
        <v>357</v>
      </c>
      <c r="D41" s="75">
        <v>1</v>
      </c>
      <c r="E41" s="52">
        <v>101</v>
      </c>
      <c r="F41" s="85"/>
      <c r="G41" s="52"/>
      <c r="H41" s="75"/>
      <c r="I41" s="52"/>
      <c r="J41" s="75"/>
      <c r="K41" s="52"/>
      <c r="L41" s="75"/>
      <c r="M41" s="52"/>
      <c r="N41" s="75"/>
      <c r="O41" s="52"/>
      <c r="P41" s="75"/>
      <c r="Q41" s="73">
        <f t="shared" si="0"/>
        <v>0</v>
      </c>
    </row>
    <row r="42" spans="1:17" s="38" customFormat="1" ht="25.5" customHeight="1">
      <c r="A42" s="45"/>
      <c r="B42" s="46">
        <v>17200</v>
      </c>
      <c r="C42" s="65" t="s">
        <v>44</v>
      </c>
      <c r="D42" s="74"/>
      <c r="E42" s="48"/>
      <c r="F42" s="74">
        <f>SUM(F43:F44)</f>
        <v>0</v>
      </c>
      <c r="G42" s="48"/>
      <c r="H42" s="74">
        <f>SUM(H43:H44)</f>
        <v>0</v>
      </c>
      <c r="I42" s="48"/>
      <c r="J42" s="74">
        <f>SUM(J43:J44)</f>
        <v>0</v>
      </c>
      <c r="K42" s="48"/>
      <c r="L42" s="74">
        <f>SUM(L43:L44)</f>
        <v>0</v>
      </c>
      <c r="M42" s="48"/>
      <c r="N42" s="74">
        <f>SUM(N43:N44)</f>
        <v>0</v>
      </c>
      <c r="O42" s="48"/>
      <c r="P42" s="74">
        <f>SUM(P43:P44)</f>
        <v>0</v>
      </c>
      <c r="Q42" s="81">
        <f t="shared" si="0"/>
        <v>0</v>
      </c>
    </row>
    <row r="43" spans="1:17" s="38" customFormat="1" ht="25.5" customHeight="1">
      <c r="A43" s="49"/>
      <c r="B43" s="50">
        <v>17201</v>
      </c>
      <c r="C43" s="51" t="s">
        <v>372</v>
      </c>
      <c r="D43" s="75">
        <v>1</v>
      </c>
      <c r="E43" s="52">
        <v>101</v>
      </c>
      <c r="F43" s="85"/>
      <c r="G43" s="52"/>
      <c r="H43" s="75"/>
      <c r="I43" s="52"/>
      <c r="J43" s="75"/>
      <c r="K43" s="52"/>
      <c r="L43" s="75"/>
      <c r="M43" s="52"/>
      <c r="N43" s="75"/>
      <c r="O43" s="52"/>
      <c r="P43" s="75"/>
      <c r="Q43" s="73">
        <f t="shared" si="0"/>
        <v>0</v>
      </c>
    </row>
    <row r="44" spans="1:17" s="38" customFormat="1" ht="25.5" customHeight="1">
      <c r="A44" s="49"/>
      <c r="B44" s="50">
        <v>17202</v>
      </c>
      <c r="C44" s="51" t="s">
        <v>993</v>
      </c>
      <c r="D44" s="75">
        <v>1</v>
      </c>
      <c r="E44" s="52">
        <v>101</v>
      </c>
      <c r="F44" s="85"/>
      <c r="G44" s="52"/>
      <c r="H44" s="75"/>
      <c r="I44" s="52"/>
      <c r="J44" s="75"/>
      <c r="K44" s="52"/>
      <c r="L44" s="75"/>
      <c r="M44" s="52"/>
      <c r="N44" s="75"/>
      <c r="O44" s="52"/>
      <c r="P44" s="75"/>
      <c r="Q44" s="73">
        <f t="shared" si="0"/>
        <v>0</v>
      </c>
    </row>
    <row r="45" spans="1:17" s="38" customFormat="1" ht="25.5" customHeight="1">
      <c r="A45" s="45"/>
      <c r="B45" s="46">
        <v>17300</v>
      </c>
      <c r="C45" s="65" t="s">
        <v>356</v>
      </c>
      <c r="D45" s="74"/>
      <c r="E45" s="48"/>
      <c r="F45" s="74">
        <f>SUM(F46)</f>
        <v>0</v>
      </c>
      <c r="G45" s="48"/>
      <c r="H45" s="74">
        <f>SUM(H46)</f>
        <v>0</v>
      </c>
      <c r="I45" s="48"/>
      <c r="J45" s="74">
        <f>SUM(J46)</f>
        <v>0</v>
      </c>
      <c r="K45" s="48"/>
      <c r="L45" s="74">
        <f>SUM(L46)</f>
        <v>0</v>
      </c>
      <c r="M45" s="48"/>
      <c r="N45" s="74">
        <f>SUM(N46)</f>
        <v>0</v>
      </c>
      <c r="O45" s="48"/>
      <c r="P45" s="74">
        <f>SUM(P46)</f>
        <v>0</v>
      </c>
      <c r="Q45" s="81">
        <f t="shared" si="0"/>
        <v>0</v>
      </c>
    </row>
    <row r="46" spans="1:17" s="38" customFormat="1" ht="25.5" customHeight="1">
      <c r="A46" s="49"/>
      <c r="B46" s="50">
        <v>17301</v>
      </c>
      <c r="C46" s="51" t="s">
        <v>764</v>
      </c>
      <c r="D46" s="75">
        <v>1</v>
      </c>
      <c r="E46" s="52">
        <v>101</v>
      </c>
      <c r="F46" s="85"/>
      <c r="G46" s="52"/>
      <c r="H46" s="75"/>
      <c r="I46" s="52"/>
      <c r="J46" s="75"/>
      <c r="K46" s="52"/>
      <c r="L46" s="75"/>
      <c r="M46" s="52"/>
      <c r="N46" s="75"/>
      <c r="O46" s="52"/>
      <c r="P46" s="75"/>
      <c r="Q46" s="73">
        <f t="shared" si="0"/>
        <v>0</v>
      </c>
    </row>
    <row r="47" spans="1:17" s="38" customFormat="1" ht="25.5" customHeight="1">
      <c r="A47" s="45"/>
      <c r="B47" s="46">
        <v>17400</v>
      </c>
      <c r="C47" s="65" t="s">
        <v>348</v>
      </c>
      <c r="D47" s="74"/>
      <c r="E47" s="48"/>
      <c r="F47" s="74">
        <f>SUM(F48:F50)</f>
        <v>0</v>
      </c>
      <c r="G47" s="66"/>
      <c r="H47" s="74">
        <f>SUM(H48:H50)</f>
        <v>0</v>
      </c>
      <c r="I47" s="48"/>
      <c r="J47" s="74">
        <f>SUM(J48:J50)</f>
        <v>0</v>
      </c>
      <c r="K47" s="48"/>
      <c r="L47" s="74">
        <f>SUM(L48:L50)</f>
        <v>0</v>
      </c>
      <c r="M47" s="48"/>
      <c r="N47" s="74">
        <f>SUM(N48:N50)</f>
        <v>0</v>
      </c>
      <c r="O47" s="48"/>
      <c r="P47" s="74">
        <f>SUM(P48:P50)</f>
        <v>0</v>
      </c>
      <c r="Q47" s="81">
        <f t="shared" si="0"/>
        <v>0</v>
      </c>
    </row>
    <row r="48" spans="1:17" s="38" customFormat="1" ht="25.5" customHeight="1">
      <c r="A48" s="49"/>
      <c r="B48" s="50">
        <v>17401</v>
      </c>
      <c r="C48" s="51" t="s">
        <v>765</v>
      </c>
      <c r="D48" s="75">
        <v>1</v>
      </c>
      <c r="E48" s="52">
        <v>101</v>
      </c>
      <c r="F48" s="85"/>
      <c r="G48" s="55"/>
      <c r="H48" s="75"/>
      <c r="I48" s="52"/>
      <c r="J48" s="75"/>
      <c r="K48" s="52"/>
      <c r="L48" s="75"/>
      <c r="M48" s="52"/>
      <c r="N48" s="75"/>
      <c r="O48" s="52"/>
      <c r="P48" s="75"/>
      <c r="Q48" s="73">
        <f t="shared" si="0"/>
        <v>0</v>
      </c>
    </row>
    <row r="49" spans="1:17" s="38" customFormat="1" ht="25.5" customHeight="1">
      <c r="A49" s="49"/>
      <c r="B49" s="50">
        <v>17402</v>
      </c>
      <c r="C49" s="51" t="s">
        <v>347</v>
      </c>
      <c r="D49" s="75">
        <v>1</v>
      </c>
      <c r="E49" s="52">
        <v>101</v>
      </c>
      <c r="F49" s="85"/>
      <c r="G49" s="55"/>
      <c r="H49" s="75"/>
      <c r="I49" s="52"/>
      <c r="J49" s="75"/>
      <c r="K49" s="52"/>
      <c r="L49" s="75"/>
      <c r="M49" s="52"/>
      <c r="N49" s="75"/>
      <c r="O49" s="52"/>
      <c r="P49" s="75"/>
      <c r="Q49" s="73">
        <f t="shared" si="0"/>
        <v>0</v>
      </c>
    </row>
    <row r="50" spans="1:17" s="38" customFormat="1" ht="25.5" customHeight="1">
      <c r="A50" s="49"/>
      <c r="B50" s="50">
        <v>17403</v>
      </c>
      <c r="C50" s="51" t="s">
        <v>346</v>
      </c>
      <c r="D50" s="75">
        <v>1</v>
      </c>
      <c r="E50" s="52">
        <v>101</v>
      </c>
      <c r="F50" s="85"/>
      <c r="G50" s="55"/>
      <c r="H50" s="75"/>
      <c r="I50" s="52"/>
      <c r="J50" s="75"/>
      <c r="K50" s="52"/>
      <c r="L50" s="75"/>
      <c r="M50" s="52"/>
      <c r="N50" s="75"/>
      <c r="O50" s="52"/>
      <c r="P50" s="75"/>
      <c r="Q50" s="73">
        <f t="shared" si="0"/>
        <v>0</v>
      </c>
    </row>
    <row r="51" spans="1:17" s="38" customFormat="1" ht="25.5" customHeight="1">
      <c r="A51" s="45"/>
      <c r="B51" s="46">
        <v>17500</v>
      </c>
      <c r="C51" s="65" t="s">
        <v>345</v>
      </c>
      <c r="D51" s="74"/>
      <c r="E51" s="48"/>
      <c r="F51" s="74">
        <f>SUM(F52)</f>
        <v>0</v>
      </c>
      <c r="G51" s="66"/>
      <c r="H51" s="74">
        <f>SUM(H52)</f>
        <v>0</v>
      </c>
      <c r="I51" s="48"/>
      <c r="J51" s="74">
        <f>SUM(J52)</f>
        <v>0</v>
      </c>
      <c r="K51" s="48"/>
      <c r="L51" s="74">
        <f>SUM(L52)</f>
        <v>0</v>
      </c>
      <c r="M51" s="48"/>
      <c r="N51" s="74">
        <f>SUM(N52)</f>
        <v>0</v>
      </c>
      <c r="O51" s="48"/>
      <c r="P51" s="74">
        <f>SUM(P52)</f>
        <v>0</v>
      </c>
      <c r="Q51" s="81">
        <f t="shared" si="0"/>
        <v>0</v>
      </c>
    </row>
    <row r="52" spans="1:17" s="38" customFormat="1" ht="25.5" customHeight="1">
      <c r="A52" s="49"/>
      <c r="B52" s="50">
        <v>17501</v>
      </c>
      <c r="C52" s="51" t="s">
        <v>766</v>
      </c>
      <c r="D52" s="75">
        <v>1</v>
      </c>
      <c r="E52" s="52">
        <v>101</v>
      </c>
      <c r="F52" s="85"/>
      <c r="G52" s="55"/>
      <c r="H52" s="75"/>
      <c r="I52" s="52"/>
      <c r="J52" s="75"/>
      <c r="K52" s="52"/>
      <c r="L52" s="75"/>
      <c r="M52" s="52"/>
      <c r="N52" s="75"/>
      <c r="O52" s="52"/>
      <c r="P52" s="75"/>
      <c r="Q52" s="73">
        <f t="shared" si="0"/>
        <v>0</v>
      </c>
    </row>
    <row r="53" spans="1:17" s="38" customFormat="1" ht="25.5" customHeight="1">
      <c r="A53" s="41">
        <v>18</v>
      </c>
      <c r="B53" s="59"/>
      <c r="C53" s="43" t="s">
        <v>138</v>
      </c>
      <c r="D53" s="73"/>
      <c r="E53" s="44"/>
      <c r="F53" s="73">
        <f>F54</f>
        <v>0</v>
      </c>
      <c r="G53" s="44"/>
      <c r="H53" s="73">
        <f>H54</f>
        <v>0</v>
      </c>
      <c r="I53" s="44"/>
      <c r="J53" s="73">
        <f>J54</f>
        <v>0</v>
      </c>
      <c r="K53" s="44"/>
      <c r="L53" s="73">
        <f>L54</f>
        <v>0</v>
      </c>
      <c r="M53" s="44"/>
      <c r="N53" s="73">
        <f>N54</f>
        <v>0</v>
      </c>
      <c r="O53" s="44"/>
      <c r="P53" s="73">
        <f>P54</f>
        <v>0</v>
      </c>
      <c r="Q53" s="81">
        <f t="shared" si="0"/>
        <v>0</v>
      </c>
    </row>
    <row r="54" spans="1:17" s="38" customFormat="1" ht="25.5" customHeight="1">
      <c r="A54" s="45"/>
      <c r="B54" s="46">
        <v>18100</v>
      </c>
      <c r="C54" s="65" t="s">
        <v>137</v>
      </c>
      <c r="D54" s="74"/>
      <c r="E54" s="48"/>
      <c r="F54" s="74">
        <f>SUM(F55:F56)</f>
        <v>0</v>
      </c>
      <c r="G54" s="48"/>
      <c r="H54" s="74">
        <f>SUM(H55:H56)</f>
        <v>0</v>
      </c>
      <c r="I54" s="48"/>
      <c r="J54" s="74">
        <f>SUM(J55:J56)</f>
        <v>0</v>
      </c>
      <c r="K54" s="48"/>
      <c r="L54" s="74">
        <f>SUM(L55:L56)</f>
        <v>0</v>
      </c>
      <c r="M54" s="48"/>
      <c r="N54" s="74">
        <f>SUM(N55:N56)</f>
        <v>0</v>
      </c>
      <c r="O54" s="48"/>
      <c r="P54" s="74">
        <f>SUM(P55:P56)</f>
        <v>0</v>
      </c>
      <c r="Q54" s="81">
        <f t="shared" si="0"/>
        <v>0</v>
      </c>
    </row>
    <row r="55" spans="1:17" s="38" customFormat="1" ht="25.5" customHeight="1">
      <c r="A55" s="49"/>
      <c r="B55" s="50">
        <v>18101</v>
      </c>
      <c r="C55" s="51" t="s">
        <v>137</v>
      </c>
      <c r="D55" s="75">
        <v>1</v>
      </c>
      <c r="E55" s="52">
        <v>101</v>
      </c>
      <c r="F55" s="85"/>
      <c r="G55" s="52"/>
      <c r="H55" s="75"/>
      <c r="I55" s="52"/>
      <c r="J55" s="75"/>
      <c r="K55" s="52"/>
      <c r="L55" s="75"/>
      <c r="M55" s="52"/>
      <c r="N55" s="75"/>
      <c r="O55" s="52"/>
      <c r="P55" s="75"/>
      <c r="Q55" s="73">
        <f t="shared" si="0"/>
        <v>0</v>
      </c>
    </row>
    <row r="56" spans="1:17" s="38" customFormat="1" ht="25.5" customHeight="1">
      <c r="A56" s="49"/>
      <c r="B56" s="50">
        <v>18102</v>
      </c>
      <c r="C56" s="51" t="s">
        <v>763</v>
      </c>
      <c r="D56" s="75">
        <v>1</v>
      </c>
      <c r="E56" s="52">
        <v>101</v>
      </c>
      <c r="F56" s="85"/>
      <c r="G56" s="52"/>
      <c r="H56" s="75"/>
      <c r="I56" s="52"/>
      <c r="J56" s="75"/>
      <c r="K56" s="52"/>
      <c r="L56" s="75"/>
      <c r="M56" s="52"/>
      <c r="N56" s="75"/>
      <c r="O56" s="52"/>
      <c r="P56" s="75"/>
      <c r="Q56" s="73">
        <f t="shared" si="0"/>
        <v>0</v>
      </c>
    </row>
    <row r="57" spans="1:17" s="38" customFormat="1" ht="25.5" customHeight="1">
      <c r="A57" s="41">
        <v>2</v>
      </c>
      <c r="B57" s="59"/>
      <c r="C57" s="43" t="s">
        <v>136</v>
      </c>
      <c r="D57" s="73"/>
      <c r="E57" s="44"/>
      <c r="F57" s="73">
        <f>F58+F59+F60+F61+F62</f>
        <v>0</v>
      </c>
      <c r="G57" s="44"/>
      <c r="H57" s="73">
        <f>H58+H59+H60+H61+H62</f>
        <v>0</v>
      </c>
      <c r="I57" s="44"/>
      <c r="J57" s="73">
        <f>J58+J59+J60+J61+J62</f>
        <v>0</v>
      </c>
      <c r="K57" s="44"/>
      <c r="L57" s="73">
        <f>L58+L59+L60+L61+L62</f>
        <v>0</v>
      </c>
      <c r="M57" s="44"/>
      <c r="N57" s="73">
        <f>N58+N59+N60+N61+N62</f>
        <v>0</v>
      </c>
      <c r="O57" s="44"/>
      <c r="P57" s="73">
        <f>P58+P59+P60+P61+P62</f>
        <v>0</v>
      </c>
      <c r="Q57" s="81">
        <f t="shared" si="0"/>
        <v>0</v>
      </c>
    </row>
    <row r="58" spans="1:17" s="38" customFormat="1" ht="25.5" customHeight="1">
      <c r="A58" s="41">
        <v>21</v>
      </c>
      <c r="B58" s="59"/>
      <c r="C58" s="43" t="s">
        <v>135</v>
      </c>
      <c r="D58" s="73"/>
      <c r="E58" s="44"/>
      <c r="F58" s="73"/>
      <c r="G58" s="44"/>
      <c r="H58" s="73"/>
      <c r="I58" s="44"/>
      <c r="J58" s="73"/>
      <c r="K58" s="44"/>
      <c r="L58" s="73"/>
      <c r="M58" s="44"/>
      <c r="N58" s="73"/>
      <c r="O58" s="44"/>
      <c r="P58" s="73"/>
      <c r="Q58" s="81">
        <f t="shared" si="0"/>
        <v>0</v>
      </c>
    </row>
    <row r="59" spans="1:17" s="38" customFormat="1" ht="25.5" customHeight="1">
      <c r="A59" s="41">
        <v>22</v>
      </c>
      <c r="B59" s="59"/>
      <c r="C59" s="43" t="s">
        <v>134</v>
      </c>
      <c r="D59" s="73"/>
      <c r="E59" s="44"/>
      <c r="F59" s="73"/>
      <c r="G59" s="44"/>
      <c r="H59" s="73"/>
      <c r="I59" s="44"/>
      <c r="J59" s="73"/>
      <c r="K59" s="44"/>
      <c r="L59" s="73"/>
      <c r="M59" s="44"/>
      <c r="N59" s="73"/>
      <c r="O59" s="44"/>
      <c r="P59" s="73"/>
      <c r="Q59" s="81">
        <f t="shared" si="0"/>
        <v>0</v>
      </c>
    </row>
    <row r="60" spans="1:17" s="38" customFormat="1" ht="25.5" customHeight="1">
      <c r="A60" s="41">
        <v>23</v>
      </c>
      <c r="B60" s="59"/>
      <c r="C60" s="43" t="s">
        <v>133</v>
      </c>
      <c r="D60" s="73"/>
      <c r="E60" s="44"/>
      <c r="F60" s="73"/>
      <c r="G60" s="44"/>
      <c r="H60" s="73"/>
      <c r="I60" s="44"/>
      <c r="J60" s="73"/>
      <c r="K60" s="44"/>
      <c r="L60" s="73"/>
      <c r="M60" s="44"/>
      <c r="N60" s="73"/>
      <c r="O60" s="44"/>
      <c r="P60" s="73"/>
      <c r="Q60" s="81">
        <f t="shared" si="0"/>
        <v>0</v>
      </c>
    </row>
    <row r="61" spans="1:17" s="38" customFormat="1" ht="25.5" customHeight="1">
      <c r="A61" s="41">
        <v>24</v>
      </c>
      <c r="B61" s="59"/>
      <c r="C61" s="43" t="s">
        <v>132</v>
      </c>
      <c r="D61" s="73"/>
      <c r="E61" s="44"/>
      <c r="F61" s="73"/>
      <c r="G61" s="44"/>
      <c r="H61" s="73"/>
      <c r="I61" s="44"/>
      <c r="J61" s="73"/>
      <c r="K61" s="44"/>
      <c r="L61" s="73"/>
      <c r="M61" s="44"/>
      <c r="N61" s="73"/>
      <c r="O61" s="44"/>
      <c r="P61" s="73"/>
      <c r="Q61" s="81">
        <f t="shared" si="0"/>
        <v>0</v>
      </c>
    </row>
    <row r="62" spans="1:17" s="38" customFormat="1" ht="25.5" customHeight="1">
      <c r="A62" s="41">
        <v>25</v>
      </c>
      <c r="B62" s="59"/>
      <c r="C62" s="43" t="s">
        <v>45</v>
      </c>
      <c r="D62" s="73"/>
      <c r="E62" s="44"/>
      <c r="F62" s="73"/>
      <c r="G62" s="44"/>
      <c r="H62" s="73"/>
      <c r="I62" s="44"/>
      <c r="J62" s="73"/>
      <c r="K62" s="44"/>
      <c r="L62" s="73"/>
      <c r="M62" s="44"/>
      <c r="N62" s="73"/>
      <c r="O62" s="44"/>
      <c r="P62" s="73"/>
      <c r="Q62" s="81">
        <f t="shared" si="0"/>
        <v>0</v>
      </c>
    </row>
    <row r="63" spans="1:17" s="38" customFormat="1" ht="25.5" customHeight="1">
      <c r="A63" s="41">
        <v>3</v>
      </c>
      <c r="B63" s="59"/>
      <c r="C63" s="43" t="s">
        <v>131</v>
      </c>
      <c r="D63" s="73"/>
      <c r="E63" s="44"/>
      <c r="F63" s="73">
        <f>F64</f>
        <v>0</v>
      </c>
      <c r="G63" s="44"/>
      <c r="H63" s="73">
        <f>H64</f>
        <v>0</v>
      </c>
      <c r="I63" s="44"/>
      <c r="J63" s="73">
        <f>J64</f>
        <v>0</v>
      </c>
      <c r="K63" s="44"/>
      <c r="L63" s="73">
        <f>L64</f>
        <v>0</v>
      </c>
      <c r="M63" s="44"/>
      <c r="N63" s="73">
        <f>N64</f>
        <v>0</v>
      </c>
      <c r="O63" s="44"/>
      <c r="P63" s="73">
        <f>P64</f>
        <v>0</v>
      </c>
      <c r="Q63" s="81">
        <f t="shared" si="0"/>
        <v>0</v>
      </c>
    </row>
    <row r="64" spans="1:17" s="38" customFormat="1" ht="25.5" customHeight="1">
      <c r="A64" s="41">
        <v>31</v>
      </c>
      <c r="B64" s="59"/>
      <c r="C64" s="43" t="s">
        <v>860</v>
      </c>
      <c r="D64" s="73"/>
      <c r="E64" s="44"/>
      <c r="F64" s="73">
        <f>F65</f>
        <v>0</v>
      </c>
      <c r="G64" s="44"/>
      <c r="H64" s="73">
        <f>H65</f>
        <v>0</v>
      </c>
      <c r="I64" s="44"/>
      <c r="J64" s="73">
        <f>J65</f>
        <v>0</v>
      </c>
      <c r="K64" s="44"/>
      <c r="L64" s="73">
        <f>L65</f>
        <v>0</v>
      </c>
      <c r="M64" s="44"/>
      <c r="N64" s="73">
        <f>N65</f>
        <v>0</v>
      </c>
      <c r="O64" s="44"/>
      <c r="P64" s="73">
        <f>P65</f>
        <v>0</v>
      </c>
      <c r="Q64" s="81">
        <f t="shared" si="0"/>
        <v>0</v>
      </c>
    </row>
    <row r="65" spans="1:17" s="38" customFormat="1" ht="25.5" customHeight="1">
      <c r="A65" s="45"/>
      <c r="B65" s="46">
        <v>31100</v>
      </c>
      <c r="C65" s="65" t="s">
        <v>746</v>
      </c>
      <c r="D65" s="74"/>
      <c r="E65" s="48"/>
      <c r="F65" s="74">
        <f>SUM(F66:F67)</f>
        <v>0</v>
      </c>
      <c r="G65" s="48"/>
      <c r="H65" s="74">
        <f>SUM(H66:H67)</f>
        <v>0</v>
      </c>
      <c r="I65" s="48"/>
      <c r="J65" s="74">
        <f>SUM(J66:J67)</f>
        <v>0</v>
      </c>
      <c r="K65" s="48"/>
      <c r="L65" s="74">
        <f>SUM(L66:L67)</f>
        <v>0</v>
      </c>
      <c r="M65" s="48"/>
      <c r="N65" s="74">
        <f>SUM(N66:N67)</f>
        <v>0</v>
      </c>
      <c r="O65" s="48"/>
      <c r="P65" s="74">
        <f>SUM(P66:P67)</f>
        <v>0</v>
      </c>
      <c r="Q65" s="81">
        <f t="shared" si="0"/>
        <v>0</v>
      </c>
    </row>
    <row r="66" spans="1:17" s="38" customFormat="1" ht="25.5" customHeight="1">
      <c r="A66" s="49"/>
      <c r="B66" s="50">
        <v>31101</v>
      </c>
      <c r="C66" s="51" t="s">
        <v>994</v>
      </c>
      <c r="D66" s="75">
        <v>1</v>
      </c>
      <c r="E66" s="52">
        <v>101</v>
      </c>
      <c r="F66" s="85"/>
      <c r="G66" s="52"/>
      <c r="H66" s="75"/>
      <c r="I66" s="52"/>
      <c r="J66" s="75"/>
      <c r="K66" s="52"/>
      <c r="L66" s="75"/>
      <c r="M66" s="52"/>
      <c r="N66" s="75"/>
      <c r="O66" s="52"/>
      <c r="P66" s="75"/>
      <c r="Q66" s="73">
        <f t="shared" si="0"/>
        <v>0</v>
      </c>
    </row>
    <row r="67" spans="1:17" s="38" customFormat="1" ht="25.5" customHeight="1">
      <c r="A67" s="49"/>
      <c r="B67" s="50">
        <v>31102</v>
      </c>
      <c r="C67" s="51" t="s">
        <v>745</v>
      </c>
      <c r="D67" s="75">
        <v>1</v>
      </c>
      <c r="E67" s="52">
        <v>101</v>
      </c>
      <c r="F67" s="85"/>
      <c r="G67" s="52"/>
      <c r="H67" s="75"/>
      <c r="I67" s="52"/>
      <c r="J67" s="75"/>
      <c r="K67" s="52"/>
      <c r="L67" s="75"/>
      <c r="M67" s="52"/>
      <c r="N67" s="75"/>
      <c r="O67" s="52"/>
      <c r="P67" s="75"/>
      <c r="Q67" s="73">
        <f t="shared" si="0"/>
        <v>0</v>
      </c>
    </row>
    <row r="68" spans="1:17" s="38" customFormat="1" ht="25.5" customHeight="1">
      <c r="A68" s="41">
        <v>4</v>
      </c>
      <c r="B68" s="59"/>
      <c r="C68" s="43" t="s">
        <v>744</v>
      </c>
      <c r="D68" s="73"/>
      <c r="E68" s="44"/>
      <c r="F68" s="73">
        <f>F69+F70+F71+F141+F196</f>
        <v>5370781</v>
      </c>
      <c r="G68" s="44"/>
      <c r="H68" s="73">
        <f>H69+H70+H71+H141+H196</f>
        <v>0</v>
      </c>
      <c r="I68" s="44"/>
      <c r="J68" s="73">
        <f>J69+J70+J71+J141+J196</f>
        <v>0</v>
      </c>
      <c r="K68" s="44"/>
      <c r="L68" s="73">
        <f>L69+L70+L71+L141+L196</f>
        <v>0</v>
      </c>
      <c r="M68" s="44"/>
      <c r="N68" s="73">
        <f>N69+N70+N71+N141+N196</f>
        <v>0</v>
      </c>
      <c r="O68" s="44"/>
      <c r="P68" s="73">
        <f>P69+P70+P71+P141+P196</f>
        <v>0</v>
      </c>
      <c r="Q68" s="81">
        <f t="shared" si="0"/>
        <v>5370781</v>
      </c>
    </row>
    <row r="69" spans="1:17" s="38" customFormat="1" ht="25.5" customHeight="1">
      <c r="A69" s="41">
        <v>41</v>
      </c>
      <c r="B69" s="59"/>
      <c r="C69" s="43" t="s">
        <v>743</v>
      </c>
      <c r="D69" s="73"/>
      <c r="E69" s="44"/>
      <c r="F69" s="73"/>
      <c r="G69" s="44"/>
      <c r="H69" s="73"/>
      <c r="I69" s="44"/>
      <c r="J69" s="73"/>
      <c r="K69" s="44"/>
      <c r="L69" s="73"/>
      <c r="M69" s="44"/>
      <c r="N69" s="73"/>
      <c r="O69" s="44"/>
      <c r="P69" s="73"/>
      <c r="Q69" s="81">
        <f aca="true" t="shared" si="1" ref="Q69:Q132">SUM(F69+H69+J69+L69+N69+P69)</f>
        <v>0</v>
      </c>
    </row>
    <row r="70" spans="1:17" s="38" customFormat="1" ht="25.5" customHeight="1">
      <c r="A70" s="41">
        <v>42</v>
      </c>
      <c r="B70" s="59"/>
      <c r="C70" s="43" t="s">
        <v>742</v>
      </c>
      <c r="D70" s="73"/>
      <c r="E70" s="44"/>
      <c r="F70" s="73"/>
      <c r="G70" s="44"/>
      <c r="H70" s="73"/>
      <c r="I70" s="44"/>
      <c r="J70" s="73"/>
      <c r="K70" s="44"/>
      <c r="L70" s="73"/>
      <c r="M70" s="44"/>
      <c r="N70" s="73"/>
      <c r="O70" s="44"/>
      <c r="P70" s="73"/>
      <c r="Q70" s="81">
        <f t="shared" si="1"/>
        <v>0</v>
      </c>
    </row>
    <row r="71" spans="1:17" s="38" customFormat="1" ht="25.5" customHeight="1">
      <c r="A71" s="41">
        <v>43</v>
      </c>
      <c r="B71" s="59"/>
      <c r="C71" s="43" t="s">
        <v>741</v>
      </c>
      <c r="D71" s="73"/>
      <c r="E71" s="44"/>
      <c r="F71" s="73">
        <f>F72+F76+F81+F88+F99+F109+F113+F128+F135</f>
        <v>4607400</v>
      </c>
      <c r="G71" s="44"/>
      <c r="H71" s="73">
        <f>H72+H76+H81+H88+H99+H109+H113+H128+H135</f>
        <v>0</v>
      </c>
      <c r="I71" s="44"/>
      <c r="J71" s="73">
        <f>J72+J76+J81+J88+J99+J109+J113+J128+J135</f>
        <v>0</v>
      </c>
      <c r="K71" s="44"/>
      <c r="L71" s="73">
        <f>L72+L76+L81+L88+L99+L109+L113+L128+L135</f>
        <v>0</v>
      </c>
      <c r="M71" s="44"/>
      <c r="N71" s="73">
        <f>N72+N76+N81+N88+N99+N109+N113+N128+N135</f>
        <v>0</v>
      </c>
      <c r="O71" s="44"/>
      <c r="P71" s="73">
        <f>P72+P76+P81+P88+P99+P109+P113+P128+P135</f>
        <v>0</v>
      </c>
      <c r="Q71" s="81">
        <f t="shared" si="1"/>
        <v>4607400</v>
      </c>
    </row>
    <row r="72" spans="1:17" s="38" customFormat="1" ht="25.5" customHeight="1">
      <c r="A72" s="45"/>
      <c r="B72" s="46">
        <v>43100</v>
      </c>
      <c r="C72" s="65" t="s">
        <v>740</v>
      </c>
      <c r="D72" s="74"/>
      <c r="E72" s="48"/>
      <c r="F72" s="74">
        <f>SUM(F73:F75)</f>
        <v>0</v>
      </c>
      <c r="G72" s="48"/>
      <c r="H72" s="74">
        <f>SUM(H73:H75)</f>
        <v>0</v>
      </c>
      <c r="I72" s="48"/>
      <c r="J72" s="74">
        <f>SUM(J73:J75)</f>
        <v>0</v>
      </c>
      <c r="K72" s="48"/>
      <c r="L72" s="74">
        <f>SUM(L73:L75)</f>
        <v>0</v>
      </c>
      <c r="M72" s="48"/>
      <c r="N72" s="74">
        <f>SUM(N73:N75)</f>
        <v>0</v>
      </c>
      <c r="O72" s="48"/>
      <c r="P72" s="74">
        <f>SUM(P73:P75)</f>
        <v>0</v>
      </c>
      <c r="Q72" s="81">
        <f t="shared" si="1"/>
        <v>0</v>
      </c>
    </row>
    <row r="73" spans="1:17" s="38" customFormat="1" ht="25.5" customHeight="1">
      <c r="A73" s="49"/>
      <c r="B73" s="50">
        <v>43101</v>
      </c>
      <c r="C73" s="51" t="s">
        <v>739</v>
      </c>
      <c r="D73" s="75">
        <v>1</v>
      </c>
      <c r="E73" s="52">
        <v>101</v>
      </c>
      <c r="F73" s="85"/>
      <c r="G73" s="52"/>
      <c r="H73" s="75"/>
      <c r="I73" s="52"/>
      <c r="J73" s="75"/>
      <c r="K73" s="52"/>
      <c r="L73" s="75"/>
      <c r="M73" s="52"/>
      <c r="N73" s="75"/>
      <c r="O73" s="52"/>
      <c r="P73" s="75"/>
      <c r="Q73" s="73">
        <f t="shared" si="1"/>
        <v>0</v>
      </c>
    </row>
    <row r="74" spans="1:17" s="38" customFormat="1" ht="25.5" customHeight="1">
      <c r="A74" s="49"/>
      <c r="B74" s="50">
        <v>43102</v>
      </c>
      <c r="C74" s="51" t="s">
        <v>738</v>
      </c>
      <c r="D74" s="75">
        <v>1</v>
      </c>
      <c r="E74" s="52">
        <v>101</v>
      </c>
      <c r="F74" s="85"/>
      <c r="G74" s="52"/>
      <c r="H74" s="75"/>
      <c r="I74" s="52"/>
      <c r="J74" s="75"/>
      <c r="K74" s="52"/>
      <c r="L74" s="75"/>
      <c r="M74" s="52"/>
      <c r="N74" s="75"/>
      <c r="O74" s="52"/>
      <c r="P74" s="75"/>
      <c r="Q74" s="73">
        <f t="shared" si="1"/>
        <v>0</v>
      </c>
    </row>
    <row r="75" spans="1:17" s="38" customFormat="1" ht="25.5" customHeight="1">
      <c r="A75" s="49"/>
      <c r="B75" s="50">
        <v>43103</v>
      </c>
      <c r="C75" s="51" t="s">
        <v>737</v>
      </c>
      <c r="D75" s="75">
        <v>1</v>
      </c>
      <c r="E75" s="52">
        <v>101</v>
      </c>
      <c r="F75" s="85"/>
      <c r="G75" s="52"/>
      <c r="H75" s="75"/>
      <c r="I75" s="52"/>
      <c r="J75" s="75"/>
      <c r="K75" s="52"/>
      <c r="L75" s="75"/>
      <c r="M75" s="52"/>
      <c r="N75" s="75"/>
      <c r="O75" s="52"/>
      <c r="P75" s="75"/>
      <c r="Q75" s="73">
        <f t="shared" si="1"/>
        <v>0</v>
      </c>
    </row>
    <row r="76" spans="1:17" s="38" customFormat="1" ht="25.5" customHeight="1">
      <c r="A76" s="45"/>
      <c r="B76" s="46">
        <v>43200</v>
      </c>
      <c r="C76" s="65" t="s">
        <v>736</v>
      </c>
      <c r="D76" s="74"/>
      <c r="E76" s="48"/>
      <c r="F76" s="74">
        <f>SUM(F77:F80)</f>
        <v>10800</v>
      </c>
      <c r="G76" s="48"/>
      <c r="H76" s="74">
        <f>SUM(H77:H80)</f>
        <v>0</v>
      </c>
      <c r="I76" s="48"/>
      <c r="J76" s="74">
        <f>SUM(J77:J80)</f>
        <v>0</v>
      </c>
      <c r="K76" s="48"/>
      <c r="L76" s="74">
        <f>SUM(L77:L80)</f>
        <v>0</v>
      </c>
      <c r="M76" s="48"/>
      <c r="N76" s="74">
        <f>SUM(N77:N80)</f>
        <v>0</v>
      </c>
      <c r="O76" s="48"/>
      <c r="P76" s="74">
        <f>SUM(P77:P80)</f>
        <v>0</v>
      </c>
      <c r="Q76" s="81">
        <f t="shared" si="1"/>
        <v>10800</v>
      </c>
    </row>
    <row r="77" spans="1:17" s="38" customFormat="1" ht="25.5" customHeight="1">
      <c r="A77" s="49"/>
      <c r="B77" s="50">
        <v>43201</v>
      </c>
      <c r="C77" s="51" t="s">
        <v>995</v>
      </c>
      <c r="D77" s="75">
        <v>1</v>
      </c>
      <c r="E77" s="52">
        <v>101</v>
      </c>
      <c r="F77" s="85">
        <v>10000</v>
      </c>
      <c r="G77" s="52"/>
      <c r="H77" s="75"/>
      <c r="I77" s="52"/>
      <c r="J77" s="75"/>
      <c r="K77" s="52"/>
      <c r="L77" s="75"/>
      <c r="M77" s="52"/>
      <c r="N77" s="75"/>
      <c r="O77" s="52"/>
      <c r="P77" s="75"/>
      <c r="Q77" s="73">
        <f t="shared" si="1"/>
        <v>10000</v>
      </c>
    </row>
    <row r="78" spans="1:17" s="38" customFormat="1" ht="25.5" customHeight="1">
      <c r="A78" s="49"/>
      <c r="B78" s="50">
        <v>43202</v>
      </c>
      <c r="C78" s="51" t="s">
        <v>735</v>
      </c>
      <c r="D78" s="75">
        <v>1</v>
      </c>
      <c r="E78" s="52">
        <v>101</v>
      </c>
      <c r="F78" s="85">
        <v>300</v>
      </c>
      <c r="G78" s="52"/>
      <c r="H78" s="75"/>
      <c r="I78" s="52"/>
      <c r="J78" s="75"/>
      <c r="K78" s="52"/>
      <c r="L78" s="75"/>
      <c r="M78" s="52"/>
      <c r="N78" s="75"/>
      <c r="O78" s="52"/>
      <c r="P78" s="75"/>
      <c r="Q78" s="73">
        <f t="shared" si="1"/>
        <v>300</v>
      </c>
    </row>
    <row r="79" spans="1:17" s="38" customFormat="1" ht="25.5" customHeight="1">
      <c r="A79" s="49"/>
      <c r="B79" s="50">
        <v>43203</v>
      </c>
      <c r="C79" s="51" t="s">
        <v>734</v>
      </c>
      <c r="D79" s="75">
        <v>1</v>
      </c>
      <c r="E79" s="52">
        <v>101</v>
      </c>
      <c r="F79" s="85"/>
      <c r="G79" s="52"/>
      <c r="H79" s="75"/>
      <c r="I79" s="52"/>
      <c r="J79" s="75"/>
      <c r="K79" s="52"/>
      <c r="L79" s="75"/>
      <c r="M79" s="52"/>
      <c r="N79" s="75"/>
      <c r="O79" s="52"/>
      <c r="P79" s="75"/>
      <c r="Q79" s="73">
        <f t="shared" si="1"/>
        <v>0</v>
      </c>
    </row>
    <row r="80" spans="1:17" s="38" customFormat="1" ht="25.5" customHeight="1">
      <c r="A80" s="49"/>
      <c r="B80" s="50">
        <v>43204</v>
      </c>
      <c r="C80" s="51" t="s">
        <v>733</v>
      </c>
      <c r="D80" s="75">
        <v>1</v>
      </c>
      <c r="E80" s="52">
        <v>101</v>
      </c>
      <c r="F80" s="85">
        <v>500</v>
      </c>
      <c r="G80" s="52"/>
      <c r="H80" s="75"/>
      <c r="I80" s="52"/>
      <c r="J80" s="75"/>
      <c r="K80" s="52"/>
      <c r="L80" s="75"/>
      <c r="M80" s="52"/>
      <c r="N80" s="75"/>
      <c r="O80" s="52"/>
      <c r="P80" s="75"/>
      <c r="Q80" s="73">
        <f t="shared" si="1"/>
        <v>500</v>
      </c>
    </row>
    <row r="81" spans="1:17" s="38" customFormat="1" ht="25.5" customHeight="1">
      <c r="A81" s="45"/>
      <c r="B81" s="46">
        <v>43300</v>
      </c>
      <c r="C81" s="65" t="s">
        <v>732</v>
      </c>
      <c r="D81" s="74"/>
      <c r="E81" s="48"/>
      <c r="F81" s="74">
        <f>SUM(F82:F87)</f>
        <v>7000</v>
      </c>
      <c r="G81" s="48"/>
      <c r="H81" s="74">
        <f>SUM(H82:H87)</f>
        <v>0</v>
      </c>
      <c r="I81" s="48"/>
      <c r="J81" s="74">
        <f>SUM(J82:J87)</f>
        <v>0</v>
      </c>
      <c r="K81" s="48"/>
      <c r="L81" s="74">
        <f>SUM(L82:L87)</f>
        <v>0</v>
      </c>
      <c r="M81" s="48"/>
      <c r="N81" s="74">
        <f>SUM(N82:N87)</f>
        <v>0</v>
      </c>
      <c r="O81" s="48"/>
      <c r="P81" s="74">
        <f>SUM(P82:P87)</f>
        <v>0</v>
      </c>
      <c r="Q81" s="81">
        <f t="shared" si="1"/>
        <v>7000</v>
      </c>
    </row>
    <row r="82" spans="1:17" s="38" customFormat="1" ht="25.5" customHeight="1">
      <c r="A82" s="49"/>
      <c r="B82" s="50">
        <v>43301</v>
      </c>
      <c r="C82" s="51" t="s">
        <v>731</v>
      </c>
      <c r="D82" s="75">
        <v>1</v>
      </c>
      <c r="E82" s="52">
        <v>101</v>
      </c>
      <c r="F82" s="85">
        <v>7000</v>
      </c>
      <c r="G82" s="52"/>
      <c r="H82" s="75"/>
      <c r="I82" s="52"/>
      <c r="J82" s="75"/>
      <c r="K82" s="52"/>
      <c r="L82" s="75"/>
      <c r="M82" s="52"/>
      <c r="N82" s="75"/>
      <c r="O82" s="52"/>
      <c r="P82" s="75"/>
      <c r="Q82" s="73">
        <f t="shared" si="1"/>
        <v>7000</v>
      </c>
    </row>
    <row r="83" spans="1:17" s="38" customFormat="1" ht="25.5" customHeight="1">
      <c r="A83" s="49"/>
      <c r="B83" s="50">
        <v>43302</v>
      </c>
      <c r="C83" s="51" t="s">
        <v>730</v>
      </c>
      <c r="D83" s="75">
        <v>1</v>
      </c>
      <c r="E83" s="52">
        <v>101</v>
      </c>
      <c r="F83" s="85"/>
      <c r="G83" s="52"/>
      <c r="H83" s="75"/>
      <c r="I83" s="52"/>
      <c r="J83" s="75"/>
      <c r="K83" s="52"/>
      <c r="L83" s="75"/>
      <c r="M83" s="52"/>
      <c r="N83" s="75"/>
      <c r="O83" s="52"/>
      <c r="P83" s="75"/>
      <c r="Q83" s="73">
        <f t="shared" si="1"/>
        <v>0</v>
      </c>
    </row>
    <row r="84" spans="1:17" s="38" customFormat="1" ht="25.5" customHeight="1">
      <c r="A84" s="49"/>
      <c r="B84" s="50">
        <v>43303</v>
      </c>
      <c r="C84" s="51" t="s">
        <v>996</v>
      </c>
      <c r="D84" s="75">
        <v>1</v>
      </c>
      <c r="E84" s="52">
        <v>101</v>
      </c>
      <c r="F84" s="85"/>
      <c r="G84" s="52"/>
      <c r="H84" s="75"/>
      <c r="I84" s="52"/>
      <c r="J84" s="75"/>
      <c r="K84" s="52"/>
      <c r="L84" s="75"/>
      <c r="M84" s="52"/>
      <c r="N84" s="75"/>
      <c r="O84" s="52"/>
      <c r="P84" s="75"/>
      <c r="Q84" s="73">
        <f t="shared" si="1"/>
        <v>0</v>
      </c>
    </row>
    <row r="85" spans="1:17" s="38" customFormat="1" ht="25.5" customHeight="1">
      <c r="A85" s="49"/>
      <c r="B85" s="50">
        <v>43304</v>
      </c>
      <c r="C85" s="51" t="s">
        <v>729</v>
      </c>
      <c r="D85" s="75">
        <v>1</v>
      </c>
      <c r="E85" s="52">
        <v>101</v>
      </c>
      <c r="F85" s="85"/>
      <c r="G85" s="52"/>
      <c r="H85" s="75"/>
      <c r="I85" s="52"/>
      <c r="J85" s="75"/>
      <c r="K85" s="52"/>
      <c r="L85" s="75"/>
      <c r="M85" s="52"/>
      <c r="N85" s="75"/>
      <c r="O85" s="52"/>
      <c r="P85" s="75"/>
      <c r="Q85" s="73">
        <f t="shared" si="1"/>
        <v>0</v>
      </c>
    </row>
    <row r="86" spans="1:17" s="38" customFormat="1" ht="25.5" customHeight="1">
      <c r="A86" s="49"/>
      <c r="B86" s="50">
        <v>43305</v>
      </c>
      <c r="C86" s="51" t="s">
        <v>728</v>
      </c>
      <c r="D86" s="75">
        <v>1</v>
      </c>
      <c r="E86" s="52">
        <v>101</v>
      </c>
      <c r="F86" s="85"/>
      <c r="G86" s="52"/>
      <c r="H86" s="75"/>
      <c r="I86" s="52"/>
      <c r="J86" s="75"/>
      <c r="K86" s="52"/>
      <c r="L86" s="75"/>
      <c r="M86" s="52"/>
      <c r="N86" s="75"/>
      <c r="O86" s="52"/>
      <c r="P86" s="75"/>
      <c r="Q86" s="73">
        <f t="shared" si="1"/>
        <v>0</v>
      </c>
    </row>
    <row r="87" spans="1:17" s="38" customFormat="1" ht="25.5" customHeight="1">
      <c r="A87" s="49"/>
      <c r="B87" s="50">
        <v>43306</v>
      </c>
      <c r="C87" s="51" t="s">
        <v>727</v>
      </c>
      <c r="D87" s="75">
        <v>1</v>
      </c>
      <c r="E87" s="52">
        <v>101</v>
      </c>
      <c r="F87" s="85"/>
      <c r="G87" s="52"/>
      <c r="H87" s="75"/>
      <c r="I87" s="52"/>
      <c r="J87" s="75"/>
      <c r="K87" s="52"/>
      <c r="L87" s="75"/>
      <c r="M87" s="52"/>
      <c r="N87" s="75"/>
      <c r="O87" s="52"/>
      <c r="P87" s="75"/>
      <c r="Q87" s="73">
        <f t="shared" si="1"/>
        <v>0</v>
      </c>
    </row>
    <row r="88" spans="1:17" s="38" customFormat="1" ht="25.5" customHeight="1">
      <c r="A88" s="45"/>
      <c r="B88" s="46">
        <v>43400</v>
      </c>
      <c r="C88" s="65" t="s">
        <v>726</v>
      </c>
      <c r="D88" s="74"/>
      <c r="E88" s="48"/>
      <c r="F88" s="74">
        <f>SUM(F89:F98)</f>
        <v>3956300</v>
      </c>
      <c r="G88" s="48"/>
      <c r="H88" s="74">
        <f>SUM(H89:H98)</f>
        <v>0</v>
      </c>
      <c r="I88" s="48"/>
      <c r="J88" s="74">
        <f>SUM(J89:J98)</f>
        <v>0</v>
      </c>
      <c r="K88" s="48"/>
      <c r="L88" s="74">
        <f>SUM(L89:L98)</f>
        <v>0</v>
      </c>
      <c r="M88" s="48"/>
      <c r="N88" s="74">
        <f>SUM(N89:N98)</f>
        <v>0</v>
      </c>
      <c r="O88" s="48"/>
      <c r="P88" s="74">
        <f>SUM(P89:P98)</f>
        <v>0</v>
      </c>
      <c r="Q88" s="81">
        <f t="shared" si="1"/>
        <v>3956300</v>
      </c>
    </row>
    <row r="89" spans="1:17" s="38" customFormat="1" ht="25.5" customHeight="1">
      <c r="A89" s="49"/>
      <c r="B89" s="50">
        <v>43401</v>
      </c>
      <c r="C89" s="51" t="s">
        <v>725</v>
      </c>
      <c r="D89" s="75">
        <v>1</v>
      </c>
      <c r="E89" s="52">
        <v>101</v>
      </c>
      <c r="F89" s="85">
        <v>2550000</v>
      </c>
      <c r="G89" s="52"/>
      <c r="H89" s="75"/>
      <c r="I89" s="52"/>
      <c r="J89" s="75"/>
      <c r="K89" s="52"/>
      <c r="L89" s="75"/>
      <c r="M89" s="52"/>
      <c r="N89" s="75"/>
      <c r="O89" s="52"/>
      <c r="P89" s="75"/>
      <c r="Q89" s="73">
        <f t="shared" si="1"/>
        <v>2550000</v>
      </c>
    </row>
    <row r="90" spans="1:17" s="38" customFormat="1" ht="25.5" customHeight="1">
      <c r="A90" s="49"/>
      <c r="B90" s="50">
        <v>43402</v>
      </c>
      <c r="C90" s="51" t="s">
        <v>724</v>
      </c>
      <c r="D90" s="75">
        <v>1</v>
      </c>
      <c r="E90" s="52">
        <v>101</v>
      </c>
      <c r="F90" s="85">
        <v>87000</v>
      </c>
      <c r="G90" s="52"/>
      <c r="H90" s="75"/>
      <c r="I90" s="52"/>
      <c r="J90" s="75"/>
      <c r="K90" s="52"/>
      <c r="L90" s="75"/>
      <c r="M90" s="52"/>
      <c r="N90" s="75"/>
      <c r="O90" s="52"/>
      <c r="P90" s="75"/>
      <c r="Q90" s="73">
        <f t="shared" si="1"/>
        <v>87000</v>
      </c>
    </row>
    <row r="91" spans="1:17" s="38" customFormat="1" ht="25.5" customHeight="1">
      <c r="A91" s="49"/>
      <c r="B91" s="50">
        <v>43403</v>
      </c>
      <c r="C91" s="51" t="s">
        <v>723</v>
      </c>
      <c r="D91" s="75">
        <v>1</v>
      </c>
      <c r="E91" s="52">
        <v>101</v>
      </c>
      <c r="F91" s="85"/>
      <c r="G91" s="52"/>
      <c r="H91" s="75"/>
      <c r="I91" s="52"/>
      <c r="J91" s="75"/>
      <c r="K91" s="52"/>
      <c r="L91" s="75"/>
      <c r="M91" s="52"/>
      <c r="N91" s="75"/>
      <c r="O91" s="52"/>
      <c r="P91" s="75"/>
      <c r="Q91" s="73">
        <f t="shared" si="1"/>
        <v>0</v>
      </c>
    </row>
    <row r="92" spans="1:17" s="38" customFormat="1" ht="25.5" customHeight="1">
      <c r="A92" s="49"/>
      <c r="B92" s="50">
        <v>43404</v>
      </c>
      <c r="C92" s="51" t="s">
        <v>722</v>
      </c>
      <c r="D92" s="75">
        <v>1</v>
      </c>
      <c r="E92" s="52">
        <v>101</v>
      </c>
      <c r="F92" s="85">
        <v>522000</v>
      </c>
      <c r="G92" s="52"/>
      <c r="H92" s="75"/>
      <c r="I92" s="52"/>
      <c r="J92" s="75"/>
      <c r="K92" s="52"/>
      <c r="L92" s="75"/>
      <c r="M92" s="52"/>
      <c r="N92" s="75"/>
      <c r="O92" s="52"/>
      <c r="P92" s="75"/>
      <c r="Q92" s="73">
        <f t="shared" si="1"/>
        <v>522000</v>
      </c>
    </row>
    <row r="93" spans="1:17" s="38" customFormat="1" ht="25.5" customHeight="1">
      <c r="A93" s="49"/>
      <c r="B93" s="50">
        <v>43405</v>
      </c>
      <c r="C93" s="51" t="s">
        <v>721</v>
      </c>
      <c r="D93" s="75">
        <v>1</v>
      </c>
      <c r="E93" s="52">
        <v>101</v>
      </c>
      <c r="F93" s="85"/>
      <c r="G93" s="52"/>
      <c r="H93" s="75"/>
      <c r="I93" s="52"/>
      <c r="J93" s="75"/>
      <c r="K93" s="52"/>
      <c r="L93" s="75"/>
      <c r="M93" s="52"/>
      <c r="N93" s="75"/>
      <c r="O93" s="52"/>
      <c r="P93" s="75"/>
      <c r="Q93" s="73">
        <f t="shared" si="1"/>
        <v>0</v>
      </c>
    </row>
    <row r="94" spans="1:17" s="38" customFormat="1" ht="25.5" customHeight="1">
      <c r="A94" s="49"/>
      <c r="B94" s="50">
        <v>43406</v>
      </c>
      <c r="C94" s="51" t="s">
        <v>720</v>
      </c>
      <c r="D94" s="75">
        <v>1</v>
      </c>
      <c r="E94" s="52">
        <v>101</v>
      </c>
      <c r="F94" s="85">
        <v>12300</v>
      </c>
      <c r="G94" s="52"/>
      <c r="H94" s="75"/>
      <c r="I94" s="52"/>
      <c r="J94" s="75"/>
      <c r="K94" s="52"/>
      <c r="L94" s="75"/>
      <c r="M94" s="52"/>
      <c r="N94" s="75"/>
      <c r="O94" s="52"/>
      <c r="P94" s="75"/>
      <c r="Q94" s="73">
        <f t="shared" si="1"/>
        <v>12300</v>
      </c>
    </row>
    <row r="95" spans="1:17" s="38" customFormat="1" ht="25.5" customHeight="1">
      <c r="A95" s="49"/>
      <c r="B95" s="50">
        <v>43407</v>
      </c>
      <c r="C95" s="51" t="s">
        <v>719</v>
      </c>
      <c r="D95" s="75">
        <v>1</v>
      </c>
      <c r="E95" s="52">
        <v>102</v>
      </c>
      <c r="F95" s="85">
        <v>634000</v>
      </c>
      <c r="G95" s="52"/>
      <c r="H95" s="75"/>
      <c r="I95" s="52"/>
      <c r="J95" s="75"/>
      <c r="K95" s="52"/>
      <c r="L95" s="75"/>
      <c r="M95" s="52"/>
      <c r="N95" s="75"/>
      <c r="O95" s="52"/>
      <c r="P95" s="75"/>
      <c r="Q95" s="73">
        <f t="shared" si="1"/>
        <v>634000</v>
      </c>
    </row>
    <row r="96" spans="1:17" s="38" customFormat="1" ht="25.5" customHeight="1">
      <c r="A96" s="49"/>
      <c r="B96" s="50">
        <v>43408</v>
      </c>
      <c r="C96" s="51" t="s">
        <v>415</v>
      </c>
      <c r="D96" s="75">
        <v>1</v>
      </c>
      <c r="E96" s="52">
        <v>103</v>
      </c>
      <c r="F96" s="85">
        <v>113500</v>
      </c>
      <c r="G96" s="52"/>
      <c r="H96" s="75"/>
      <c r="I96" s="52"/>
      <c r="J96" s="75"/>
      <c r="K96" s="52"/>
      <c r="L96" s="75"/>
      <c r="M96" s="52"/>
      <c r="N96" s="75"/>
      <c r="O96" s="52"/>
      <c r="P96" s="75"/>
      <c r="Q96" s="73">
        <f t="shared" si="1"/>
        <v>113500</v>
      </c>
    </row>
    <row r="97" spans="1:17" s="38" customFormat="1" ht="25.5" customHeight="1">
      <c r="A97" s="49"/>
      <c r="B97" s="50">
        <v>43409</v>
      </c>
      <c r="C97" s="51" t="s">
        <v>718</v>
      </c>
      <c r="D97" s="75">
        <v>1</v>
      </c>
      <c r="E97" s="52">
        <v>101</v>
      </c>
      <c r="F97" s="85"/>
      <c r="G97" s="52"/>
      <c r="H97" s="75"/>
      <c r="I97" s="52"/>
      <c r="J97" s="75"/>
      <c r="K97" s="52"/>
      <c r="L97" s="75"/>
      <c r="M97" s="52"/>
      <c r="N97" s="75"/>
      <c r="O97" s="52"/>
      <c r="P97" s="75"/>
      <c r="Q97" s="73">
        <f t="shared" si="1"/>
        <v>0</v>
      </c>
    </row>
    <row r="98" spans="1:17" s="38" customFormat="1" ht="25.5" customHeight="1">
      <c r="A98" s="49"/>
      <c r="B98" s="50">
        <v>43410</v>
      </c>
      <c r="C98" s="51" t="s">
        <v>717</v>
      </c>
      <c r="D98" s="75">
        <v>1</v>
      </c>
      <c r="E98" s="52">
        <v>101</v>
      </c>
      <c r="F98" s="85">
        <v>37500</v>
      </c>
      <c r="G98" s="52"/>
      <c r="H98" s="75"/>
      <c r="I98" s="52"/>
      <c r="J98" s="75"/>
      <c r="K98" s="52"/>
      <c r="L98" s="75"/>
      <c r="M98" s="52"/>
      <c r="N98" s="75"/>
      <c r="O98" s="52"/>
      <c r="P98" s="75"/>
      <c r="Q98" s="73">
        <f t="shared" si="1"/>
        <v>37500</v>
      </c>
    </row>
    <row r="99" spans="1:17" s="38" customFormat="1" ht="25.5" customHeight="1">
      <c r="A99" s="45"/>
      <c r="B99" s="46">
        <v>43500</v>
      </c>
      <c r="C99" s="65" t="s">
        <v>716</v>
      </c>
      <c r="D99" s="74"/>
      <c r="E99" s="48"/>
      <c r="F99" s="74">
        <f>SUM(F100:F108)</f>
        <v>194000</v>
      </c>
      <c r="G99" s="48"/>
      <c r="H99" s="74">
        <f>SUM(H100:H108)</f>
        <v>0</v>
      </c>
      <c r="I99" s="48"/>
      <c r="J99" s="74">
        <f>SUM(J100:J108)</f>
        <v>0</v>
      </c>
      <c r="K99" s="48"/>
      <c r="L99" s="74">
        <f>SUM(L100:L108)</f>
        <v>0</v>
      </c>
      <c r="M99" s="48"/>
      <c r="N99" s="74">
        <f>SUM(N100:N108)</f>
        <v>0</v>
      </c>
      <c r="O99" s="48"/>
      <c r="P99" s="74">
        <f>SUM(P100:P108)</f>
        <v>0</v>
      </c>
      <c r="Q99" s="81">
        <f t="shared" si="1"/>
        <v>194000</v>
      </c>
    </row>
    <row r="100" spans="1:17" s="38" customFormat="1" ht="25.5" customHeight="1">
      <c r="A100" s="49"/>
      <c r="B100" s="50">
        <v>43501</v>
      </c>
      <c r="C100" s="51" t="s">
        <v>715</v>
      </c>
      <c r="D100" s="75">
        <v>1</v>
      </c>
      <c r="E100" s="52">
        <v>101</v>
      </c>
      <c r="F100" s="85">
        <v>194000</v>
      </c>
      <c r="G100" s="52"/>
      <c r="H100" s="75"/>
      <c r="I100" s="52"/>
      <c r="J100" s="75"/>
      <c r="K100" s="52"/>
      <c r="L100" s="75"/>
      <c r="M100" s="52"/>
      <c r="N100" s="75"/>
      <c r="O100" s="52"/>
      <c r="P100" s="75"/>
      <c r="Q100" s="73">
        <f t="shared" si="1"/>
        <v>194000</v>
      </c>
    </row>
    <row r="101" spans="1:17" s="38" customFormat="1" ht="25.5" customHeight="1">
      <c r="A101" s="49"/>
      <c r="B101" s="50">
        <v>43502</v>
      </c>
      <c r="C101" s="51" t="s">
        <v>714</v>
      </c>
      <c r="D101" s="75">
        <v>1</v>
      </c>
      <c r="E101" s="52">
        <v>101</v>
      </c>
      <c r="F101" s="85"/>
      <c r="G101" s="52"/>
      <c r="H101" s="75"/>
      <c r="I101" s="52"/>
      <c r="J101" s="75"/>
      <c r="K101" s="52"/>
      <c r="L101" s="75"/>
      <c r="M101" s="52"/>
      <c r="N101" s="75"/>
      <c r="O101" s="52"/>
      <c r="P101" s="75"/>
      <c r="Q101" s="73">
        <f t="shared" si="1"/>
        <v>0</v>
      </c>
    </row>
    <row r="102" spans="1:17" s="38" customFormat="1" ht="25.5" customHeight="1">
      <c r="A102" s="49"/>
      <c r="B102" s="50">
        <v>43503</v>
      </c>
      <c r="C102" s="51" t="s">
        <v>713</v>
      </c>
      <c r="D102" s="75">
        <v>1</v>
      </c>
      <c r="E102" s="52">
        <v>101</v>
      </c>
      <c r="F102" s="85"/>
      <c r="G102" s="52"/>
      <c r="H102" s="75"/>
      <c r="I102" s="52"/>
      <c r="J102" s="75"/>
      <c r="K102" s="52"/>
      <c r="L102" s="75"/>
      <c r="M102" s="52"/>
      <c r="N102" s="75"/>
      <c r="O102" s="52"/>
      <c r="P102" s="75"/>
      <c r="Q102" s="73">
        <f t="shared" si="1"/>
        <v>0</v>
      </c>
    </row>
    <row r="103" spans="1:17" s="38" customFormat="1" ht="25.5" customHeight="1">
      <c r="A103" s="49"/>
      <c r="B103" s="50">
        <v>43504</v>
      </c>
      <c r="C103" s="51" t="s">
        <v>712</v>
      </c>
      <c r="D103" s="75">
        <v>1</v>
      </c>
      <c r="E103" s="52">
        <v>101</v>
      </c>
      <c r="F103" s="85"/>
      <c r="G103" s="52"/>
      <c r="H103" s="75"/>
      <c r="I103" s="52"/>
      <c r="J103" s="75"/>
      <c r="K103" s="52"/>
      <c r="L103" s="75"/>
      <c r="M103" s="52"/>
      <c r="N103" s="75"/>
      <c r="O103" s="52"/>
      <c r="P103" s="75"/>
      <c r="Q103" s="73">
        <f t="shared" si="1"/>
        <v>0</v>
      </c>
    </row>
    <row r="104" spans="1:17" s="38" customFormat="1" ht="25.5" customHeight="1">
      <c r="A104" s="49"/>
      <c r="B104" s="50">
        <v>43505</v>
      </c>
      <c r="C104" s="51" t="s">
        <v>711</v>
      </c>
      <c r="D104" s="75">
        <v>1</v>
      </c>
      <c r="E104" s="52">
        <v>101</v>
      </c>
      <c r="F104" s="85"/>
      <c r="G104" s="52"/>
      <c r="H104" s="75"/>
      <c r="I104" s="52"/>
      <c r="J104" s="75"/>
      <c r="K104" s="52"/>
      <c r="L104" s="75"/>
      <c r="M104" s="52"/>
      <c r="N104" s="75"/>
      <c r="O104" s="52"/>
      <c r="P104" s="75"/>
      <c r="Q104" s="73">
        <f t="shared" si="1"/>
        <v>0</v>
      </c>
    </row>
    <row r="105" spans="1:17" s="38" customFormat="1" ht="25.5" customHeight="1">
      <c r="A105" s="49"/>
      <c r="B105" s="50">
        <v>43506</v>
      </c>
      <c r="C105" s="51" t="s">
        <v>710</v>
      </c>
      <c r="D105" s="75">
        <v>1</v>
      </c>
      <c r="E105" s="52">
        <v>101</v>
      </c>
      <c r="F105" s="85"/>
      <c r="G105" s="52"/>
      <c r="H105" s="75"/>
      <c r="I105" s="52"/>
      <c r="J105" s="75"/>
      <c r="K105" s="52"/>
      <c r="L105" s="75"/>
      <c r="M105" s="52"/>
      <c r="N105" s="75"/>
      <c r="O105" s="52"/>
      <c r="P105" s="75"/>
      <c r="Q105" s="73">
        <f t="shared" si="1"/>
        <v>0</v>
      </c>
    </row>
    <row r="106" spans="1:17" s="38" customFormat="1" ht="25.5" customHeight="1">
      <c r="A106" s="49"/>
      <c r="B106" s="50">
        <v>43507</v>
      </c>
      <c r="C106" s="51" t="s">
        <v>709</v>
      </c>
      <c r="D106" s="75">
        <v>1</v>
      </c>
      <c r="E106" s="52">
        <v>101</v>
      </c>
      <c r="F106" s="85"/>
      <c r="G106" s="52"/>
      <c r="H106" s="75"/>
      <c r="I106" s="52"/>
      <c r="J106" s="75"/>
      <c r="K106" s="52"/>
      <c r="L106" s="75"/>
      <c r="M106" s="52"/>
      <c r="N106" s="75"/>
      <c r="O106" s="52"/>
      <c r="P106" s="75"/>
      <c r="Q106" s="73">
        <f t="shared" si="1"/>
        <v>0</v>
      </c>
    </row>
    <row r="107" spans="1:17" s="38" customFormat="1" ht="25.5" customHeight="1">
      <c r="A107" s="49"/>
      <c r="B107" s="50">
        <v>43508</v>
      </c>
      <c r="C107" s="51" t="s">
        <v>708</v>
      </c>
      <c r="D107" s="75">
        <v>1</v>
      </c>
      <c r="E107" s="52">
        <v>101</v>
      </c>
      <c r="F107" s="85"/>
      <c r="G107" s="52"/>
      <c r="H107" s="75"/>
      <c r="I107" s="52"/>
      <c r="J107" s="75"/>
      <c r="K107" s="52"/>
      <c r="L107" s="75"/>
      <c r="M107" s="52"/>
      <c r="N107" s="75"/>
      <c r="O107" s="52"/>
      <c r="P107" s="75"/>
      <c r="Q107" s="73">
        <f t="shared" si="1"/>
        <v>0</v>
      </c>
    </row>
    <row r="108" spans="1:17" s="38" customFormat="1" ht="25.5" customHeight="1">
      <c r="A108" s="49"/>
      <c r="B108" s="50">
        <v>43509</v>
      </c>
      <c r="C108" s="51" t="s">
        <v>707</v>
      </c>
      <c r="D108" s="75">
        <v>1</v>
      </c>
      <c r="E108" s="52">
        <v>101</v>
      </c>
      <c r="F108" s="85"/>
      <c r="G108" s="52"/>
      <c r="H108" s="75"/>
      <c r="I108" s="52"/>
      <c r="J108" s="75"/>
      <c r="K108" s="52"/>
      <c r="L108" s="75"/>
      <c r="M108" s="52"/>
      <c r="N108" s="75"/>
      <c r="O108" s="52"/>
      <c r="P108" s="75"/>
      <c r="Q108" s="73">
        <f t="shared" si="1"/>
        <v>0</v>
      </c>
    </row>
    <row r="109" spans="1:17" s="38" customFormat="1" ht="25.5" customHeight="1">
      <c r="A109" s="45"/>
      <c r="B109" s="46">
        <v>43600</v>
      </c>
      <c r="C109" s="65" t="s">
        <v>706</v>
      </c>
      <c r="D109" s="74"/>
      <c r="E109" s="48"/>
      <c r="F109" s="74">
        <f>SUM(F110:F112)</f>
        <v>53000</v>
      </c>
      <c r="G109" s="48"/>
      <c r="H109" s="74">
        <f>SUM(H110:H112)</f>
        <v>0</v>
      </c>
      <c r="I109" s="48"/>
      <c r="J109" s="74">
        <f>SUM(J110:J112)</f>
        <v>0</v>
      </c>
      <c r="K109" s="48"/>
      <c r="L109" s="74">
        <f>SUM(L110:L112)</f>
        <v>0</v>
      </c>
      <c r="M109" s="48"/>
      <c r="N109" s="74">
        <f>SUM(N110:N112)</f>
        <v>0</v>
      </c>
      <c r="O109" s="48"/>
      <c r="P109" s="74">
        <f>SUM(P110:P112)</f>
        <v>0</v>
      </c>
      <c r="Q109" s="81">
        <f t="shared" si="1"/>
        <v>53000</v>
      </c>
    </row>
    <row r="110" spans="1:17" s="38" customFormat="1" ht="25.5" customHeight="1">
      <c r="A110" s="49"/>
      <c r="B110" s="50">
        <v>43601</v>
      </c>
      <c r="C110" s="51" t="s">
        <v>705</v>
      </c>
      <c r="D110" s="75">
        <v>1</v>
      </c>
      <c r="E110" s="52">
        <v>101</v>
      </c>
      <c r="F110" s="85">
        <v>40000</v>
      </c>
      <c r="G110" s="52"/>
      <c r="H110" s="75"/>
      <c r="I110" s="52"/>
      <c r="J110" s="75"/>
      <c r="K110" s="52"/>
      <c r="L110" s="75"/>
      <c r="M110" s="52"/>
      <c r="N110" s="75"/>
      <c r="O110" s="52"/>
      <c r="P110" s="75"/>
      <c r="Q110" s="73">
        <f t="shared" si="1"/>
        <v>40000</v>
      </c>
    </row>
    <row r="111" spans="1:17" s="38" customFormat="1" ht="25.5" customHeight="1">
      <c r="A111" s="49"/>
      <c r="B111" s="50">
        <v>43602</v>
      </c>
      <c r="C111" s="51" t="s">
        <v>704</v>
      </c>
      <c r="D111" s="75">
        <v>1</v>
      </c>
      <c r="E111" s="52">
        <v>101</v>
      </c>
      <c r="F111" s="85">
        <v>13000</v>
      </c>
      <c r="G111" s="52"/>
      <c r="H111" s="75"/>
      <c r="I111" s="52"/>
      <c r="J111" s="75"/>
      <c r="K111" s="52"/>
      <c r="L111" s="75"/>
      <c r="M111" s="52"/>
      <c r="N111" s="75"/>
      <c r="O111" s="52"/>
      <c r="P111" s="75"/>
      <c r="Q111" s="73">
        <f t="shared" si="1"/>
        <v>13000</v>
      </c>
    </row>
    <row r="112" spans="1:17" s="38" customFormat="1" ht="25.5" customHeight="1">
      <c r="A112" s="49"/>
      <c r="B112" s="50">
        <v>43603</v>
      </c>
      <c r="C112" s="51" t="s">
        <v>703</v>
      </c>
      <c r="D112" s="75">
        <v>1</v>
      </c>
      <c r="E112" s="52">
        <v>101</v>
      </c>
      <c r="F112" s="85"/>
      <c r="G112" s="52"/>
      <c r="H112" s="75"/>
      <c r="I112" s="52"/>
      <c r="J112" s="75"/>
      <c r="K112" s="52"/>
      <c r="L112" s="75"/>
      <c r="M112" s="52"/>
      <c r="N112" s="75"/>
      <c r="O112" s="52"/>
      <c r="P112" s="75"/>
      <c r="Q112" s="73">
        <f t="shared" si="1"/>
        <v>0</v>
      </c>
    </row>
    <row r="113" spans="1:17" s="38" customFormat="1" ht="25.5" customHeight="1">
      <c r="A113" s="45"/>
      <c r="B113" s="46">
        <v>43700</v>
      </c>
      <c r="C113" s="65" t="s">
        <v>702</v>
      </c>
      <c r="D113" s="74"/>
      <c r="E113" s="48"/>
      <c r="F113" s="74">
        <f>SUM(F114:F127)</f>
        <v>252300</v>
      </c>
      <c r="G113" s="48"/>
      <c r="H113" s="74">
        <f>SUM(H114:H127)</f>
        <v>0</v>
      </c>
      <c r="I113" s="48"/>
      <c r="J113" s="74">
        <f>SUM(J114:J127)</f>
        <v>0</v>
      </c>
      <c r="K113" s="48"/>
      <c r="L113" s="74">
        <f>SUM(L114:L127)</f>
        <v>0</v>
      </c>
      <c r="M113" s="48"/>
      <c r="N113" s="74">
        <f>SUM(N114:N127)</f>
        <v>0</v>
      </c>
      <c r="O113" s="48"/>
      <c r="P113" s="74">
        <f>SUM(P114:P127)</f>
        <v>0</v>
      </c>
      <c r="Q113" s="81">
        <f t="shared" si="1"/>
        <v>252300</v>
      </c>
    </row>
    <row r="114" spans="1:17" s="38" customFormat="1" ht="25.5" customHeight="1">
      <c r="A114" s="49"/>
      <c r="B114" s="50">
        <v>43701</v>
      </c>
      <c r="C114" s="51" t="s">
        <v>701</v>
      </c>
      <c r="D114" s="75">
        <v>1</v>
      </c>
      <c r="E114" s="52">
        <v>101</v>
      </c>
      <c r="F114" s="85">
        <v>2000</v>
      </c>
      <c r="G114" s="52"/>
      <c r="H114" s="75"/>
      <c r="I114" s="52"/>
      <c r="J114" s="75"/>
      <c r="K114" s="52"/>
      <c r="L114" s="75"/>
      <c r="M114" s="52"/>
      <c r="N114" s="75"/>
      <c r="O114" s="52"/>
      <c r="P114" s="75"/>
      <c r="Q114" s="73">
        <f t="shared" si="1"/>
        <v>2000</v>
      </c>
    </row>
    <row r="115" spans="1:17" s="38" customFormat="1" ht="25.5" customHeight="1">
      <c r="A115" s="49"/>
      <c r="B115" s="50">
        <v>43702</v>
      </c>
      <c r="C115" s="51" t="s">
        <v>700</v>
      </c>
      <c r="D115" s="75">
        <v>1</v>
      </c>
      <c r="E115" s="52">
        <v>101</v>
      </c>
      <c r="F115" s="85">
        <v>237000</v>
      </c>
      <c r="G115" s="52"/>
      <c r="H115" s="75"/>
      <c r="I115" s="52"/>
      <c r="J115" s="75"/>
      <c r="K115" s="52"/>
      <c r="L115" s="75"/>
      <c r="M115" s="52"/>
      <c r="N115" s="75"/>
      <c r="O115" s="52"/>
      <c r="P115" s="75"/>
      <c r="Q115" s="73">
        <f t="shared" si="1"/>
        <v>237000</v>
      </c>
    </row>
    <row r="116" spans="1:17" s="38" customFormat="1" ht="25.5" customHeight="1">
      <c r="A116" s="49"/>
      <c r="B116" s="50">
        <v>43703</v>
      </c>
      <c r="C116" s="51" t="s">
        <v>699</v>
      </c>
      <c r="D116" s="75">
        <v>1</v>
      </c>
      <c r="E116" s="52">
        <v>101</v>
      </c>
      <c r="F116" s="85">
        <v>1400</v>
      </c>
      <c r="G116" s="52"/>
      <c r="H116" s="75"/>
      <c r="I116" s="52"/>
      <c r="J116" s="75"/>
      <c r="K116" s="52"/>
      <c r="L116" s="75"/>
      <c r="M116" s="52"/>
      <c r="N116" s="75"/>
      <c r="O116" s="52"/>
      <c r="P116" s="75"/>
      <c r="Q116" s="73">
        <f t="shared" si="1"/>
        <v>1400</v>
      </c>
    </row>
    <row r="117" spans="1:17" s="38" customFormat="1" ht="25.5" customHeight="1">
      <c r="A117" s="49"/>
      <c r="B117" s="50">
        <v>43704</v>
      </c>
      <c r="C117" s="51" t="s">
        <v>698</v>
      </c>
      <c r="D117" s="75">
        <v>1</v>
      </c>
      <c r="E117" s="52">
        <v>101</v>
      </c>
      <c r="F117" s="85"/>
      <c r="G117" s="52"/>
      <c r="H117" s="75"/>
      <c r="I117" s="52"/>
      <c r="J117" s="75"/>
      <c r="K117" s="52"/>
      <c r="L117" s="75"/>
      <c r="M117" s="52"/>
      <c r="N117" s="75"/>
      <c r="O117" s="52"/>
      <c r="P117" s="75"/>
      <c r="Q117" s="73">
        <f t="shared" si="1"/>
        <v>0</v>
      </c>
    </row>
    <row r="118" spans="1:17" s="38" customFormat="1" ht="25.5" customHeight="1">
      <c r="A118" s="49"/>
      <c r="B118" s="50">
        <v>43705</v>
      </c>
      <c r="C118" s="51" t="s">
        <v>697</v>
      </c>
      <c r="D118" s="75">
        <v>1</v>
      </c>
      <c r="E118" s="52">
        <v>101</v>
      </c>
      <c r="F118" s="85">
        <v>10000</v>
      </c>
      <c r="G118" s="52"/>
      <c r="H118" s="75"/>
      <c r="I118" s="52"/>
      <c r="J118" s="75"/>
      <c r="K118" s="52"/>
      <c r="L118" s="75"/>
      <c r="M118" s="52"/>
      <c r="N118" s="75"/>
      <c r="O118" s="52"/>
      <c r="P118" s="75"/>
      <c r="Q118" s="73">
        <f t="shared" si="1"/>
        <v>10000</v>
      </c>
    </row>
    <row r="119" spans="1:17" s="38" customFormat="1" ht="25.5" customHeight="1">
      <c r="A119" s="49"/>
      <c r="B119" s="50">
        <v>43706</v>
      </c>
      <c r="C119" s="51" t="s">
        <v>61</v>
      </c>
      <c r="D119" s="75">
        <v>1</v>
      </c>
      <c r="E119" s="52">
        <v>101</v>
      </c>
      <c r="F119" s="85"/>
      <c r="G119" s="52"/>
      <c r="H119" s="75"/>
      <c r="I119" s="52"/>
      <c r="J119" s="75"/>
      <c r="K119" s="52"/>
      <c r="L119" s="75"/>
      <c r="M119" s="52"/>
      <c r="N119" s="75"/>
      <c r="O119" s="52"/>
      <c r="P119" s="75"/>
      <c r="Q119" s="73">
        <f t="shared" si="1"/>
        <v>0</v>
      </c>
    </row>
    <row r="120" spans="1:17" s="38" customFormat="1" ht="25.5" customHeight="1">
      <c r="A120" s="49"/>
      <c r="B120" s="50">
        <v>43707</v>
      </c>
      <c r="C120" s="51" t="s">
        <v>60</v>
      </c>
      <c r="D120" s="75">
        <v>1</v>
      </c>
      <c r="E120" s="52">
        <v>101</v>
      </c>
      <c r="F120" s="85"/>
      <c r="G120" s="52"/>
      <c r="H120" s="75"/>
      <c r="I120" s="52"/>
      <c r="J120" s="75"/>
      <c r="K120" s="52"/>
      <c r="L120" s="75"/>
      <c r="M120" s="52"/>
      <c r="N120" s="75"/>
      <c r="O120" s="52"/>
      <c r="P120" s="75"/>
      <c r="Q120" s="73">
        <f t="shared" si="1"/>
        <v>0</v>
      </c>
    </row>
    <row r="121" spans="1:17" s="38" customFormat="1" ht="25.5" customHeight="1">
      <c r="A121" s="49"/>
      <c r="B121" s="50">
        <v>43708</v>
      </c>
      <c r="C121" s="51" t="s">
        <v>59</v>
      </c>
      <c r="D121" s="75">
        <v>1</v>
      </c>
      <c r="E121" s="52">
        <v>101</v>
      </c>
      <c r="F121" s="85"/>
      <c r="G121" s="52"/>
      <c r="H121" s="75"/>
      <c r="I121" s="52"/>
      <c r="J121" s="75"/>
      <c r="K121" s="52"/>
      <c r="L121" s="75"/>
      <c r="M121" s="52"/>
      <c r="N121" s="75"/>
      <c r="O121" s="52"/>
      <c r="P121" s="75"/>
      <c r="Q121" s="73">
        <f t="shared" si="1"/>
        <v>0</v>
      </c>
    </row>
    <row r="122" spans="1:17" s="38" customFormat="1" ht="25.5" customHeight="1">
      <c r="A122" s="49"/>
      <c r="B122" s="50">
        <v>43709</v>
      </c>
      <c r="C122" s="51" t="s">
        <v>58</v>
      </c>
      <c r="D122" s="75">
        <v>1</v>
      </c>
      <c r="E122" s="52">
        <v>101</v>
      </c>
      <c r="F122" s="85"/>
      <c r="G122" s="52"/>
      <c r="H122" s="75"/>
      <c r="I122" s="52"/>
      <c r="J122" s="75"/>
      <c r="K122" s="52"/>
      <c r="L122" s="75"/>
      <c r="M122" s="52"/>
      <c r="N122" s="75"/>
      <c r="O122" s="52"/>
      <c r="P122" s="75"/>
      <c r="Q122" s="73">
        <f t="shared" si="1"/>
        <v>0</v>
      </c>
    </row>
    <row r="123" spans="1:17" s="38" customFormat="1" ht="25.5" customHeight="1">
      <c r="A123" s="49"/>
      <c r="B123" s="50">
        <v>43710</v>
      </c>
      <c r="C123" s="51" t="s">
        <v>57</v>
      </c>
      <c r="D123" s="75">
        <v>1</v>
      </c>
      <c r="E123" s="52">
        <v>101</v>
      </c>
      <c r="F123" s="85"/>
      <c r="G123" s="52"/>
      <c r="H123" s="75"/>
      <c r="I123" s="52"/>
      <c r="J123" s="75"/>
      <c r="K123" s="52"/>
      <c r="L123" s="75"/>
      <c r="M123" s="52"/>
      <c r="N123" s="75"/>
      <c r="O123" s="52"/>
      <c r="P123" s="75"/>
      <c r="Q123" s="73">
        <f t="shared" si="1"/>
        <v>0</v>
      </c>
    </row>
    <row r="124" spans="1:17" s="38" customFormat="1" ht="25.5" customHeight="1">
      <c r="A124" s="49"/>
      <c r="B124" s="50">
        <v>43711</v>
      </c>
      <c r="C124" s="51" t="s">
        <v>56</v>
      </c>
      <c r="D124" s="75">
        <v>1</v>
      </c>
      <c r="E124" s="52">
        <v>101</v>
      </c>
      <c r="F124" s="85"/>
      <c r="G124" s="52"/>
      <c r="H124" s="75"/>
      <c r="I124" s="52"/>
      <c r="J124" s="75"/>
      <c r="K124" s="52"/>
      <c r="L124" s="75"/>
      <c r="M124" s="52"/>
      <c r="N124" s="75"/>
      <c r="O124" s="52"/>
      <c r="P124" s="75"/>
      <c r="Q124" s="73">
        <f t="shared" si="1"/>
        <v>0</v>
      </c>
    </row>
    <row r="125" spans="1:17" s="38" customFormat="1" ht="25.5" customHeight="1">
      <c r="A125" s="49"/>
      <c r="B125" s="50">
        <v>43712</v>
      </c>
      <c r="C125" s="51" t="s">
        <v>55</v>
      </c>
      <c r="D125" s="75">
        <v>1</v>
      </c>
      <c r="E125" s="52">
        <v>101</v>
      </c>
      <c r="F125" s="85"/>
      <c r="G125" s="52"/>
      <c r="H125" s="75"/>
      <c r="I125" s="52"/>
      <c r="J125" s="75"/>
      <c r="K125" s="52"/>
      <c r="L125" s="75"/>
      <c r="M125" s="52"/>
      <c r="N125" s="75"/>
      <c r="O125" s="52"/>
      <c r="P125" s="75"/>
      <c r="Q125" s="73">
        <f t="shared" si="1"/>
        <v>0</v>
      </c>
    </row>
    <row r="126" spans="1:17" s="38" customFormat="1" ht="25.5" customHeight="1">
      <c r="A126" s="49"/>
      <c r="B126" s="50">
        <v>43713</v>
      </c>
      <c r="C126" s="51" t="s">
        <v>54</v>
      </c>
      <c r="D126" s="75">
        <v>1</v>
      </c>
      <c r="E126" s="52">
        <v>101</v>
      </c>
      <c r="F126" s="85"/>
      <c r="G126" s="52"/>
      <c r="H126" s="75"/>
      <c r="I126" s="52"/>
      <c r="J126" s="75"/>
      <c r="K126" s="52"/>
      <c r="L126" s="75"/>
      <c r="M126" s="52"/>
      <c r="N126" s="75"/>
      <c r="O126" s="52"/>
      <c r="P126" s="75"/>
      <c r="Q126" s="73">
        <f t="shared" si="1"/>
        <v>0</v>
      </c>
    </row>
    <row r="127" spans="1:17" s="38" customFormat="1" ht="25.5" customHeight="1">
      <c r="A127" s="49"/>
      <c r="B127" s="50">
        <v>43714</v>
      </c>
      <c r="C127" s="51" t="s">
        <v>53</v>
      </c>
      <c r="D127" s="75">
        <v>1</v>
      </c>
      <c r="E127" s="52">
        <v>101</v>
      </c>
      <c r="F127" s="85">
        <v>1900</v>
      </c>
      <c r="G127" s="52"/>
      <c r="H127" s="75"/>
      <c r="I127" s="52"/>
      <c r="J127" s="75"/>
      <c r="K127" s="52"/>
      <c r="L127" s="75"/>
      <c r="M127" s="52"/>
      <c r="N127" s="75"/>
      <c r="O127" s="52"/>
      <c r="P127" s="75"/>
      <c r="Q127" s="73">
        <f t="shared" si="1"/>
        <v>1900</v>
      </c>
    </row>
    <row r="128" spans="1:17" s="38" customFormat="1" ht="25.5" customHeight="1">
      <c r="A128" s="45"/>
      <c r="B128" s="46">
        <v>43800</v>
      </c>
      <c r="C128" s="65" t="s">
        <v>52</v>
      </c>
      <c r="D128" s="74"/>
      <c r="E128" s="48"/>
      <c r="F128" s="74">
        <f>SUM(F129:F134)</f>
        <v>134000</v>
      </c>
      <c r="G128" s="48"/>
      <c r="H128" s="74">
        <f>SUM(H129:H134)</f>
        <v>0</v>
      </c>
      <c r="I128" s="48"/>
      <c r="J128" s="74">
        <f>SUM(J129:J134)</f>
        <v>0</v>
      </c>
      <c r="K128" s="48"/>
      <c r="L128" s="74">
        <f>SUM(L129:L134)</f>
        <v>0</v>
      </c>
      <c r="M128" s="48"/>
      <c r="N128" s="74">
        <f>SUM(N129:N134)</f>
        <v>0</v>
      </c>
      <c r="O128" s="48"/>
      <c r="P128" s="74">
        <f>SUM(P129:P134)</f>
        <v>0</v>
      </c>
      <c r="Q128" s="81">
        <f t="shared" si="1"/>
        <v>134000</v>
      </c>
    </row>
    <row r="129" spans="1:17" s="38" customFormat="1" ht="25.5" customHeight="1">
      <c r="A129" s="49"/>
      <c r="B129" s="50">
        <v>43801</v>
      </c>
      <c r="C129" s="51" t="s">
        <v>51</v>
      </c>
      <c r="D129" s="75">
        <v>1</v>
      </c>
      <c r="E129" s="52">
        <v>101</v>
      </c>
      <c r="F129" s="85"/>
      <c r="G129" s="52"/>
      <c r="H129" s="75"/>
      <c r="I129" s="52"/>
      <c r="J129" s="75"/>
      <c r="K129" s="52"/>
      <c r="L129" s="75"/>
      <c r="M129" s="52"/>
      <c r="N129" s="75"/>
      <c r="O129" s="52"/>
      <c r="P129" s="75"/>
      <c r="Q129" s="73">
        <f t="shared" si="1"/>
        <v>0</v>
      </c>
    </row>
    <row r="130" spans="1:17" s="38" customFormat="1" ht="25.5" customHeight="1">
      <c r="A130" s="49"/>
      <c r="B130" s="50">
        <v>43802</v>
      </c>
      <c r="C130" s="51" t="s">
        <v>50</v>
      </c>
      <c r="D130" s="75">
        <v>1</v>
      </c>
      <c r="E130" s="52">
        <v>101</v>
      </c>
      <c r="F130" s="85">
        <v>100000</v>
      </c>
      <c r="G130" s="52"/>
      <c r="H130" s="75"/>
      <c r="I130" s="52"/>
      <c r="J130" s="75"/>
      <c r="K130" s="52"/>
      <c r="L130" s="75"/>
      <c r="M130" s="52"/>
      <c r="N130" s="75"/>
      <c r="O130" s="52"/>
      <c r="P130" s="75"/>
      <c r="Q130" s="73">
        <f t="shared" si="1"/>
        <v>100000</v>
      </c>
    </row>
    <row r="131" spans="1:17" s="38" customFormat="1" ht="25.5" customHeight="1">
      <c r="A131" s="49"/>
      <c r="B131" s="50">
        <v>43803</v>
      </c>
      <c r="C131" s="51" t="s">
        <v>49</v>
      </c>
      <c r="D131" s="75">
        <v>1</v>
      </c>
      <c r="E131" s="52">
        <v>101</v>
      </c>
      <c r="F131" s="85"/>
      <c r="G131" s="52"/>
      <c r="H131" s="75"/>
      <c r="I131" s="52"/>
      <c r="J131" s="75"/>
      <c r="K131" s="52"/>
      <c r="L131" s="75"/>
      <c r="M131" s="52"/>
      <c r="N131" s="75"/>
      <c r="O131" s="52"/>
      <c r="P131" s="75"/>
      <c r="Q131" s="73">
        <f t="shared" si="1"/>
        <v>0</v>
      </c>
    </row>
    <row r="132" spans="1:17" s="38" customFormat="1" ht="25.5" customHeight="1">
      <c r="A132" s="49"/>
      <c r="B132" s="50">
        <v>43804</v>
      </c>
      <c r="C132" s="51" t="s">
        <v>48</v>
      </c>
      <c r="D132" s="75">
        <v>1</v>
      </c>
      <c r="E132" s="52">
        <v>101</v>
      </c>
      <c r="F132" s="85"/>
      <c r="G132" s="52"/>
      <c r="H132" s="75"/>
      <c r="I132" s="52"/>
      <c r="J132" s="75"/>
      <c r="K132" s="52"/>
      <c r="L132" s="75"/>
      <c r="M132" s="52"/>
      <c r="N132" s="75"/>
      <c r="O132" s="52"/>
      <c r="P132" s="75"/>
      <c r="Q132" s="73">
        <f t="shared" si="1"/>
        <v>0</v>
      </c>
    </row>
    <row r="133" spans="1:17" s="38" customFormat="1" ht="25.5" customHeight="1">
      <c r="A133" s="49"/>
      <c r="B133" s="50">
        <v>43805</v>
      </c>
      <c r="C133" s="51" t="s">
        <v>47</v>
      </c>
      <c r="D133" s="75">
        <v>1</v>
      </c>
      <c r="E133" s="52">
        <v>101</v>
      </c>
      <c r="F133" s="85"/>
      <c r="G133" s="52"/>
      <c r="H133" s="75"/>
      <c r="I133" s="52"/>
      <c r="J133" s="75"/>
      <c r="K133" s="52"/>
      <c r="L133" s="75"/>
      <c r="M133" s="52"/>
      <c r="N133" s="75"/>
      <c r="O133" s="52"/>
      <c r="P133" s="75"/>
      <c r="Q133" s="73">
        <f aca="true" t="shared" si="2" ref="Q133:Q196">SUM(F133+H133+J133+L133+N133+P133)</f>
        <v>0</v>
      </c>
    </row>
    <row r="134" spans="1:17" s="38" customFormat="1" ht="25.5" customHeight="1">
      <c r="A134" s="49"/>
      <c r="B134" s="50">
        <v>43806</v>
      </c>
      <c r="C134" s="51" t="s">
        <v>46</v>
      </c>
      <c r="D134" s="75">
        <v>1</v>
      </c>
      <c r="E134" s="52">
        <v>101</v>
      </c>
      <c r="F134" s="85">
        <v>34000</v>
      </c>
      <c r="G134" s="52"/>
      <c r="H134" s="75"/>
      <c r="I134" s="52"/>
      <c r="J134" s="75"/>
      <c r="K134" s="52"/>
      <c r="L134" s="75"/>
      <c r="M134" s="52"/>
      <c r="N134" s="75"/>
      <c r="O134" s="52"/>
      <c r="P134" s="75"/>
      <c r="Q134" s="73">
        <f t="shared" si="2"/>
        <v>34000</v>
      </c>
    </row>
    <row r="135" spans="1:17" s="38" customFormat="1" ht="25.5" customHeight="1">
      <c r="A135" s="45"/>
      <c r="B135" s="46">
        <v>43900</v>
      </c>
      <c r="C135" s="65" t="s">
        <v>686</v>
      </c>
      <c r="D135" s="74"/>
      <c r="E135" s="48"/>
      <c r="F135" s="74">
        <f>SUM(F136:F140)</f>
        <v>0</v>
      </c>
      <c r="G135" s="48"/>
      <c r="H135" s="74">
        <f>SUM(H136:H140)</f>
        <v>0</v>
      </c>
      <c r="I135" s="48"/>
      <c r="J135" s="74">
        <f>SUM(J136:J140)</f>
        <v>0</v>
      </c>
      <c r="K135" s="48"/>
      <c r="L135" s="74">
        <f>SUM(L136:L140)</f>
        <v>0</v>
      </c>
      <c r="M135" s="48"/>
      <c r="N135" s="74">
        <f>SUM(N136:N140)</f>
        <v>0</v>
      </c>
      <c r="O135" s="48"/>
      <c r="P135" s="74">
        <f>SUM(P136:P140)</f>
        <v>0</v>
      </c>
      <c r="Q135" s="81">
        <f t="shared" si="2"/>
        <v>0</v>
      </c>
    </row>
    <row r="136" spans="1:17" s="38" customFormat="1" ht="25.5" customHeight="1">
      <c r="A136" s="49"/>
      <c r="B136" s="50">
        <v>43901</v>
      </c>
      <c r="C136" s="56" t="s">
        <v>685</v>
      </c>
      <c r="D136" s="75">
        <v>1</v>
      </c>
      <c r="E136" s="52">
        <v>101</v>
      </c>
      <c r="F136" s="85"/>
      <c r="G136" s="52"/>
      <c r="H136" s="75"/>
      <c r="I136" s="52"/>
      <c r="J136" s="75"/>
      <c r="K136" s="52"/>
      <c r="L136" s="75"/>
      <c r="M136" s="52"/>
      <c r="N136" s="75"/>
      <c r="O136" s="52"/>
      <c r="P136" s="75"/>
      <c r="Q136" s="73">
        <f t="shared" si="2"/>
        <v>0</v>
      </c>
    </row>
    <row r="137" spans="1:17" s="38" customFormat="1" ht="25.5" customHeight="1">
      <c r="A137" s="49"/>
      <c r="B137" s="50">
        <v>43902</v>
      </c>
      <c r="C137" s="56" t="s">
        <v>684</v>
      </c>
      <c r="D137" s="75">
        <v>1</v>
      </c>
      <c r="E137" s="52">
        <v>101</v>
      </c>
      <c r="F137" s="85"/>
      <c r="G137" s="52"/>
      <c r="H137" s="75"/>
      <c r="I137" s="52"/>
      <c r="J137" s="75"/>
      <c r="K137" s="52"/>
      <c r="L137" s="75"/>
      <c r="M137" s="52"/>
      <c r="N137" s="75"/>
      <c r="O137" s="52"/>
      <c r="P137" s="75"/>
      <c r="Q137" s="73">
        <f t="shared" si="2"/>
        <v>0</v>
      </c>
    </row>
    <row r="138" spans="1:17" s="38" customFormat="1" ht="25.5" customHeight="1">
      <c r="A138" s="49"/>
      <c r="B138" s="50">
        <v>43903</v>
      </c>
      <c r="C138" s="56" t="s">
        <v>683</v>
      </c>
      <c r="D138" s="75">
        <v>1</v>
      </c>
      <c r="E138" s="52">
        <v>101</v>
      </c>
      <c r="F138" s="85"/>
      <c r="G138" s="52"/>
      <c r="H138" s="75"/>
      <c r="I138" s="52"/>
      <c r="J138" s="75"/>
      <c r="K138" s="52"/>
      <c r="L138" s="75"/>
      <c r="M138" s="52"/>
      <c r="N138" s="75"/>
      <c r="O138" s="52"/>
      <c r="P138" s="75"/>
      <c r="Q138" s="73">
        <f t="shared" si="2"/>
        <v>0</v>
      </c>
    </row>
    <row r="139" spans="1:17" s="38" customFormat="1" ht="25.5" customHeight="1">
      <c r="A139" s="49"/>
      <c r="B139" s="50">
        <v>43904</v>
      </c>
      <c r="C139" s="56" t="s">
        <v>682</v>
      </c>
      <c r="D139" s="75">
        <v>1</v>
      </c>
      <c r="E139" s="52">
        <v>101</v>
      </c>
      <c r="F139" s="85"/>
      <c r="G139" s="52"/>
      <c r="H139" s="75"/>
      <c r="I139" s="52"/>
      <c r="J139" s="75"/>
      <c r="K139" s="52"/>
      <c r="L139" s="75"/>
      <c r="M139" s="52"/>
      <c r="N139" s="75"/>
      <c r="O139" s="52"/>
      <c r="P139" s="75"/>
      <c r="Q139" s="73">
        <f t="shared" si="2"/>
        <v>0</v>
      </c>
    </row>
    <row r="140" spans="1:17" s="38" customFormat="1" ht="25.5" customHeight="1">
      <c r="A140" s="49"/>
      <c r="B140" s="50">
        <v>43905</v>
      </c>
      <c r="C140" s="56" t="s">
        <v>977</v>
      </c>
      <c r="D140" s="75">
        <v>1</v>
      </c>
      <c r="E140" s="52">
        <v>101</v>
      </c>
      <c r="F140" s="85"/>
      <c r="G140" s="52"/>
      <c r="H140" s="75"/>
      <c r="I140" s="52"/>
      <c r="J140" s="75"/>
      <c r="K140" s="52"/>
      <c r="L140" s="75"/>
      <c r="M140" s="52"/>
      <c r="N140" s="75"/>
      <c r="O140" s="52"/>
      <c r="P140" s="75"/>
      <c r="Q140" s="73">
        <f t="shared" si="2"/>
        <v>0</v>
      </c>
    </row>
    <row r="141" spans="1:17" s="38" customFormat="1" ht="25.5" customHeight="1">
      <c r="A141" s="41">
        <v>44</v>
      </c>
      <c r="B141" s="59"/>
      <c r="C141" s="63" t="s">
        <v>43</v>
      </c>
      <c r="D141" s="73"/>
      <c r="E141" s="44"/>
      <c r="F141" s="73">
        <f>F142+F160+F171+F185</f>
        <v>495381</v>
      </c>
      <c r="G141" s="44"/>
      <c r="H141" s="73">
        <f>H142+H160+H171+H185</f>
        <v>0</v>
      </c>
      <c r="I141" s="44"/>
      <c r="J141" s="73">
        <f>J142+J160+J171+J185</f>
        <v>0</v>
      </c>
      <c r="K141" s="44"/>
      <c r="L141" s="73">
        <f>L142+L160+L171+L185</f>
        <v>0</v>
      </c>
      <c r="M141" s="44"/>
      <c r="N141" s="73">
        <f>N142+N160+N171+N185</f>
        <v>0</v>
      </c>
      <c r="O141" s="44"/>
      <c r="P141" s="73">
        <f>P142+P160+P171+P185</f>
        <v>0</v>
      </c>
      <c r="Q141" s="81">
        <f t="shared" si="2"/>
        <v>495381</v>
      </c>
    </row>
    <row r="142" spans="1:17" s="38" customFormat="1" ht="25.5" customHeight="1">
      <c r="A142" s="45"/>
      <c r="B142" s="46">
        <v>44100</v>
      </c>
      <c r="C142" s="65" t="s">
        <v>42</v>
      </c>
      <c r="D142" s="74"/>
      <c r="E142" s="48"/>
      <c r="F142" s="74">
        <f>SUM(F143:F159)</f>
        <v>414447</v>
      </c>
      <c r="G142" s="48"/>
      <c r="H142" s="74">
        <f>SUM(H143:H159)</f>
        <v>0</v>
      </c>
      <c r="I142" s="48"/>
      <c r="J142" s="74">
        <f>SUM(J143:J159)</f>
        <v>0</v>
      </c>
      <c r="K142" s="48"/>
      <c r="L142" s="74">
        <f>SUM(L143:L159)</f>
        <v>0</v>
      </c>
      <c r="M142" s="48"/>
      <c r="N142" s="74">
        <f>SUM(N143:N159)</f>
        <v>0</v>
      </c>
      <c r="O142" s="48"/>
      <c r="P142" s="74">
        <f>SUM(P143:P159)</f>
        <v>0</v>
      </c>
      <c r="Q142" s="81">
        <f t="shared" si="2"/>
        <v>414447</v>
      </c>
    </row>
    <row r="143" spans="1:17" s="38" customFormat="1" ht="25.5" customHeight="1">
      <c r="A143" s="49"/>
      <c r="B143" s="50">
        <v>44101</v>
      </c>
      <c r="C143" s="56" t="s">
        <v>41</v>
      </c>
      <c r="D143" s="75">
        <v>1</v>
      </c>
      <c r="E143" s="52">
        <v>101</v>
      </c>
      <c r="F143" s="85">
        <v>9240</v>
      </c>
      <c r="G143" s="52"/>
      <c r="H143" s="75"/>
      <c r="I143" s="52"/>
      <c r="J143" s="75"/>
      <c r="K143" s="52"/>
      <c r="L143" s="75"/>
      <c r="M143" s="52"/>
      <c r="N143" s="75"/>
      <c r="O143" s="52"/>
      <c r="P143" s="75"/>
      <c r="Q143" s="73">
        <f t="shared" si="2"/>
        <v>9240</v>
      </c>
    </row>
    <row r="144" spans="1:17" s="38" customFormat="1" ht="25.5" customHeight="1">
      <c r="A144" s="49"/>
      <c r="B144" s="50">
        <v>44102</v>
      </c>
      <c r="C144" s="56" t="s">
        <v>40</v>
      </c>
      <c r="D144" s="75">
        <v>1</v>
      </c>
      <c r="E144" s="52">
        <v>101</v>
      </c>
      <c r="F144" s="85">
        <v>23940</v>
      </c>
      <c r="G144" s="52"/>
      <c r="H144" s="75"/>
      <c r="I144" s="52"/>
      <c r="J144" s="75"/>
      <c r="K144" s="52"/>
      <c r="L144" s="75"/>
      <c r="M144" s="52"/>
      <c r="N144" s="75"/>
      <c r="O144" s="52"/>
      <c r="P144" s="75"/>
      <c r="Q144" s="73">
        <f t="shared" si="2"/>
        <v>23940</v>
      </c>
    </row>
    <row r="145" spans="1:17" s="38" customFormat="1" ht="25.5" customHeight="1">
      <c r="A145" s="49"/>
      <c r="B145" s="50">
        <v>44103</v>
      </c>
      <c r="C145" s="56" t="s">
        <v>39</v>
      </c>
      <c r="D145" s="75">
        <v>1</v>
      </c>
      <c r="E145" s="52">
        <v>101</v>
      </c>
      <c r="F145" s="85">
        <v>3412</v>
      </c>
      <c r="G145" s="52"/>
      <c r="H145" s="75"/>
      <c r="I145" s="52"/>
      <c r="J145" s="75"/>
      <c r="K145" s="52"/>
      <c r="L145" s="75"/>
      <c r="M145" s="52"/>
      <c r="N145" s="75"/>
      <c r="O145" s="52"/>
      <c r="P145" s="75"/>
      <c r="Q145" s="73">
        <f t="shared" si="2"/>
        <v>3412</v>
      </c>
    </row>
    <row r="146" spans="1:17" s="38" customFormat="1" ht="25.5" customHeight="1">
      <c r="A146" s="49"/>
      <c r="B146" s="50">
        <v>44104</v>
      </c>
      <c r="C146" s="56" t="s">
        <v>38</v>
      </c>
      <c r="D146" s="75">
        <v>1</v>
      </c>
      <c r="E146" s="52">
        <v>101</v>
      </c>
      <c r="F146" s="85">
        <v>10290</v>
      </c>
      <c r="G146" s="52"/>
      <c r="H146" s="75"/>
      <c r="I146" s="52"/>
      <c r="J146" s="75"/>
      <c r="K146" s="52"/>
      <c r="L146" s="75"/>
      <c r="M146" s="52"/>
      <c r="N146" s="75"/>
      <c r="O146" s="52"/>
      <c r="P146" s="75"/>
      <c r="Q146" s="73">
        <f t="shared" si="2"/>
        <v>10290</v>
      </c>
    </row>
    <row r="147" spans="1:17" s="38" customFormat="1" ht="25.5" customHeight="1">
      <c r="A147" s="49"/>
      <c r="B147" s="50">
        <v>44105</v>
      </c>
      <c r="C147" s="56" t="s">
        <v>37</v>
      </c>
      <c r="D147" s="75">
        <v>1</v>
      </c>
      <c r="E147" s="52">
        <v>101</v>
      </c>
      <c r="F147" s="85"/>
      <c r="G147" s="52"/>
      <c r="H147" s="75"/>
      <c r="I147" s="52"/>
      <c r="J147" s="75"/>
      <c r="K147" s="52"/>
      <c r="L147" s="75"/>
      <c r="M147" s="52"/>
      <c r="N147" s="75"/>
      <c r="O147" s="52"/>
      <c r="P147" s="75"/>
      <c r="Q147" s="73">
        <f t="shared" si="2"/>
        <v>0</v>
      </c>
    </row>
    <row r="148" spans="1:17" s="38" customFormat="1" ht="25.5" customHeight="1">
      <c r="A148" s="49"/>
      <c r="B148" s="50">
        <v>44106</v>
      </c>
      <c r="C148" s="56" t="s">
        <v>36</v>
      </c>
      <c r="D148" s="75">
        <v>1</v>
      </c>
      <c r="E148" s="52">
        <v>101</v>
      </c>
      <c r="F148" s="85"/>
      <c r="G148" s="52"/>
      <c r="H148" s="75"/>
      <c r="I148" s="52"/>
      <c r="J148" s="75"/>
      <c r="K148" s="52"/>
      <c r="L148" s="75"/>
      <c r="M148" s="52"/>
      <c r="N148" s="75"/>
      <c r="O148" s="52"/>
      <c r="P148" s="75"/>
      <c r="Q148" s="73">
        <f t="shared" si="2"/>
        <v>0</v>
      </c>
    </row>
    <row r="149" spans="1:17" s="38" customFormat="1" ht="25.5" customHeight="1">
      <c r="A149" s="49"/>
      <c r="B149" s="50">
        <v>44107</v>
      </c>
      <c r="C149" s="56" t="s">
        <v>35</v>
      </c>
      <c r="D149" s="75">
        <v>1</v>
      </c>
      <c r="E149" s="52">
        <v>101</v>
      </c>
      <c r="F149" s="85">
        <v>18375</v>
      </c>
      <c r="G149" s="52"/>
      <c r="H149" s="75"/>
      <c r="I149" s="52"/>
      <c r="J149" s="75"/>
      <c r="K149" s="52"/>
      <c r="L149" s="75"/>
      <c r="M149" s="52"/>
      <c r="N149" s="75"/>
      <c r="O149" s="52"/>
      <c r="P149" s="75"/>
      <c r="Q149" s="73">
        <f t="shared" si="2"/>
        <v>18375</v>
      </c>
    </row>
    <row r="150" spans="1:17" s="38" customFormat="1" ht="25.5" customHeight="1">
      <c r="A150" s="49"/>
      <c r="B150" s="50">
        <v>44108</v>
      </c>
      <c r="C150" s="56" t="s">
        <v>34</v>
      </c>
      <c r="D150" s="75">
        <v>1</v>
      </c>
      <c r="E150" s="52">
        <v>101</v>
      </c>
      <c r="F150" s="85">
        <v>24150</v>
      </c>
      <c r="G150" s="52"/>
      <c r="H150" s="75"/>
      <c r="I150" s="52"/>
      <c r="J150" s="75"/>
      <c r="K150" s="52"/>
      <c r="L150" s="75"/>
      <c r="M150" s="52"/>
      <c r="N150" s="75"/>
      <c r="O150" s="52"/>
      <c r="P150" s="75"/>
      <c r="Q150" s="73">
        <f t="shared" si="2"/>
        <v>24150</v>
      </c>
    </row>
    <row r="151" spans="1:17" s="38" customFormat="1" ht="25.5" customHeight="1">
      <c r="A151" s="49"/>
      <c r="B151" s="50">
        <v>44109</v>
      </c>
      <c r="C151" s="56" t="s">
        <v>33</v>
      </c>
      <c r="D151" s="75">
        <v>1</v>
      </c>
      <c r="E151" s="52">
        <v>101</v>
      </c>
      <c r="F151" s="85">
        <v>10290</v>
      </c>
      <c r="G151" s="52"/>
      <c r="H151" s="75"/>
      <c r="I151" s="52"/>
      <c r="J151" s="75"/>
      <c r="K151" s="52"/>
      <c r="L151" s="75"/>
      <c r="M151" s="52"/>
      <c r="N151" s="75"/>
      <c r="O151" s="52"/>
      <c r="P151" s="75"/>
      <c r="Q151" s="73">
        <f t="shared" si="2"/>
        <v>10290</v>
      </c>
    </row>
    <row r="152" spans="1:17" s="38" customFormat="1" ht="25.5" customHeight="1">
      <c r="A152" s="49"/>
      <c r="B152" s="50">
        <v>44110</v>
      </c>
      <c r="C152" s="56" t="s">
        <v>32</v>
      </c>
      <c r="D152" s="75">
        <v>1</v>
      </c>
      <c r="E152" s="52">
        <v>101</v>
      </c>
      <c r="F152" s="85">
        <v>91800</v>
      </c>
      <c r="G152" s="52"/>
      <c r="H152" s="75"/>
      <c r="I152" s="52"/>
      <c r="J152" s="75"/>
      <c r="K152" s="52"/>
      <c r="L152" s="75"/>
      <c r="M152" s="52"/>
      <c r="N152" s="75"/>
      <c r="O152" s="52"/>
      <c r="P152" s="75"/>
      <c r="Q152" s="73">
        <f t="shared" si="2"/>
        <v>91800</v>
      </c>
    </row>
    <row r="153" spans="1:17" s="38" customFormat="1" ht="25.5" customHeight="1">
      <c r="A153" s="49"/>
      <c r="B153" s="50">
        <v>44111</v>
      </c>
      <c r="C153" s="56" t="s">
        <v>31</v>
      </c>
      <c r="D153" s="75">
        <v>1</v>
      </c>
      <c r="E153" s="52">
        <v>101</v>
      </c>
      <c r="F153" s="85">
        <v>34200</v>
      </c>
      <c r="G153" s="52"/>
      <c r="H153" s="75"/>
      <c r="I153" s="52"/>
      <c r="J153" s="75"/>
      <c r="K153" s="52"/>
      <c r="L153" s="75"/>
      <c r="M153" s="52"/>
      <c r="N153" s="75"/>
      <c r="O153" s="52"/>
      <c r="P153" s="75"/>
      <c r="Q153" s="73">
        <f t="shared" si="2"/>
        <v>34200</v>
      </c>
    </row>
    <row r="154" spans="1:17" s="38" customFormat="1" ht="25.5" customHeight="1">
      <c r="A154" s="49"/>
      <c r="B154" s="50">
        <v>44112</v>
      </c>
      <c r="C154" s="56" t="s">
        <v>30</v>
      </c>
      <c r="D154" s="75">
        <v>1</v>
      </c>
      <c r="E154" s="52">
        <v>101</v>
      </c>
      <c r="F154" s="85">
        <v>6800</v>
      </c>
      <c r="G154" s="52"/>
      <c r="H154" s="75"/>
      <c r="I154" s="52"/>
      <c r="J154" s="75"/>
      <c r="K154" s="52"/>
      <c r="L154" s="75"/>
      <c r="M154" s="52"/>
      <c r="N154" s="75"/>
      <c r="O154" s="52"/>
      <c r="P154" s="75"/>
      <c r="Q154" s="73">
        <f t="shared" si="2"/>
        <v>6800</v>
      </c>
    </row>
    <row r="155" spans="1:17" s="38" customFormat="1" ht="25.5" customHeight="1">
      <c r="A155" s="49"/>
      <c r="B155" s="50">
        <v>44113</v>
      </c>
      <c r="C155" s="56" t="s">
        <v>29</v>
      </c>
      <c r="D155" s="75">
        <v>1</v>
      </c>
      <c r="E155" s="52">
        <v>101</v>
      </c>
      <c r="F155" s="85"/>
      <c r="G155" s="52"/>
      <c r="H155" s="75"/>
      <c r="I155" s="52"/>
      <c r="J155" s="75"/>
      <c r="K155" s="52"/>
      <c r="L155" s="75"/>
      <c r="M155" s="52"/>
      <c r="N155" s="75"/>
      <c r="O155" s="52"/>
      <c r="P155" s="75"/>
      <c r="Q155" s="73">
        <f t="shared" si="2"/>
        <v>0</v>
      </c>
    </row>
    <row r="156" spans="1:17" s="38" customFormat="1" ht="25.5" customHeight="1">
      <c r="A156" s="49"/>
      <c r="B156" s="50">
        <v>44114</v>
      </c>
      <c r="C156" s="56" t="s">
        <v>28</v>
      </c>
      <c r="D156" s="75">
        <v>1</v>
      </c>
      <c r="E156" s="52">
        <v>101</v>
      </c>
      <c r="F156" s="85">
        <v>175500</v>
      </c>
      <c r="G156" s="52"/>
      <c r="H156" s="75"/>
      <c r="I156" s="52"/>
      <c r="J156" s="75"/>
      <c r="K156" s="52"/>
      <c r="L156" s="75"/>
      <c r="M156" s="52"/>
      <c r="N156" s="75"/>
      <c r="O156" s="52"/>
      <c r="P156" s="75"/>
      <c r="Q156" s="73">
        <f t="shared" si="2"/>
        <v>175500</v>
      </c>
    </row>
    <row r="157" spans="1:17" s="38" customFormat="1" ht="25.5" customHeight="1">
      <c r="A157" s="49"/>
      <c r="B157" s="50">
        <v>44115</v>
      </c>
      <c r="C157" s="56" t="s">
        <v>27</v>
      </c>
      <c r="D157" s="75">
        <v>1</v>
      </c>
      <c r="E157" s="52">
        <v>101</v>
      </c>
      <c r="F157" s="85">
        <v>5300</v>
      </c>
      <c r="G157" s="52"/>
      <c r="H157" s="75"/>
      <c r="I157" s="52"/>
      <c r="J157" s="75"/>
      <c r="K157" s="52"/>
      <c r="L157" s="75"/>
      <c r="M157" s="52"/>
      <c r="N157" s="75"/>
      <c r="O157" s="52"/>
      <c r="P157" s="75"/>
      <c r="Q157" s="73">
        <f t="shared" si="2"/>
        <v>5300</v>
      </c>
    </row>
    <row r="158" spans="1:17" s="38" customFormat="1" ht="25.5" customHeight="1">
      <c r="A158" s="49"/>
      <c r="B158" s="50">
        <v>44116</v>
      </c>
      <c r="C158" s="56" t="s">
        <v>2</v>
      </c>
      <c r="D158" s="75">
        <v>1</v>
      </c>
      <c r="E158" s="52">
        <v>101</v>
      </c>
      <c r="F158" s="85">
        <v>1150</v>
      </c>
      <c r="G158" s="52"/>
      <c r="H158" s="75"/>
      <c r="I158" s="52"/>
      <c r="J158" s="75"/>
      <c r="K158" s="52"/>
      <c r="L158" s="75"/>
      <c r="M158" s="52"/>
      <c r="N158" s="75"/>
      <c r="O158" s="52"/>
      <c r="P158" s="75"/>
      <c r="Q158" s="73">
        <f t="shared" si="2"/>
        <v>1150</v>
      </c>
    </row>
    <row r="159" spans="1:17" s="38" customFormat="1" ht="25.5" customHeight="1">
      <c r="A159" s="49"/>
      <c r="B159" s="50">
        <v>44117</v>
      </c>
      <c r="C159" s="56" t="s">
        <v>26</v>
      </c>
      <c r="D159" s="75">
        <v>1</v>
      </c>
      <c r="E159" s="52">
        <v>101</v>
      </c>
      <c r="F159" s="85"/>
      <c r="G159" s="52"/>
      <c r="H159" s="75"/>
      <c r="I159" s="52"/>
      <c r="J159" s="75"/>
      <c r="K159" s="52"/>
      <c r="L159" s="75"/>
      <c r="M159" s="52"/>
      <c r="N159" s="75"/>
      <c r="O159" s="52"/>
      <c r="P159" s="75"/>
      <c r="Q159" s="73">
        <f t="shared" si="2"/>
        <v>0</v>
      </c>
    </row>
    <row r="160" spans="1:17" s="38" customFormat="1" ht="25.5" customHeight="1">
      <c r="A160" s="45"/>
      <c r="B160" s="46">
        <v>44200</v>
      </c>
      <c r="C160" s="65" t="s">
        <v>25</v>
      </c>
      <c r="D160" s="74"/>
      <c r="E160" s="48"/>
      <c r="F160" s="74">
        <f>SUM(F161:F170)</f>
        <v>10234</v>
      </c>
      <c r="G160" s="48"/>
      <c r="H160" s="74">
        <f>SUM(H161:H170)</f>
        <v>0</v>
      </c>
      <c r="I160" s="48"/>
      <c r="J160" s="74">
        <f>SUM(J161:J170)</f>
        <v>0</v>
      </c>
      <c r="K160" s="48"/>
      <c r="L160" s="74">
        <f>SUM(L161:L170)</f>
        <v>0</v>
      </c>
      <c r="M160" s="48"/>
      <c r="N160" s="74">
        <f>SUM(N161:N170)</f>
        <v>0</v>
      </c>
      <c r="O160" s="48"/>
      <c r="P160" s="74">
        <f>SUM(P161:P170)</f>
        <v>0</v>
      </c>
      <c r="Q160" s="81">
        <f t="shared" si="2"/>
        <v>10234</v>
      </c>
    </row>
    <row r="161" spans="1:17" s="38" customFormat="1" ht="25.5" customHeight="1">
      <c r="A161" s="49"/>
      <c r="B161" s="50">
        <v>44201</v>
      </c>
      <c r="C161" s="56" t="s">
        <v>24</v>
      </c>
      <c r="D161" s="75">
        <v>1</v>
      </c>
      <c r="E161" s="52">
        <v>101</v>
      </c>
      <c r="F161" s="85">
        <v>9818</v>
      </c>
      <c r="G161" s="52"/>
      <c r="H161" s="75"/>
      <c r="I161" s="52"/>
      <c r="J161" s="75"/>
      <c r="K161" s="52"/>
      <c r="L161" s="75"/>
      <c r="M161" s="52"/>
      <c r="N161" s="75"/>
      <c r="O161" s="52"/>
      <c r="P161" s="75"/>
      <c r="Q161" s="73">
        <f t="shared" si="2"/>
        <v>9818</v>
      </c>
    </row>
    <row r="162" spans="1:17" s="38" customFormat="1" ht="25.5" customHeight="1">
      <c r="A162" s="49"/>
      <c r="B162" s="50">
        <v>44202</v>
      </c>
      <c r="C162" s="56" t="s">
        <v>23</v>
      </c>
      <c r="D162" s="75">
        <v>1</v>
      </c>
      <c r="E162" s="52">
        <v>101</v>
      </c>
      <c r="F162" s="85"/>
      <c r="G162" s="52"/>
      <c r="H162" s="75"/>
      <c r="I162" s="52"/>
      <c r="J162" s="75"/>
      <c r="K162" s="52"/>
      <c r="L162" s="75"/>
      <c r="M162" s="52"/>
      <c r="N162" s="75"/>
      <c r="O162" s="52"/>
      <c r="P162" s="75"/>
      <c r="Q162" s="73">
        <f t="shared" si="2"/>
        <v>0</v>
      </c>
    </row>
    <row r="163" spans="1:17" s="38" customFormat="1" ht="25.5" customHeight="1">
      <c r="A163" s="49"/>
      <c r="B163" s="50">
        <v>44203</v>
      </c>
      <c r="C163" s="56" t="s">
        <v>22</v>
      </c>
      <c r="D163" s="75">
        <v>1</v>
      </c>
      <c r="E163" s="52">
        <v>101</v>
      </c>
      <c r="F163" s="85">
        <v>416</v>
      </c>
      <c r="G163" s="52"/>
      <c r="H163" s="75"/>
      <c r="I163" s="52"/>
      <c r="J163" s="75"/>
      <c r="K163" s="52"/>
      <c r="L163" s="75"/>
      <c r="M163" s="52"/>
      <c r="N163" s="75"/>
      <c r="O163" s="52"/>
      <c r="P163" s="75"/>
      <c r="Q163" s="73">
        <f t="shared" si="2"/>
        <v>416</v>
      </c>
    </row>
    <row r="164" spans="1:17" s="38" customFormat="1" ht="25.5" customHeight="1">
      <c r="A164" s="49"/>
      <c r="B164" s="50">
        <v>44204</v>
      </c>
      <c r="C164" s="56" t="s">
        <v>21</v>
      </c>
      <c r="D164" s="75">
        <v>1</v>
      </c>
      <c r="E164" s="52">
        <v>101</v>
      </c>
      <c r="F164" s="85"/>
      <c r="G164" s="52"/>
      <c r="H164" s="75"/>
      <c r="I164" s="52"/>
      <c r="J164" s="75"/>
      <c r="K164" s="52"/>
      <c r="L164" s="75"/>
      <c r="M164" s="52"/>
      <c r="N164" s="75"/>
      <c r="O164" s="52"/>
      <c r="P164" s="75"/>
      <c r="Q164" s="73">
        <f t="shared" si="2"/>
        <v>0</v>
      </c>
    </row>
    <row r="165" spans="1:17" s="38" customFormat="1" ht="25.5" customHeight="1">
      <c r="A165" s="49"/>
      <c r="B165" s="50">
        <v>44205</v>
      </c>
      <c r="C165" s="56" t="s">
        <v>20</v>
      </c>
      <c r="D165" s="75">
        <v>1</v>
      </c>
      <c r="E165" s="52">
        <v>101</v>
      </c>
      <c r="F165" s="85"/>
      <c r="G165" s="52"/>
      <c r="H165" s="75"/>
      <c r="I165" s="52"/>
      <c r="J165" s="75"/>
      <c r="K165" s="52"/>
      <c r="L165" s="75"/>
      <c r="M165" s="52"/>
      <c r="N165" s="75"/>
      <c r="O165" s="52"/>
      <c r="P165" s="75"/>
      <c r="Q165" s="73">
        <f t="shared" si="2"/>
        <v>0</v>
      </c>
    </row>
    <row r="166" spans="1:17" s="38" customFormat="1" ht="25.5" customHeight="1">
      <c r="A166" s="49"/>
      <c r="B166" s="50">
        <v>44206</v>
      </c>
      <c r="C166" s="56" t="s">
        <v>19</v>
      </c>
      <c r="D166" s="75">
        <v>1</v>
      </c>
      <c r="E166" s="52">
        <v>101</v>
      </c>
      <c r="F166" s="85"/>
      <c r="G166" s="52"/>
      <c r="H166" s="75"/>
      <c r="I166" s="52"/>
      <c r="J166" s="75"/>
      <c r="K166" s="52"/>
      <c r="L166" s="75"/>
      <c r="M166" s="52"/>
      <c r="N166" s="75"/>
      <c r="O166" s="52"/>
      <c r="P166" s="75"/>
      <c r="Q166" s="73">
        <f t="shared" si="2"/>
        <v>0</v>
      </c>
    </row>
    <row r="167" spans="1:17" s="38" customFormat="1" ht="25.5" customHeight="1">
      <c r="A167" s="49"/>
      <c r="B167" s="50">
        <v>44207</v>
      </c>
      <c r="C167" s="56" t="s">
        <v>18</v>
      </c>
      <c r="D167" s="75">
        <v>1</v>
      </c>
      <c r="E167" s="52">
        <v>101</v>
      </c>
      <c r="F167" s="85"/>
      <c r="G167" s="52"/>
      <c r="H167" s="75"/>
      <c r="I167" s="52"/>
      <c r="J167" s="75"/>
      <c r="K167" s="52"/>
      <c r="L167" s="75"/>
      <c r="M167" s="52"/>
      <c r="N167" s="75"/>
      <c r="O167" s="52"/>
      <c r="P167" s="75"/>
      <c r="Q167" s="73">
        <f t="shared" si="2"/>
        <v>0</v>
      </c>
    </row>
    <row r="168" spans="1:17" s="38" customFormat="1" ht="25.5" customHeight="1">
      <c r="A168" s="49"/>
      <c r="B168" s="50">
        <v>44208</v>
      </c>
      <c r="C168" s="56" t="s">
        <v>17</v>
      </c>
      <c r="D168" s="75">
        <v>1</v>
      </c>
      <c r="E168" s="52">
        <v>101</v>
      </c>
      <c r="F168" s="85"/>
      <c r="G168" s="52"/>
      <c r="H168" s="75"/>
      <c r="I168" s="52"/>
      <c r="J168" s="75"/>
      <c r="K168" s="52"/>
      <c r="L168" s="75"/>
      <c r="M168" s="52"/>
      <c r="N168" s="75"/>
      <c r="O168" s="52"/>
      <c r="P168" s="75"/>
      <c r="Q168" s="73">
        <f t="shared" si="2"/>
        <v>0</v>
      </c>
    </row>
    <row r="169" spans="1:17" s="38" customFormat="1" ht="25.5" customHeight="1">
      <c r="A169" s="49"/>
      <c r="B169" s="50">
        <v>44209</v>
      </c>
      <c r="C169" s="56" t="s">
        <v>16</v>
      </c>
      <c r="D169" s="75">
        <v>1</v>
      </c>
      <c r="E169" s="52">
        <v>101</v>
      </c>
      <c r="F169" s="85"/>
      <c r="G169" s="52"/>
      <c r="H169" s="75"/>
      <c r="I169" s="52"/>
      <c r="J169" s="75"/>
      <c r="K169" s="52"/>
      <c r="L169" s="75"/>
      <c r="M169" s="52"/>
      <c r="N169" s="75"/>
      <c r="O169" s="52"/>
      <c r="P169" s="75"/>
      <c r="Q169" s="73">
        <f t="shared" si="2"/>
        <v>0</v>
      </c>
    </row>
    <row r="170" spans="1:17" s="38" customFormat="1" ht="25.5" customHeight="1">
      <c r="A170" s="49"/>
      <c r="B170" s="50">
        <v>44210</v>
      </c>
      <c r="C170" s="56" t="s">
        <v>978</v>
      </c>
      <c r="D170" s="75">
        <v>1</v>
      </c>
      <c r="E170" s="52">
        <v>101</v>
      </c>
      <c r="F170" s="85"/>
      <c r="G170" s="52"/>
      <c r="H170" s="75"/>
      <c r="I170" s="52"/>
      <c r="J170" s="75"/>
      <c r="K170" s="52"/>
      <c r="L170" s="75"/>
      <c r="M170" s="52"/>
      <c r="N170" s="75"/>
      <c r="O170" s="52"/>
      <c r="P170" s="75"/>
      <c r="Q170" s="73">
        <f t="shared" si="2"/>
        <v>0</v>
      </c>
    </row>
    <row r="171" spans="1:17" s="38" customFormat="1" ht="25.5" customHeight="1">
      <c r="A171" s="45"/>
      <c r="B171" s="46">
        <v>44300</v>
      </c>
      <c r="C171" s="65" t="s">
        <v>15</v>
      </c>
      <c r="D171" s="74"/>
      <c r="E171" s="48"/>
      <c r="F171" s="74">
        <f>SUM(F172:F184)</f>
        <v>62700</v>
      </c>
      <c r="G171" s="48"/>
      <c r="H171" s="74">
        <f>SUM(H172:H184)</f>
        <v>0</v>
      </c>
      <c r="I171" s="48"/>
      <c r="J171" s="74">
        <f>SUM(J172:J184)</f>
        <v>0</v>
      </c>
      <c r="K171" s="48"/>
      <c r="L171" s="74">
        <f>SUM(L172:L184)</f>
        <v>0</v>
      </c>
      <c r="M171" s="48"/>
      <c r="N171" s="74">
        <f>SUM(N172:N184)</f>
        <v>0</v>
      </c>
      <c r="O171" s="48"/>
      <c r="P171" s="74">
        <f>SUM(P172:P184)</f>
        <v>0</v>
      </c>
      <c r="Q171" s="81">
        <f t="shared" si="2"/>
        <v>62700</v>
      </c>
    </row>
    <row r="172" spans="1:17" s="38" customFormat="1" ht="25.5" customHeight="1">
      <c r="A172" s="49"/>
      <c r="B172" s="50">
        <v>44301</v>
      </c>
      <c r="C172" s="56" t="s">
        <v>14</v>
      </c>
      <c r="D172" s="75">
        <v>1</v>
      </c>
      <c r="E172" s="52">
        <v>101</v>
      </c>
      <c r="F172" s="85">
        <v>52500</v>
      </c>
      <c r="G172" s="52"/>
      <c r="H172" s="75"/>
      <c r="I172" s="52"/>
      <c r="J172" s="75"/>
      <c r="K172" s="52"/>
      <c r="L172" s="75"/>
      <c r="M172" s="52"/>
      <c r="N172" s="75"/>
      <c r="O172" s="52"/>
      <c r="P172" s="75"/>
      <c r="Q172" s="73">
        <f t="shared" si="2"/>
        <v>52500</v>
      </c>
    </row>
    <row r="173" spans="1:17" s="38" customFormat="1" ht="25.5" customHeight="1">
      <c r="A173" s="49"/>
      <c r="B173" s="50">
        <v>44302</v>
      </c>
      <c r="C173" s="56" t="s">
        <v>13</v>
      </c>
      <c r="D173" s="75">
        <v>1</v>
      </c>
      <c r="E173" s="52">
        <v>101</v>
      </c>
      <c r="F173" s="85"/>
      <c r="G173" s="52"/>
      <c r="H173" s="75"/>
      <c r="I173" s="52"/>
      <c r="J173" s="75"/>
      <c r="K173" s="52"/>
      <c r="L173" s="75"/>
      <c r="M173" s="52"/>
      <c r="N173" s="75"/>
      <c r="O173" s="52"/>
      <c r="P173" s="75"/>
      <c r="Q173" s="73">
        <f t="shared" si="2"/>
        <v>0</v>
      </c>
    </row>
    <row r="174" spans="1:17" s="38" customFormat="1" ht="25.5" customHeight="1">
      <c r="A174" s="49"/>
      <c r="B174" s="50">
        <v>44303</v>
      </c>
      <c r="C174" s="56" t="s">
        <v>12</v>
      </c>
      <c r="D174" s="75">
        <v>1</v>
      </c>
      <c r="E174" s="52">
        <v>101</v>
      </c>
      <c r="F174" s="85"/>
      <c r="G174" s="52"/>
      <c r="H174" s="75"/>
      <c r="I174" s="52"/>
      <c r="J174" s="75"/>
      <c r="K174" s="52"/>
      <c r="L174" s="75"/>
      <c r="M174" s="52"/>
      <c r="N174" s="75"/>
      <c r="O174" s="52"/>
      <c r="P174" s="75"/>
      <c r="Q174" s="73">
        <f t="shared" si="2"/>
        <v>0</v>
      </c>
    </row>
    <row r="175" spans="1:17" s="38" customFormat="1" ht="25.5" customHeight="1">
      <c r="A175" s="49"/>
      <c r="B175" s="50">
        <v>44304</v>
      </c>
      <c r="C175" s="56" t="s">
        <v>11</v>
      </c>
      <c r="D175" s="75">
        <v>1</v>
      </c>
      <c r="E175" s="52">
        <v>101</v>
      </c>
      <c r="F175" s="85"/>
      <c r="G175" s="52"/>
      <c r="H175" s="75"/>
      <c r="I175" s="52"/>
      <c r="J175" s="75"/>
      <c r="K175" s="52"/>
      <c r="L175" s="75"/>
      <c r="M175" s="52"/>
      <c r="N175" s="75"/>
      <c r="O175" s="52"/>
      <c r="P175" s="75"/>
      <c r="Q175" s="73">
        <f t="shared" si="2"/>
        <v>0</v>
      </c>
    </row>
    <row r="176" spans="1:17" s="38" customFormat="1" ht="25.5" customHeight="1">
      <c r="A176" s="49"/>
      <c r="B176" s="50">
        <v>44305</v>
      </c>
      <c r="C176" s="56" t="s">
        <v>10</v>
      </c>
      <c r="D176" s="75">
        <v>1</v>
      </c>
      <c r="E176" s="52">
        <v>101</v>
      </c>
      <c r="F176" s="85">
        <v>200</v>
      </c>
      <c r="G176" s="52"/>
      <c r="H176" s="75"/>
      <c r="I176" s="52"/>
      <c r="J176" s="75"/>
      <c r="K176" s="52"/>
      <c r="L176" s="75"/>
      <c r="M176" s="52"/>
      <c r="N176" s="75"/>
      <c r="O176" s="52"/>
      <c r="P176" s="75"/>
      <c r="Q176" s="73">
        <f t="shared" si="2"/>
        <v>200</v>
      </c>
    </row>
    <row r="177" spans="1:17" s="38" customFormat="1" ht="25.5" customHeight="1">
      <c r="A177" s="49"/>
      <c r="B177" s="50">
        <v>44306</v>
      </c>
      <c r="C177" s="56" t="s">
        <v>9</v>
      </c>
      <c r="D177" s="75">
        <v>1</v>
      </c>
      <c r="E177" s="52">
        <v>101</v>
      </c>
      <c r="F177" s="85"/>
      <c r="G177" s="52"/>
      <c r="H177" s="75"/>
      <c r="I177" s="52"/>
      <c r="J177" s="75"/>
      <c r="K177" s="52"/>
      <c r="L177" s="75"/>
      <c r="M177" s="52"/>
      <c r="N177" s="75"/>
      <c r="O177" s="52"/>
      <c r="P177" s="75"/>
      <c r="Q177" s="73">
        <f t="shared" si="2"/>
        <v>0</v>
      </c>
    </row>
    <row r="178" spans="1:17" s="38" customFormat="1" ht="25.5" customHeight="1">
      <c r="A178" s="49"/>
      <c r="B178" s="50">
        <v>44307</v>
      </c>
      <c r="C178" s="56" t="s">
        <v>8</v>
      </c>
      <c r="D178" s="75">
        <v>1</v>
      </c>
      <c r="E178" s="52">
        <v>101</v>
      </c>
      <c r="F178" s="85"/>
      <c r="G178" s="52"/>
      <c r="H178" s="75"/>
      <c r="I178" s="52"/>
      <c r="J178" s="75"/>
      <c r="K178" s="52"/>
      <c r="L178" s="75"/>
      <c r="M178" s="52"/>
      <c r="N178" s="75"/>
      <c r="O178" s="52"/>
      <c r="P178" s="75"/>
      <c r="Q178" s="73">
        <f t="shared" si="2"/>
        <v>0</v>
      </c>
    </row>
    <row r="179" spans="1:17" s="38" customFormat="1" ht="25.5" customHeight="1">
      <c r="A179" s="49"/>
      <c r="B179" s="50">
        <v>44308</v>
      </c>
      <c r="C179" s="56" t="s">
        <v>7</v>
      </c>
      <c r="D179" s="75">
        <v>1</v>
      </c>
      <c r="E179" s="52">
        <v>101</v>
      </c>
      <c r="F179" s="85"/>
      <c r="G179" s="52"/>
      <c r="H179" s="75"/>
      <c r="I179" s="52"/>
      <c r="J179" s="75"/>
      <c r="K179" s="52"/>
      <c r="L179" s="75"/>
      <c r="M179" s="52"/>
      <c r="N179" s="75"/>
      <c r="O179" s="52"/>
      <c r="P179" s="75"/>
      <c r="Q179" s="73">
        <f t="shared" si="2"/>
        <v>0</v>
      </c>
    </row>
    <row r="180" spans="1:17" s="38" customFormat="1" ht="25.5" customHeight="1">
      <c r="A180" s="49"/>
      <c r="B180" s="50">
        <v>44309</v>
      </c>
      <c r="C180" s="56" t="s">
        <v>6</v>
      </c>
      <c r="D180" s="75">
        <v>1</v>
      </c>
      <c r="E180" s="52">
        <v>101</v>
      </c>
      <c r="F180" s="85"/>
      <c r="G180" s="52"/>
      <c r="H180" s="75"/>
      <c r="I180" s="52"/>
      <c r="J180" s="75"/>
      <c r="K180" s="52"/>
      <c r="L180" s="75"/>
      <c r="M180" s="52"/>
      <c r="N180" s="75"/>
      <c r="O180" s="52"/>
      <c r="P180" s="75"/>
      <c r="Q180" s="73">
        <f t="shared" si="2"/>
        <v>0</v>
      </c>
    </row>
    <row r="181" spans="1:17" s="38" customFormat="1" ht="25.5" customHeight="1">
      <c r="A181" s="49"/>
      <c r="B181" s="50">
        <v>44310</v>
      </c>
      <c r="C181" s="56" t="s">
        <v>5</v>
      </c>
      <c r="D181" s="75">
        <v>1</v>
      </c>
      <c r="E181" s="52">
        <v>101</v>
      </c>
      <c r="F181" s="85"/>
      <c r="G181" s="52"/>
      <c r="H181" s="75"/>
      <c r="I181" s="52"/>
      <c r="J181" s="75"/>
      <c r="K181" s="52"/>
      <c r="L181" s="75"/>
      <c r="M181" s="52"/>
      <c r="N181" s="75"/>
      <c r="O181" s="52"/>
      <c r="P181" s="75"/>
      <c r="Q181" s="73">
        <f t="shared" si="2"/>
        <v>0</v>
      </c>
    </row>
    <row r="182" spans="1:17" s="38" customFormat="1" ht="25.5" customHeight="1">
      <c r="A182" s="49"/>
      <c r="B182" s="50">
        <v>44311</v>
      </c>
      <c r="C182" s="56" t="s">
        <v>4</v>
      </c>
      <c r="D182" s="75">
        <v>1</v>
      </c>
      <c r="E182" s="52">
        <v>101</v>
      </c>
      <c r="F182" s="85"/>
      <c r="G182" s="52"/>
      <c r="H182" s="75"/>
      <c r="I182" s="52"/>
      <c r="J182" s="75"/>
      <c r="K182" s="52"/>
      <c r="L182" s="75"/>
      <c r="M182" s="52"/>
      <c r="N182" s="75"/>
      <c r="O182" s="52"/>
      <c r="P182" s="75"/>
      <c r="Q182" s="73">
        <f t="shared" si="2"/>
        <v>0</v>
      </c>
    </row>
    <row r="183" spans="1:17" s="38" customFormat="1" ht="25.5" customHeight="1">
      <c r="A183" s="49"/>
      <c r="B183" s="50">
        <v>44312</v>
      </c>
      <c r="C183" s="56" t="s">
        <v>3</v>
      </c>
      <c r="D183" s="75">
        <v>1</v>
      </c>
      <c r="E183" s="52">
        <v>101</v>
      </c>
      <c r="F183" s="85"/>
      <c r="G183" s="52"/>
      <c r="H183" s="75"/>
      <c r="I183" s="52"/>
      <c r="J183" s="75"/>
      <c r="K183" s="52"/>
      <c r="L183" s="75"/>
      <c r="M183" s="52"/>
      <c r="N183" s="75"/>
      <c r="O183" s="52"/>
      <c r="P183" s="75"/>
      <c r="Q183" s="73">
        <f t="shared" si="2"/>
        <v>0</v>
      </c>
    </row>
    <row r="184" spans="1:17" s="38" customFormat="1" ht="25.5" customHeight="1">
      <c r="A184" s="49"/>
      <c r="B184" s="50">
        <v>44313</v>
      </c>
      <c r="C184" s="56" t="s">
        <v>2</v>
      </c>
      <c r="D184" s="75">
        <v>1</v>
      </c>
      <c r="E184" s="52">
        <v>101</v>
      </c>
      <c r="F184" s="85">
        <v>10000</v>
      </c>
      <c r="G184" s="52"/>
      <c r="H184" s="75"/>
      <c r="I184" s="52"/>
      <c r="J184" s="75"/>
      <c r="K184" s="52"/>
      <c r="L184" s="75"/>
      <c r="M184" s="52"/>
      <c r="N184" s="75"/>
      <c r="O184" s="52"/>
      <c r="P184" s="75"/>
      <c r="Q184" s="73">
        <f t="shared" si="2"/>
        <v>10000</v>
      </c>
    </row>
    <row r="185" spans="1:17" s="38" customFormat="1" ht="25.5" customHeight="1">
      <c r="A185" s="45"/>
      <c r="B185" s="46">
        <v>44400</v>
      </c>
      <c r="C185" s="65" t="s">
        <v>1</v>
      </c>
      <c r="D185" s="74"/>
      <c r="E185" s="48"/>
      <c r="F185" s="74">
        <f>SUM(F186:F195)</f>
        <v>8000</v>
      </c>
      <c r="G185" s="48"/>
      <c r="H185" s="74">
        <f>SUM(H186:H195)</f>
        <v>0</v>
      </c>
      <c r="I185" s="48"/>
      <c r="J185" s="74">
        <f>SUM(J186:J195)</f>
        <v>0</v>
      </c>
      <c r="K185" s="48"/>
      <c r="L185" s="74">
        <f>SUM(L186:L195)</f>
        <v>0</v>
      </c>
      <c r="M185" s="48"/>
      <c r="N185" s="74">
        <f>SUM(N186:N195)</f>
        <v>0</v>
      </c>
      <c r="O185" s="48"/>
      <c r="P185" s="74">
        <f>SUM(P186:P195)</f>
        <v>0</v>
      </c>
      <c r="Q185" s="81">
        <f t="shared" si="2"/>
        <v>8000</v>
      </c>
    </row>
    <row r="186" spans="1:17" s="38" customFormat="1" ht="25.5" customHeight="1">
      <c r="A186" s="49"/>
      <c r="B186" s="50">
        <v>44401</v>
      </c>
      <c r="C186" s="56" t="s">
        <v>696</v>
      </c>
      <c r="D186" s="75">
        <v>1</v>
      </c>
      <c r="E186" s="52">
        <v>101</v>
      </c>
      <c r="F186" s="85"/>
      <c r="G186" s="52"/>
      <c r="H186" s="75"/>
      <c r="I186" s="52"/>
      <c r="J186" s="75"/>
      <c r="K186" s="52"/>
      <c r="L186" s="75"/>
      <c r="M186" s="52"/>
      <c r="N186" s="75"/>
      <c r="O186" s="52"/>
      <c r="P186" s="75"/>
      <c r="Q186" s="73">
        <f t="shared" si="2"/>
        <v>0</v>
      </c>
    </row>
    <row r="187" spans="1:17" s="38" customFormat="1" ht="25.5" customHeight="1">
      <c r="A187" s="49"/>
      <c r="B187" s="50">
        <v>44402</v>
      </c>
      <c r="C187" s="56" t="s">
        <v>695</v>
      </c>
      <c r="D187" s="75">
        <v>1</v>
      </c>
      <c r="E187" s="52">
        <v>101</v>
      </c>
      <c r="F187" s="85"/>
      <c r="G187" s="52"/>
      <c r="H187" s="75"/>
      <c r="I187" s="52"/>
      <c r="J187" s="75"/>
      <c r="K187" s="52"/>
      <c r="L187" s="75"/>
      <c r="M187" s="52"/>
      <c r="N187" s="75"/>
      <c r="O187" s="52"/>
      <c r="P187" s="75"/>
      <c r="Q187" s="73">
        <f t="shared" si="2"/>
        <v>0</v>
      </c>
    </row>
    <row r="188" spans="1:17" s="38" customFormat="1" ht="25.5" customHeight="1">
      <c r="A188" s="49"/>
      <c r="B188" s="50">
        <v>44403</v>
      </c>
      <c r="C188" s="56" t="s">
        <v>694</v>
      </c>
      <c r="D188" s="75">
        <v>1</v>
      </c>
      <c r="E188" s="52">
        <v>101</v>
      </c>
      <c r="F188" s="85"/>
      <c r="G188" s="52"/>
      <c r="H188" s="75"/>
      <c r="I188" s="52"/>
      <c r="J188" s="75"/>
      <c r="K188" s="52"/>
      <c r="L188" s="75"/>
      <c r="M188" s="52"/>
      <c r="N188" s="75"/>
      <c r="O188" s="52"/>
      <c r="P188" s="75"/>
      <c r="Q188" s="73">
        <f t="shared" si="2"/>
        <v>0</v>
      </c>
    </row>
    <row r="189" spans="1:17" s="38" customFormat="1" ht="25.5" customHeight="1">
      <c r="A189" s="49"/>
      <c r="B189" s="50">
        <v>44404</v>
      </c>
      <c r="C189" s="56" t="s">
        <v>693</v>
      </c>
      <c r="D189" s="75">
        <v>1</v>
      </c>
      <c r="E189" s="52">
        <v>101</v>
      </c>
      <c r="F189" s="85">
        <v>7800</v>
      </c>
      <c r="G189" s="52"/>
      <c r="H189" s="75"/>
      <c r="I189" s="52"/>
      <c r="J189" s="75"/>
      <c r="K189" s="52"/>
      <c r="L189" s="75"/>
      <c r="M189" s="52"/>
      <c r="N189" s="75"/>
      <c r="O189" s="52"/>
      <c r="P189" s="75"/>
      <c r="Q189" s="73">
        <f t="shared" si="2"/>
        <v>7800</v>
      </c>
    </row>
    <row r="190" spans="1:17" s="38" customFormat="1" ht="25.5" customHeight="1">
      <c r="A190" s="49"/>
      <c r="B190" s="50">
        <v>44405</v>
      </c>
      <c r="C190" s="56" t="s">
        <v>692</v>
      </c>
      <c r="D190" s="75">
        <v>1</v>
      </c>
      <c r="E190" s="52">
        <v>101</v>
      </c>
      <c r="F190" s="85"/>
      <c r="G190" s="52"/>
      <c r="H190" s="75"/>
      <c r="I190" s="52"/>
      <c r="J190" s="75"/>
      <c r="K190" s="52"/>
      <c r="L190" s="75"/>
      <c r="M190" s="52"/>
      <c r="N190" s="75"/>
      <c r="O190" s="52"/>
      <c r="P190" s="75"/>
      <c r="Q190" s="73">
        <f t="shared" si="2"/>
        <v>0</v>
      </c>
    </row>
    <row r="191" spans="1:17" s="38" customFormat="1" ht="25.5" customHeight="1">
      <c r="A191" s="49"/>
      <c r="B191" s="50">
        <v>44406</v>
      </c>
      <c r="C191" s="56" t="s">
        <v>691</v>
      </c>
      <c r="D191" s="75">
        <v>1</v>
      </c>
      <c r="E191" s="52">
        <v>101</v>
      </c>
      <c r="F191" s="85">
        <v>200</v>
      </c>
      <c r="G191" s="52"/>
      <c r="H191" s="75"/>
      <c r="I191" s="52"/>
      <c r="J191" s="75"/>
      <c r="K191" s="52"/>
      <c r="L191" s="75"/>
      <c r="M191" s="52"/>
      <c r="N191" s="75"/>
      <c r="O191" s="52"/>
      <c r="P191" s="75"/>
      <c r="Q191" s="73">
        <f t="shared" si="2"/>
        <v>200</v>
      </c>
    </row>
    <row r="192" spans="1:17" s="38" customFormat="1" ht="25.5" customHeight="1">
      <c r="A192" s="49"/>
      <c r="B192" s="50">
        <v>44407</v>
      </c>
      <c r="C192" s="56" t="s">
        <v>690</v>
      </c>
      <c r="D192" s="75">
        <v>1</v>
      </c>
      <c r="E192" s="52">
        <v>101</v>
      </c>
      <c r="F192" s="85"/>
      <c r="G192" s="52"/>
      <c r="H192" s="75"/>
      <c r="I192" s="52"/>
      <c r="J192" s="75"/>
      <c r="K192" s="52"/>
      <c r="L192" s="75"/>
      <c r="M192" s="52"/>
      <c r="N192" s="75"/>
      <c r="O192" s="52"/>
      <c r="P192" s="75"/>
      <c r="Q192" s="73">
        <f t="shared" si="2"/>
        <v>0</v>
      </c>
    </row>
    <row r="193" spans="1:17" s="38" customFormat="1" ht="25.5" customHeight="1">
      <c r="A193" s="49"/>
      <c r="B193" s="50">
        <v>44408</v>
      </c>
      <c r="C193" s="56" t="s">
        <v>689</v>
      </c>
      <c r="D193" s="75">
        <v>1</v>
      </c>
      <c r="E193" s="52">
        <v>101</v>
      </c>
      <c r="F193" s="85"/>
      <c r="G193" s="52"/>
      <c r="H193" s="75"/>
      <c r="I193" s="52"/>
      <c r="J193" s="75"/>
      <c r="K193" s="52"/>
      <c r="L193" s="75"/>
      <c r="M193" s="52"/>
      <c r="N193" s="75"/>
      <c r="O193" s="52"/>
      <c r="P193" s="75"/>
      <c r="Q193" s="73">
        <f t="shared" si="2"/>
        <v>0</v>
      </c>
    </row>
    <row r="194" spans="1:17" s="38" customFormat="1" ht="25.5" customHeight="1">
      <c r="A194" s="49"/>
      <c r="B194" s="50">
        <v>44409</v>
      </c>
      <c r="C194" s="56" t="s">
        <v>688</v>
      </c>
      <c r="D194" s="75">
        <v>1</v>
      </c>
      <c r="E194" s="52">
        <v>101</v>
      </c>
      <c r="F194" s="85"/>
      <c r="G194" s="52"/>
      <c r="H194" s="75"/>
      <c r="I194" s="52"/>
      <c r="J194" s="75"/>
      <c r="K194" s="52"/>
      <c r="L194" s="75"/>
      <c r="M194" s="52"/>
      <c r="N194" s="75"/>
      <c r="O194" s="52"/>
      <c r="P194" s="75"/>
      <c r="Q194" s="73">
        <f t="shared" si="2"/>
        <v>0</v>
      </c>
    </row>
    <row r="195" spans="1:17" s="38" customFormat="1" ht="25.5" customHeight="1">
      <c r="A195" s="49"/>
      <c r="B195" s="50">
        <v>44410</v>
      </c>
      <c r="C195" s="56" t="s">
        <v>687</v>
      </c>
      <c r="D195" s="75">
        <v>1</v>
      </c>
      <c r="E195" s="52">
        <v>101</v>
      </c>
      <c r="F195" s="85"/>
      <c r="G195" s="52"/>
      <c r="H195" s="75"/>
      <c r="I195" s="52"/>
      <c r="J195" s="75"/>
      <c r="K195" s="52"/>
      <c r="L195" s="75"/>
      <c r="M195" s="52"/>
      <c r="N195" s="75"/>
      <c r="O195" s="52"/>
      <c r="P195" s="75"/>
      <c r="Q195" s="73">
        <f t="shared" si="2"/>
        <v>0</v>
      </c>
    </row>
    <row r="196" spans="1:17" s="38" customFormat="1" ht="25.5" customHeight="1">
      <c r="A196" s="41">
        <v>45</v>
      </c>
      <c r="B196" s="59"/>
      <c r="C196" s="43" t="s">
        <v>45</v>
      </c>
      <c r="D196" s="73"/>
      <c r="E196" s="44"/>
      <c r="F196" s="73">
        <f>F197+F199+F202+F204+F208</f>
        <v>268000</v>
      </c>
      <c r="G196" s="44"/>
      <c r="H196" s="73">
        <f>H197+H199+H202+H204+H208</f>
        <v>0</v>
      </c>
      <c r="I196" s="44"/>
      <c r="J196" s="73">
        <f>J197+J199+J202+J204+J208</f>
        <v>0</v>
      </c>
      <c r="K196" s="44"/>
      <c r="L196" s="73">
        <f>L197+L199+L202+L204+L208</f>
        <v>0</v>
      </c>
      <c r="M196" s="44"/>
      <c r="N196" s="73">
        <f>N197+N199+N202+N204+N208</f>
        <v>0</v>
      </c>
      <c r="O196" s="44"/>
      <c r="P196" s="73">
        <f>P197+P199+P202+P204+P208</f>
        <v>0</v>
      </c>
      <c r="Q196" s="81">
        <f t="shared" si="2"/>
        <v>268000</v>
      </c>
    </row>
    <row r="197" spans="1:17" s="38" customFormat="1" ht="25.5" customHeight="1">
      <c r="A197" s="45"/>
      <c r="B197" s="46">
        <v>45100</v>
      </c>
      <c r="C197" s="65" t="s">
        <v>358</v>
      </c>
      <c r="D197" s="74"/>
      <c r="E197" s="48"/>
      <c r="F197" s="74">
        <f>SUM(F198)</f>
        <v>245000</v>
      </c>
      <c r="G197" s="48"/>
      <c r="H197" s="74">
        <f>SUM(H198)</f>
        <v>0</v>
      </c>
      <c r="I197" s="48"/>
      <c r="J197" s="74">
        <f>SUM(J198)</f>
        <v>0</v>
      </c>
      <c r="K197" s="48"/>
      <c r="L197" s="74">
        <f>SUM(L198)</f>
        <v>0</v>
      </c>
      <c r="M197" s="48"/>
      <c r="N197" s="74">
        <f>SUM(N198)</f>
        <v>0</v>
      </c>
      <c r="O197" s="48"/>
      <c r="P197" s="74">
        <f>SUM(P198)</f>
        <v>0</v>
      </c>
      <c r="Q197" s="81">
        <f aca="true" t="shared" si="3" ref="Q197:Q260">SUM(F197+H197+J197+L197+N197+P197)</f>
        <v>245000</v>
      </c>
    </row>
    <row r="198" spans="1:17" s="38" customFormat="1" ht="25.5" customHeight="1">
      <c r="A198" s="49"/>
      <c r="B198" s="50">
        <v>45101</v>
      </c>
      <c r="C198" s="51" t="s">
        <v>357</v>
      </c>
      <c r="D198" s="75">
        <v>1</v>
      </c>
      <c r="E198" s="52">
        <v>101</v>
      </c>
      <c r="F198" s="85">
        <v>245000</v>
      </c>
      <c r="G198" s="52"/>
      <c r="H198" s="75"/>
      <c r="I198" s="52"/>
      <c r="J198" s="75"/>
      <c r="K198" s="52"/>
      <c r="L198" s="75"/>
      <c r="M198" s="52"/>
      <c r="N198" s="75"/>
      <c r="O198" s="52"/>
      <c r="P198" s="75"/>
      <c r="Q198" s="73">
        <f t="shared" si="3"/>
        <v>245000</v>
      </c>
    </row>
    <row r="199" spans="1:17" s="38" customFormat="1" ht="25.5" customHeight="1">
      <c r="A199" s="45"/>
      <c r="B199" s="46">
        <v>45200</v>
      </c>
      <c r="C199" s="65" t="s">
        <v>44</v>
      </c>
      <c r="D199" s="74"/>
      <c r="E199" s="48"/>
      <c r="F199" s="74">
        <f>SUM(F200:F201)</f>
        <v>23000</v>
      </c>
      <c r="G199" s="48"/>
      <c r="H199" s="74">
        <f>SUM(H200:H201)</f>
        <v>0</v>
      </c>
      <c r="I199" s="48"/>
      <c r="J199" s="74">
        <f>SUM(J200:J201)</f>
        <v>0</v>
      </c>
      <c r="K199" s="48"/>
      <c r="L199" s="74">
        <f>SUM(L200:L201)</f>
        <v>0</v>
      </c>
      <c r="M199" s="48"/>
      <c r="N199" s="74">
        <f>SUM(N200:N201)</f>
        <v>0</v>
      </c>
      <c r="O199" s="48"/>
      <c r="P199" s="74">
        <f>SUM(P200:P201)</f>
        <v>0</v>
      </c>
      <c r="Q199" s="81">
        <f t="shared" si="3"/>
        <v>23000</v>
      </c>
    </row>
    <row r="200" spans="1:17" s="38" customFormat="1" ht="25.5" customHeight="1">
      <c r="A200" s="49"/>
      <c r="B200" s="50">
        <v>45201</v>
      </c>
      <c r="C200" s="51" t="s">
        <v>372</v>
      </c>
      <c r="D200" s="75">
        <v>1</v>
      </c>
      <c r="E200" s="52">
        <v>101</v>
      </c>
      <c r="F200" s="85">
        <v>23000</v>
      </c>
      <c r="G200" s="52"/>
      <c r="H200" s="75"/>
      <c r="I200" s="52"/>
      <c r="J200" s="75"/>
      <c r="K200" s="52"/>
      <c r="L200" s="75"/>
      <c r="M200" s="52"/>
      <c r="N200" s="75"/>
      <c r="O200" s="52"/>
      <c r="P200" s="75"/>
      <c r="Q200" s="73">
        <f t="shared" si="3"/>
        <v>23000</v>
      </c>
    </row>
    <row r="201" spans="1:17" s="38" customFormat="1" ht="25.5" customHeight="1">
      <c r="A201" s="49"/>
      <c r="B201" s="50">
        <v>45202</v>
      </c>
      <c r="C201" s="51" t="s">
        <v>993</v>
      </c>
      <c r="D201" s="75">
        <v>1</v>
      </c>
      <c r="E201" s="52">
        <v>101</v>
      </c>
      <c r="F201" s="85"/>
      <c r="G201" s="52"/>
      <c r="H201" s="75"/>
      <c r="I201" s="52"/>
      <c r="J201" s="75"/>
      <c r="K201" s="52"/>
      <c r="L201" s="75"/>
      <c r="M201" s="52"/>
      <c r="N201" s="75"/>
      <c r="O201" s="52"/>
      <c r="P201" s="75"/>
      <c r="Q201" s="73">
        <f t="shared" si="3"/>
        <v>0</v>
      </c>
    </row>
    <row r="202" spans="1:17" s="38" customFormat="1" ht="25.5" customHeight="1">
      <c r="A202" s="45"/>
      <c r="B202" s="46">
        <v>45300</v>
      </c>
      <c r="C202" s="65" t="s">
        <v>356</v>
      </c>
      <c r="D202" s="74"/>
      <c r="E202" s="48"/>
      <c r="F202" s="74">
        <f>SUM(F203)</f>
        <v>0</v>
      </c>
      <c r="G202" s="48"/>
      <c r="H202" s="74">
        <f>SUM(H203)</f>
        <v>0</v>
      </c>
      <c r="I202" s="48"/>
      <c r="J202" s="74">
        <f>SUM(J203)</f>
        <v>0</v>
      </c>
      <c r="K202" s="48"/>
      <c r="L202" s="74">
        <f>SUM(L203)</f>
        <v>0</v>
      </c>
      <c r="M202" s="48"/>
      <c r="N202" s="74">
        <f>SUM(N203)</f>
        <v>0</v>
      </c>
      <c r="O202" s="48"/>
      <c r="P202" s="74">
        <f>SUM(P203)</f>
        <v>0</v>
      </c>
      <c r="Q202" s="81">
        <f t="shared" si="3"/>
        <v>0</v>
      </c>
    </row>
    <row r="203" spans="1:17" s="38" customFormat="1" ht="25.5" customHeight="1">
      <c r="A203" s="49"/>
      <c r="B203" s="50">
        <v>45301</v>
      </c>
      <c r="C203" s="51" t="s">
        <v>764</v>
      </c>
      <c r="D203" s="75">
        <v>1</v>
      </c>
      <c r="E203" s="52">
        <v>101</v>
      </c>
      <c r="F203" s="85"/>
      <c r="G203" s="52"/>
      <c r="H203" s="75"/>
      <c r="I203" s="52"/>
      <c r="J203" s="75"/>
      <c r="K203" s="52"/>
      <c r="L203" s="75"/>
      <c r="M203" s="52"/>
      <c r="N203" s="75"/>
      <c r="O203" s="52"/>
      <c r="P203" s="75"/>
      <c r="Q203" s="73">
        <f t="shared" si="3"/>
        <v>0</v>
      </c>
    </row>
    <row r="204" spans="1:17" s="38" customFormat="1" ht="25.5" customHeight="1">
      <c r="A204" s="45"/>
      <c r="B204" s="46">
        <v>45400</v>
      </c>
      <c r="C204" s="65" t="s">
        <v>348</v>
      </c>
      <c r="D204" s="74"/>
      <c r="E204" s="48"/>
      <c r="F204" s="74">
        <f>SUM(F205:F207)</f>
        <v>0</v>
      </c>
      <c r="G204" s="66"/>
      <c r="H204" s="74">
        <f>SUM(H205:H207)</f>
        <v>0</v>
      </c>
      <c r="I204" s="48"/>
      <c r="J204" s="74">
        <f>SUM(J205:J207)</f>
        <v>0</v>
      </c>
      <c r="K204" s="48"/>
      <c r="L204" s="74">
        <f>SUM(L205:L207)</f>
        <v>0</v>
      </c>
      <c r="M204" s="48"/>
      <c r="N204" s="74">
        <f>SUM(N205:N207)</f>
        <v>0</v>
      </c>
      <c r="O204" s="48"/>
      <c r="P204" s="74">
        <f>SUM(P205:P207)</f>
        <v>0</v>
      </c>
      <c r="Q204" s="81">
        <f t="shared" si="3"/>
        <v>0</v>
      </c>
    </row>
    <row r="205" spans="1:17" s="38" customFormat="1" ht="25.5" customHeight="1">
      <c r="A205" s="49"/>
      <c r="B205" s="50">
        <v>45401</v>
      </c>
      <c r="C205" s="51" t="s">
        <v>765</v>
      </c>
      <c r="D205" s="75">
        <v>1</v>
      </c>
      <c r="E205" s="52">
        <v>101</v>
      </c>
      <c r="F205" s="85"/>
      <c r="G205" s="55"/>
      <c r="H205" s="75"/>
      <c r="I205" s="52"/>
      <c r="J205" s="75"/>
      <c r="K205" s="52"/>
      <c r="L205" s="75"/>
      <c r="M205" s="52"/>
      <c r="N205" s="75"/>
      <c r="O205" s="52"/>
      <c r="P205" s="75"/>
      <c r="Q205" s="73">
        <f t="shared" si="3"/>
        <v>0</v>
      </c>
    </row>
    <row r="206" spans="1:17" s="38" customFormat="1" ht="25.5" customHeight="1">
      <c r="A206" s="49"/>
      <c r="B206" s="50">
        <v>45402</v>
      </c>
      <c r="C206" s="51" t="s">
        <v>347</v>
      </c>
      <c r="D206" s="75">
        <v>1</v>
      </c>
      <c r="E206" s="52">
        <v>101</v>
      </c>
      <c r="F206" s="85"/>
      <c r="G206" s="55"/>
      <c r="H206" s="75"/>
      <c r="I206" s="52"/>
      <c r="J206" s="75"/>
      <c r="K206" s="52"/>
      <c r="L206" s="75"/>
      <c r="M206" s="52"/>
      <c r="N206" s="75"/>
      <c r="O206" s="52"/>
      <c r="P206" s="75"/>
      <c r="Q206" s="73">
        <f t="shared" si="3"/>
        <v>0</v>
      </c>
    </row>
    <row r="207" spans="1:17" s="38" customFormat="1" ht="25.5" customHeight="1">
      <c r="A207" s="49"/>
      <c r="B207" s="50">
        <v>45403</v>
      </c>
      <c r="C207" s="51" t="s">
        <v>346</v>
      </c>
      <c r="D207" s="75">
        <v>1</v>
      </c>
      <c r="E207" s="52">
        <v>101</v>
      </c>
      <c r="F207" s="85"/>
      <c r="G207" s="55"/>
      <c r="H207" s="75"/>
      <c r="I207" s="52"/>
      <c r="J207" s="75"/>
      <c r="K207" s="52"/>
      <c r="L207" s="75"/>
      <c r="M207" s="52"/>
      <c r="N207" s="75"/>
      <c r="O207" s="52"/>
      <c r="P207" s="75"/>
      <c r="Q207" s="73">
        <f t="shared" si="3"/>
        <v>0</v>
      </c>
    </row>
    <row r="208" spans="1:17" s="38" customFormat="1" ht="25.5" customHeight="1">
      <c r="A208" s="45"/>
      <c r="B208" s="46">
        <v>45500</v>
      </c>
      <c r="C208" s="65" t="s">
        <v>345</v>
      </c>
      <c r="D208" s="74"/>
      <c r="E208" s="48"/>
      <c r="F208" s="74">
        <f>SUM(F209)</f>
        <v>0</v>
      </c>
      <c r="G208" s="66"/>
      <c r="H208" s="74">
        <f>SUM(H209)</f>
        <v>0</v>
      </c>
      <c r="I208" s="48"/>
      <c r="J208" s="74">
        <f>SUM(J209)</f>
        <v>0</v>
      </c>
      <c r="K208" s="48"/>
      <c r="L208" s="74">
        <f>SUM(L209)</f>
        <v>0</v>
      </c>
      <c r="M208" s="48"/>
      <c r="N208" s="74">
        <f>SUM(N209)</f>
        <v>0</v>
      </c>
      <c r="O208" s="48"/>
      <c r="P208" s="74">
        <f>SUM(P209)</f>
        <v>0</v>
      </c>
      <c r="Q208" s="81">
        <f t="shared" si="3"/>
        <v>0</v>
      </c>
    </row>
    <row r="209" spans="1:17" s="38" customFormat="1" ht="25.5" customHeight="1">
      <c r="A209" s="49"/>
      <c r="B209" s="50">
        <v>45501</v>
      </c>
      <c r="C209" s="51" t="s">
        <v>766</v>
      </c>
      <c r="D209" s="75">
        <v>1</v>
      </c>
      <c r="E209" s="52">
        <v>101</v>
      </c>
      <c r="F209" s="85"/>
      <c r="G209" s="55"/>
      <c r="H209" s="75"/>
      <c r="I209" s="52"/>
      <c r="J209" s="75"/>
      <c r="K209" s="52"/>
      <c r="L209" s="75"/>
      <c r="M209" s="52"/>
      <c r="N209" s="75"/>
      <c r="O209" s="52"/>
      <c r="P209" s="75"/>
      <c r="Q209" s="73">
        <f t="shared" si="3"/>
        <v>0</v>
      </c>
    </row>
    <row r="210" spans="1:17" s="38" customFormat="1" ht="25.5" customHeight="1">
      <c r="A210" s="41">
        <v>5</v>
      </c>
      <c r="B210" s="59"/>
      <c r="C210" s="63" t="s">
        <v>767</v>
      </c>
      <c r="D210" s="73"/>
      <c r="E210" s="44"/>
      <c r="F210" s="73">
        <f>F211+F258+F259</f>
        <v>774000</v>
      </c>
      <c r="G210" s="44"/>
      <c r="H210" s="73">
        <f>H211+H258+H259</f>
        <v>0</v>
      </c>
      <c r="I210" s="44"/>
      <c r="J210" s="73">
        <f>J211+J258+J259</f>
        <v>0</v>
      </c>
      <c r="K210" s="44"/>
      <c r="L210" s="73">
        <f>L211+L258+L259</f>
        <v>0</v>
      </c>
      <c r="M210" s="44"/>
      <c r="N210" s="73">
        <f>N211+N258+N259</f>
        <v>0</v>
      </c>
      <c r="O210" s="44"/>
      <c r="P210" s="73">
        <f>P211+P258+P259</f>
        <v>0</v>
      </c>
      <c r="Q210" s="81">
        <f t="shared" si="3"/>
        <v>774000</v>
      </c>
    </row>
    <row r="211" spans="1:17" s="38" customFormat="1" ht="25.5" customHeight="1">
      <c r="A211" s="41">
        <v>51</v>
      </c>
      <c r="B211" s="59"/>
      <c r="C211" s="63" t="s">
        <v>681</v>
      </c>
      <c r="D211" s="73"/>
      <c r="E211" s="44"/>
      <c r="F211" s="73">
        <f>F212+F223+F228+F238+F241</f>
        <v>774000</v>
      </c>
      <c r="G211" s="44"/>
      <c r="H211" s="73">
        <f>H212+H223+H228+H238+H241</f>
        <v>0</v>
      </c>
      <c r="I211" s="44"/>
      <c r="J211" s="73">
        <f>J212+J223+J228+J238+J241</f>
        <v>0</v>
      </c>
      <c r="K211" s="44"/>
      <c r="L211" s="73">
        <f>L212+L223+L228+L238+L241</f>
        <v>0</v>
      </c>
      <c r="M211" s="44"/>
      <c r="N211" s="73">
        <f>N212+N223+N228+N238+N241</f>
        <v>0</v>
      </c>
      <c r="O211" s="44"/>
      <c r="P211" s="73">
        <f>P212+P223+P228+P238+P241</f>
        <v>0</v>
      </c>
      <c r="Q211" s="81">
        <f t="shared" si="3"/>
        <v>774000</v>
      </c>
    </row>
    <row r="212" spans="1:17" s="38" customFormat="1" ht="25.5" customHeight="1">
      <c r="A212" s="45"/>
      <c r="B212" s="46">
        <v>51100</v>
      </c>
      <c r="C212" s="65" t="s">
        <v>680</v>
      </c>
      <c r="D212" s="74"/>
      <c r="E212" s="48"/>
      <c r="F212" s="74">
        <f>SUM(F213:F222)</f>
        <v>39000</v>
      </c>
      <c r="G212" s="48"/>
      <c r="H212" s="74">
        <f>SUM(H213:H222)</f>
        <v>0</v>
      </c>
      <c r="I212" s="48"/>
      <c r="J212" s="74">
        <f>SUM(J213:J222)</f>
        <v>0</v>
      </c>
      <c r="K212" s="48"/>
      <c r="L212" s="74">
        <f>SUM(L213:L222)</f>
        <v>0</v>
      </c>
      <c r="M212" s="48"/>
      <c r="N212" s="74">
        <f>SUM(N213:N222)</f>
        <v>0</v>
      </c>
      <c r="O212" s="48"/>
      <c r="P212" s="74">
        <f>SUM(P213:P222)</f>
        <v>0</v>
      </c>
      <c r="Q212" s="81">
        <f t="shared" si="3"/>
        <v>39000</v>
      </c>
    </row>
    <row r="213" spans="1:17" s="38" customFormat="1" ht="25.5" customHeight="1">
      <c r="A213" s="49"/>
      <c r="B213" s="50">
        <v>51101</v>
      </c>
      <c r="C213" s="56" t="s">
        <v>679</v>
      </c>
      <c r="D213" s="75">
        <v>1</v>
      </c>
      <c r="E213" s="52">
        <v>101</v>
      </c>
      <c r="F213" s="85"/>
      <c r="G213" s="52"/>
      <c r="H213" s="75"/>
      <c r="I213" s="52"/>
      <c r="J213" s="75"/>
      <c r="K213" s="52"/>
      <c r="L213" s="75"/>
      <c r="M213" s="52"/>
      <c r="N213" s="75"/>
      <c r="O213" s="52"/>
      <c r="P213" s="75"/>
      <c r="Q213" s="73">
        <f t="shared" si="3"/>
        <v>0</v>
      </c>
    </row>
    <row r="214" spans="1:17" s="38" customFormat="1" ht="25.5" customHeight="1">
      <c r="A214" s="49"/>
      <c r="B214" s="50">
        <v>51102</v>
      </c>
      <c r="C214" s="56" t="s">
        <v>678</v>
      </c>
      <c r="D214" s="75">
        <v>1</v>
      </c>
      <c r="E214" s="52">
        <v>101</v>
      </c>
      <c r="F214" s="85">
        <v>26000</v>
      </c>
      <c r="G214" s="52"/>
      <c r="H214" s="75"/>
      <c r="I214" s="52"/>
      <c r="J214" s="75"/>
      <c r="K214" s="52"/>
      <c r="L214" s="75"/>
      <c r="M214" s="52"/>
      <c r="N214" s="75"/>
      <c r="O214" s="52"/>
      <c r="P214" s="75"/>
      <c r="Q214" s="73">
        <f t="shared" si="3"/>
        <v>26000</v>
      </c>
    </row>
    <row r="215" spans="1:17" s="38" customFormat="1" ht="25.5" customHeight="1">
      <c r="A215" s="49"/>
      <c r="B215" s="50">
        <v>51103</v>
      </c>
      <c r="C215" s="56" t="s">
        <v>677</v>
      </c>
      <c r="D215" s="75">
        <v>1</v>
      </c>
      <c r="E215" s="52">
        <v>101</v>
      </c>
      <c r="F215" s="85">
        <v>13000</v>
      </c>
      <c r="G215" s="52"/>
      <c r="H215" s="75"/>
      <c r="I215" s="52"/>
      <c r="J215" s="75"/>
      <c r="K215" s="52"/>
      <c r="L215" s="75"/>
      <c r="M215" s="52"/>
      <c r="N215" s="75"/>
      <c r="O215" s="52"/>
      <c r="P215" s="75"/>
      <c r="Q215" s="73">
        <f t="shared" si="3"/>
        <v>13000</v>
      </c>
    </row>
    <row r="216" spans="1:17" s="38" customFormat="1" ht="25.5" customHeight="1">
      <c r="A216" s="49"/>
      <c r="B216" s="50">
        <v>51104</v>
      </c>
      <c r="C216" s="56" t="s">
        <v>676</v>
      </c>
      <c r="D216" s="75">
        <v>1</v>
      </c>
      <c r="E216" s="52">
        <v>101</v>
      </c>
      <c r="F216" s="85"/>
      <c r="G216" s="52"/>
      <c r="H216" s="75"/>
      <c r="I216" s="52"/>
      <c r="J216" s="75"/>
      <c r="K216" s="52"/>
      <c r="L216" s="75"/>
      <c r="M216" s="52"/>
      <c r="N216" s="75"/>
      <c r="O216" s="52"/>
      <c r="P216" s="75"/>
      <c r="Q216" s="73">
        <f t="shared" si="3"/>
        <v>0</v>
      </c>
    </row>
    <row r="217" spans="1:17" s="38" customFormat="1" ht="25.5" customHeight="1">
      <c r="A217" s="49"/>
      <c r="B217" s="50">
        <v>51105</v>
      </c>
      <c r="C217" s="56" t="s">
        <v>979</v>
      </c>
      <c r="D217" s="75">
        <v>1</v>
      </c>
      <c r="E217" s="52">
        <v>101</v>
      </c>
      <c r="F217" s="85"/>
      <c r="G217" s="52"/>
      <c r="H217" s="75"/>
      <c r="I217" s="52"/>
      <c r="J217" s="75"/>
      <c r="K217" s="52"/>
      <c r="L217" s="75"/>
      <c r="M217" s="52"/>
      <c r="N217" s="75"/>
      <c r="O217" s="52"/>
      <c r="P217" s="75"/>
      <c r="Q217" s="73">
        <f t="shared" si="3"/>
        <v>0</v>
      </c>
    </row>
    <row r="218" spans="1:17" s="38" customFormat="1" ht="25.5" customHeight="1">
      <c r="A218" s="49"/>
      <c r="B218" s="50">
        <v>51106</v>
      </c>
      <c r="C218" s="56" t="s">
        <v>675</v>
      </c>
      <c r="D218" s="75">
        <v>1</v>
      </c>
      <c r="E218" s="52">
        <v>101</v>
      </c>
      <c r="F218" s="85"/>
      <c r="G218" s="52"/>
      <c r="H218" s="75"/>
      <c r="I218" s="52"/>
      <c r="J218" s="75"/>
      <c r="K218" s="52"/>
      <c r="L218" s="75"/>
      <c r="M218" s="52"/>
      <c r="N218" s="75"/>
      <c r="O218" s="52"/>
      <c r="P218" s="75"/>
      <c r="Q218" s="73">
        <f t="shared" si="3"/>
        <v>0</v>
      </c>
    </row>
    <row r="219" spans="1:17" s="38" customFormat="1" ht="25.5" customHeight="1">
      <c r="A219" s="49"/>
      <c r="B219" s="50">
        <v>51107</v>
      </c>
      <c r="C219" s="56" t="s">
        <v>674</v>
      </c>
      <c r="D219" s="75">
        <v>1</v>
      </c>
      <c r="E219" s="52">
        <v>101</v>
      </c>
      <c r="F219" s="85"/>
      <c r="G219" s="52"/>
      <c r="H219" s="75"/>
      <c r="I219" s="52"/>
      <c r="J219" s="75"/>
      <c r="K219" s="52"/>
      <c r="L219" s="75"/>
      <c r="M219" s="52"/>
      <c r="N219" s="75"/>
      <c r="O219" s="52"/>
      <c r="P219" s="75"/>
      <c r="Q219" s="73">
        <f t="shared" si="3"/>
        <v>0</v>
      </c>
    </row>
    <row r="220" spans="1:17" s="38" customFormat="1" ht="25.5" customHeight="1">
      <c r="A220" s="49"/>
      <c r="B220" s="50">
        <v>51108</v>
      </c>
      <c r="C220" s="56" t="s">
        <v>673</v>
      </c>
      <c r="D220" s="75">
        <v>1</v>
      </c>
      <c r="E220" s="52">
        <v>101</v>
      </c>
      <c r="F220" s="85"/>
      <c r="G220" s="52"/>
      <c r="H220" s="75"/>
      <c r="I220" s="52"/>
      <c r="J220" s="75"/>
      <c r="K220" s="52"/>
      <c r="L220" s="75"/>
      <c r="M220" s="52"/>
      <c r="N220" s="75"/>
      <c r="O220" s="52"/>
      <c r="P220" s="75"/>
      <c r="Q220" s="73">
        <f t="shared" si="3"/>
        <v>0</v>
      </c>
    </row>
    <row r="221" spans="1:17" s="38" customFormat="1" ht="25.5" customHeight="1">
      <c r="A221" s="49"/>
      <c r="B221" s="50">
        <v>51109</v>
      </c>
      <c r="C221" s="56" t="s">
        <v>980</v>
      </c>
      <c r="D221" s="75">
        <v>1</v>
      </c>
      <c r="E221" s="52">
        <v>101</v>
      </c>
      <c r="F221" s="85"/>
      <c r="G221" s="52"/>
      <c r="H221" s="75"/>
      <c r="I221" s="52"/>
      <c r="J221" s="75"/>
      <c r="K221" s="52"/>
      <c r="L221" s="75"/>
      <c r="M221" s="52"/>
      <c r="N221" s="75"/>
      <c r="O221" s="52"/>
      <c r="P221" s="75"/>
      <c r="Q221" s="73">
        <f t="shared" si="3"/>
        <v>0</v>
      </c>
    </row>
    <row r="222" spans="1:17" s="38" customFormat="1" ht="25.5" customHeight="1">
      <c r="A222" s="49"/>
      <c r="B222" s="50">
        <v>51110</v>
      </c>
      <c r="C222" s="56" t="s">
        <v>672</v>
      </c>
      <c r="D222" s="75">
        <v>1</v>
      </c>
      <c r="E222" s="52">
        <v>101</v>
      </c>
      <c r="F222" s="85"/>
      <c r="G222" s="52"/>
      <c r="H222" s="75"/>
      <c r="I222" s="52"/>
      <c r="J222" s="75"/>
      <c r="K222" s="52"/>
      <c r="L222" s="75"/>
      <c r="M222" s="52"/>
      <c r="N222" s="75"/>
      <c r="O222" s="52"/>
      <c r="P222" s="75"/>
      <c r="Q222" s="73">
        <f t="shared" si="3"/>
        <v>0</v>
      </c>
    </row>
    <row r="223" spans="1:17" s="38" customFormat="1" ht="25.5" customHeight="1">
      <c r="A223" s="45"/>
      <c r="B223" s="46">
        <v>51200</v>
      </c>
      <c r="C223" s="65" t="s">
        <v>671</v>
      </c>
      <c r="D223" s="74"/>
      <c r="E223" s="48"/>
      <c r="F223" s="74">
        <f>SUM(F224:F227)</f>
        <v>45000</v>
      </c>
      <c r="G223" s="48"/>
      <c r="H223" s="74">
        <f>SUM(H224:H227)</f>
        <v>0</v>
      </c>
      <c r="I223" s="48"/>
      <c r="J223" s="74">
        <f>SUM(J224:J227)</f>
        <v>0</v>
      </c>
      <c r="K223" s="48"/>
      <c r="L223" s="74">
        <f>SUM(L224:L227)</f>
        <v>0</v>
      </c>
      <c r="M223" s="48"/>
      <c r="N223" s="74">
        <f>SUM(N224:N227)</f>
        <v>0</v>
      </c>
      <c r="O223" s="48"/>
      <c r="P223" s="74">
        <f>SUM(P224:P227)</f>
        <v>0</v>
      </c>
      <c r="Q223" s="81">
        <f t="shared" si="3"/>
        <v>45000</v>
      </c>
    </row>
    <row r="224" spans="1:17" s="38" customFormat="1" ht="25.5" customHeight="1">
      <c r="A224" s="49"/>
      <c r="B224" s="50">
        <v>51201</v>
      </c>
      <c r="C224" s="56" t="s">
        <v>670</v>
      </c>
      <c r="D224" s="75">
        <v>1</v>
      </c>
      <c r="E224" s="52">
        <v>101</v>
      </c>
      <c r="F224" s="85">
        <v>10000</v>
      </c>
      <c r="G224" s="52"/>
      <c r="H224" s="75"/>
      <c r="I224" s="52"/>
      <c r="J224" s="75"/>
      <c r="K224" s="52"/>
      <c r="L224" s="75"/>
      <c r="M224" s="52"/>
      <c r="N224" s="75"/>
      <c r="O224" s="52"/>
      <c r="P224" s="75"/>
      <c r="Q224" s="73">
        <f t="shared" si="3"/>
        <v>10000</v>
      </c>
    </row>
    <row r="225" spans="1:17" s="38" customFormat="1" ht="25.5" customHeight="1">
      <c r="A225" s="49"/>
      <c r="B225" s="50">
        <v>51202</v>
      </c>
      <c r="C225" s="56" t="s">
        <v>669</v>
      </c>
      <c r="D225" s="75">
        <v>1</v>
      </c>
      <c r="E225" s="52">
        <v>101</v>
      </c>
      <c r="F225" s="85"/>
      <c r="G225" s="52"/>
      <c r="H225" s="75"/>
      <c r="I225" s="52"/>
      <c r="J225" s="75"/>
      <c r="K225" s="52"/>
      <c r="L225" s="75"/>
      <c r="M225" s="52"/>
      <c r="N225" s="75"/>
      <c r="O225" s="52"/>
      <c r="P225" s="75"/>
      <c r="Q225" s="73">
        <f t="shared" si="3"/>
        <v>0</v>
      </c>
    </row>
    <row r="226" spans="1:17" s="38" customFormat="1" ht="25.5" customHeight="1">
      <c r="A226" s="49"/>
      <c r="B226" s="50">
        <v>51203</v>
      </c>
      <c r="C226" s="56" t="s">
        <v>668</v>
      </c>
      <c r="D226" s="75">
        <v>1</v>
      </c>
      <c r="E226" s="52">
        <v>101</v>
      </c>
      <c r="F226" s="85"/>
      <c r="G226" s="52"/>
      <c r="H226" s="75"/>
      <c r="I226" s="52"/>
      <c r="J226" s="75"/>
      <c r="K226" s="52"/>
      <c r="L226" s="75"/>
      <c r="M226" s="52"/>
      <c r="N226" s="75"/>
      <c r="O226" s="52"/>
      <c r="P226" s="75"/>
      <c r="Q226" s="73">
        <f t="shared" si="3"/>
        <v>0</v>
      </c>
    </row>
    <row r="227" spans="1:17" s="38" customFormat="1" ht="25.5" customHeight="1">
      <c r="A227" s="49"/>
      <c r="B227" s="50">
        <v>51204</v>
      </c>
      <c r="C227" s="56" t="s">
        <v>667</v>
      </c>
      <c r="D227" s="75">
        <v>1</v>
      </c>
      <c r="E227" s="52">
        <v>101</v>
      </c>
      <c r="F227" s="85">
        <v>35000</v>
      </c>
      <c r="G227" s="52"/>
      <c r="H227" s="75"/>
      <c r="I227" s="52"/>
      <c r="J227" s="75"/>
      <c r="K227" s="52"/>
      <c r="L227" s="75"/>
      <c r="M227" s="52"/>
      <c r="N227" s="75"/>
      <c r="O227" s="52"/>
      <c r="P227" s="75"/>
      <c r="Q227" s="73">
        <f t="shared" si="3"/>
        <v>35000</v>
      </c>
    </row>
    <row r="228" spans="1:17" s="38" customFormat="1" ht="25.5" customHeight="1">
      <c r="A228" s="45"/>
      <c r="B228" s="46">
        <v>51300</v>
      </c>
      <c r="C228" s="65" t="s">
        <v>666</v>
      </c>
      <c r="D228" s="74"/>
      <c r="E228" s="48"/>
      <c r="F228" s="74">
        <f>SUM(F229:F237)</f>
        <v>270000</v>
      </c>
      <c r="G228" s="48"/>
      <c r="H228" s="74">
        <f>SUM(H229:H237)</f>
        <v>0</v>
      </c>
      <c r="I228" s="48"/>
      <c r="J228" s="74">
        <f>SUM(J229:J237)</f>
        <v>0</v>
      </c>
      <c r="K228" s="48"/>
      <c r="L228" s="74">
        <f>SUM(L229:L237)</f>
        <v>0</v>
      </c>
      <c r="M228" s="48"/>
      <c r="N228" s="74">
        <f>SUM(N229:N237)</f>
        <v>0</v>
      </c>
      <c r="O228" s="48"/>
      <c r="P228" s="74">
        <f>SUM(P229:P237)</f>
        <v>0</v>
      </c>
      <c r="Q228" s="81">
        <f t="shared" si="3"/>
        <v>270000</v>
      </c>
    </row>
    <row r="229" spans="1:17" s="38" customFormat="1" ht="25.5" customHeight="1">
      <c r="A229" s="49"/>
      <c r="B229" s="50">
        <v>51301</v>
      </c>
      <c r="C229" s="56" t="s">
        <v>665</v>
      </c>
      <c r="D229" s="75">
        <v>1</v>
      </c>
      <c r="E229" s="52">
        <v>101</v>
      </c>
      <c r="F229" s="85"/>
      <c r="G229" s="52"/>
      <c r="H229" s="75"/>
      <c r="I229" s="52"/>
      <c r="J229" s="75"/>
      <c r="K229" s="52"/>
      <c r="L229" s="75"/>
      <c r="M229" s="52"/>
      <c r="N229" s="75"/>
      <c r="O229" s="52"/>
      <c r="P229" s="75"/>
      <c r="Q229" s="73">
        <f t="shared" si="3"/>
        <v>0</v>
      </c>
    </row>
    <row r="230" spans="1:17" s="38" customFormat="1" ht="25.5" customHeight="1">
      <c r="A230" s="49"/>
      <c r="B230" s="50">
        <v>51302</v>
      </c>
      <c r="C230" s="56" t="s">
        <v>664</v>
      </c>
      <c r="D230" s="75">
        <v>1</v>
      </c>
      <c r="E230" s="52">
        <v>101</v>
      </c>
      <c r="F230" s="85">
        <v>270000</v>
      </c>
      <c r="G230" s="52"/>
      <c r="H230" s="75"/>
      <c r="I230" s="52"/>
      <c r="J230" s="75"/>
      <c r="K230" s="52"/>
      <c r="L230" s="75"/>
      <c r="M230" s="52"/>
      <c r="N230" s="75"/>
      <c r="O230" s="52"/>
      <c r="P230" s="75"/>
      <c r="Q230" s="73">
        <f t="shared" si="3"/>
        <v>270000</v>
      </c>
    </row>
    <row r="231" spans="1:17" s="38" customFormat="1" ht="25.5" customHeight="1">
      <c r="A231" s="49"/>
      <c r="B231" s="50">
        <v>51303</v>
      </c>
      <c r="C231" s="56" t="s">
        <v>663</v>
      </c>
      <c r="D231" s="75">
        <v>1</v>
      </c>
      <c r="E231" s="52">
        <v>101</v>
      </c>
      <c r="F231" s="85"/>
      <c r="G231" s="52"/>
      <c r="H231" s="75"/>
      <c r="I231" s="52"/>
      <c r="J231" s="75"/>
      <c r="K231" s="52"/>
      <c r="L231" s="75"/>
      <c r="M231" s="52"/>
      <c r="N231" s="75"/>
      <c r="O231" s="52"/>
      <c r="P231" s="75"/>
      <c r="Q231" s="73">
        <f t="shared" si="3"/>
        <v>0</v>
      </c>
    </row>
    <row r="232" spans="1:17" s="38" customFormat="1" ht="25.5" customHeight="1">
      <c r="A232" s="49"/>
      <c r="B232" s="50">
        <v>51304</v>
      </c>
      <c r="C232" s="56" t="s">
        <v>662</v>
      </c>
      <c r="D232" s="75">
        <v>1</v>
      </c>
      <c r="E232" s="52">
        <v>101</v>
      </c>
      <c r="F232" s="85"/>
      <c r="G232" s="52"/>
      <c r="H232" s="75"/>
      <c r="I232" s="52"/>
      <c r="J232" s="75"/>
      <c r="K232" s="52"/>
      <c r="L232" s="75"/>
      <c r="M232" s="52"/>
      <c r="N232" s="75"/>
      <c r="O232" s="52"/>
      <c r="P232" s="75"/>
      <c r="Q232" s="73">
        <f t="shared" si="3"/>
        <v>0</v>
      </c>
    </row>
    <row r="233" spans="1:17" s="38" customFormat="1" ht="25.5" customHeight="1">
      <c r="A233" s="49"/>
      <c r="B233" s="50">
        <v>51305</v>
      </c>
      <c r="C233" s="56" t="s">
        <v>661</v>
      </c>
      <c r="D233" s="75">
        <v>1</v>
      </c>
      <c r="E233" s="52">
        <v>101</v>
      </c>
      <c r="F233" s="85"/>
      <c r="G233" s="52"/>
      <c r="H233" s="75"/>
      <c r="I233" s="52"/>
      <c r="J233" s="75"/>
      <c r="K233" s="52"/>
      <c r="L233" s="75"/>
      <c r="M233" s="52"/>
      <c r="N233" s="75"/>
      <c r="O233" s="52"/>
      <c r="P233" s="75"/>
      <c r="Q233" s="73">
        <f t="shared" si="3"/>
        <v>0</v>
      </c>
    </row>
    <row r="234" spans="1:17" s="38" customFormat="1" ht="25.5" customHeight="1">
      <c r="A234" s="49"/>
      <c r="B234" s="50">
        <v>51306</v>
      </c>
      <c r="C234" s="56" t="s">
        <v>660</v>
      </c>
      <c r="D234" s="75">
        <v>1</v>
      </c>
      <c r="E234" s="52">
        <v>101</v>
      </c>
      <c r="F234" s="85"/>
      <c r="G234" s="52"/>
      <c r="H234" s="75"/>
      <c r="I234" s="52"/>
      <c r="J234" s="75"/>
      <c r="K234" s="52"/>
      <c r="L234" s="75"/>
      <c r="M234" s="52"/>
      <c r="N234" s="75"/>
      <c r="O234" s="52"/>
      <c r="P234" s="75"/>
      <c r="Q234" s="73">
        <f t="shared" si="3"/>
        <v>0</v>
      </c>
    </row>
    <row r="235" spans="1:17" s="38" customFormat="1" ht="25.5" customHeight="1">
      <c r="A235" s="49"/>
      <c r="B235" s="50">
        <v>51307</v>
      </c>
      <c r="C235" s="56" t="s">
        <v>659</v>
      </c>
      <c r="D235" s="75">
        <v>1</v>
      </c>
      <c r="E235" s="52">
        <v>101</v>
      </c>
      <c r="F235" s="85"/>
      <c r="G235" s="52"/>
      <c r="H235" s="75"/>
      <c r="I235" s="52"/>
      <c r="J235" s="75"/>
      <c r="K235" s="52"/>
      <c r="L235" s="75"/>
      <c r="M235" s="52"/>
      <c r="N235" s="75"/>
      <c r="O235" s="52"/>
      <c r="P235" s="75"/>
      <c r="Q235" s="73">
        <f t="shared" si="3"/>
        <v>0</v>
      </c>
    </row>
    <row r="236" spans="1:17" s="38" customFormat="1" ht="25.5" customHeight="1">
      <c r="A236" s="49"/>
      <c r="B236" s="50">
        <v>51308</v>
      </c>
      <c r="C236" s="56" t="s">
        <v>658</v>
      </c>
      <c r="D236" s="75">
        <v>1</v>
      </c>
      <c r="E236" s="52">
        <v>101</v>
      </c>
      <c r="F236" s="85"/>
      <c r="G236" s="52"/>
      <c r="H236" s="75"/>
      <c r="I236" s="52"/>
      <c r="J236" s="75"/>
      <c r="K236" s="52"/>
      <c r="L236" s="75"/>
      <c r="M236" s="52"/>
      <c r="N236" s="75"/>
      <c r="O236" s="52"/>
      <c r="P236" s="75"/>
      <c r="Q236" s="73">
        <f t="shared" si="3"/>
        <v>0</v>
      </c>
    </row>
    <row r="237" spans="1:17" s="38" customFormat="1" ht="25.5" customHeight="1">
      <c r="A237" s="49"/>
      <c r="B237" s="50">
        <v>51309</v>
      </c>
      <c r="C237" s="56" t="s">
        <v>657</v>
      </c>
      <c r="D237" s="75">
        <v>1</v>
      </c>
      <c r="E237" s="52">
        <v>101</v>
      </c>
      <c r="F237" s="85"/>
      <c r="G237" s="52"/>
      <c r="H237" s="75"/>
      <c r="I237" s="52"/>
      <c r="J237" s="75"/>
      <c r="K237" s="52"/>
      <c r="L237" s="75"/>
      <c r="M237" s="52"/>
      <c r="N237" s="75"/>
      <c r="O237" s="52"/>
      <c r="P237" s="75"/>
      <c r="Q237" s="73">
        <f t="shared" si="3"/>
        <v>0</v>
      </c>
    </row>
    <row r="238" spans="1:17" s="38" customFormat="1" ht="25.5" customHeight="1">
      <c r="A238" s="45"/>
      <c r="B238" s="46">
        <v>51400</v>
      </c>
      <c r="C238" s="67" t="s">
        <v>656</v>
      </c>
      <c r="D238" s="74"/>
      <c r="E238" s="48"/>
      <c r="F238" s="74">
        <f>SUM(F239:F240)</f>
        <v>0</v>
      </c>
      <c r="G238" s="48"/>
      <c r="H238" s="74">
        <f>SUM(H239:H240)</f>
        <v>0</v>
      </c>
      <c r="I238" s="48"/>
      <c r="J238" s="74">
        <f>SUM(J239:J240)</f>
        <v>0</v>
      </c>
      <c r="K238" s="48"/>
      <c r="L238" s="74">
        <f>SUM(L239:L240)</f>
        <v>0</v>
      </c>
      <c r="M238" s="48"/>
      <c r="N238" s="74">
        <f>SUM(N239:N240)</f>
        <v>0</v>
      </c>
      <c r="O238" s="48"/>
      <c r="P238" s="74">
        <f>SUM(P239:P240)</f>
        <v>0</v>
      </c>
      <c r="Q238" s="81">
        <f t="shared" si="3"/>
        <v>0</v>
      </c>
    </row>
    <row r="239" spans="1:17" s="38" customFormat="1" ht="25.5" customHeight="1">
      <c r="A239" s="49"/>
      <c r="B239" s="50">
        <v>51401</v>
      </c>
      <c r="C239" s="56" t="s">
        <v>655</v>
      </c>
      <c r="D239" s="75">
        <v>1</v>
      </c>
      <c r="E239" s="52">
        <v>101</v>
      </c>
      <c r="F239" s="85"/>
      <c r="G239" s="52"/>
      <c r="H239" s="75"/>
      <c r="I239" s="52"/>
      <c r="J239" s="75"/>
      <c r="K239" s="52"/>
      <c r="L239" s="75"/>
      <c r="M239" s="52"/>
      <c r="N239" s="75"/>
      <c r="O239" s="52"/>
      <c r="P239" s="75"/>
      <c r="Q239" s="73">
        <f t="shared" si="3"/>
        <v>0</v>
      </c>
    </row>
    <row r="240" spans="1:17" s="38" customFormat="1" ht="25.5" customHeight="1">
      <c r="A240" s="49"/>
      <c r="B240" s="50">
        <v>51402</v>
      </c>
      <c r="C240" s="56" t="s">
        <v>654</v>
      </c>
      <c r="D240" s="75">
        <v>1</v>
      </c>
      <c r="E240" s="52">
        <v>101</v>
      </c>
      <c r="F240" s="85"/>
      <c r="G240" s="52"/>
      <c r="H240" s="75"/>
      <c r="I240" s="52"/>
      <c r="J240" s="75"/>
      <c r="K240" s="52"/>
      <c r="L240" s="75"/>
      <c r="M240" s="52"/>
      <c r="N240" s="75"/>
      <c r="O240" s="52"/>
      <c r="P240" s="75"/>
      <c r="Q240" s="73">
        <f t="shared" si="3"/>
        <v>0</v>
      </c>
    </row>
    <row r="241" spans="1:17" s="38" customFormat="1" ht="25.5" customHeight="1">
      <c r="A241" s="45"/>
      <c r="B241" s="46">
        <v>51500</v>
      </c>
      <c r="C241" s="65" t="s">
        <v>653</v>
      </c>
      <c r="D241" s="74"/>
      <c r="E241" s="48"/>
      <c r="F241" s="74">
        <f>SUM(F242:F257)</f>
        <v>420000</v>
      </c>
      <c r="G241" s="48"/>
      <c r="H241" s="74">
        <f>SUM(H242:H257)</f>
        <v>0</v>
      </c>
      <c r="I241" s="48"/>
      <c r="J241" s="74">
        <f>SUM(J242:J257)</f>
        <v>0</v>
      </c>
      <c r="K241" s="48"/>
      <c r="L241" s="74">
        <f>SUM(L242:L257)</f>
        <v>0</v>
      </c>
      <c r="M241" s="48"/>
      <c r="N241" s="74">
        <f>SUM(N242:N257)</f>
        <v>0</v>
      </c>
      <c r="O241" s="48"/>
      <c r="P241" s="74">
        <f>SUM(P242:P257)</f>
        <v>0</v>
      </c>
      <c r="Q241" s="81">
        <f t="shared" si="3"/>
        <v>420000</v>
      </c>
    </row>
    <row r="242" spans="1:17" s="38" customFormat="1" ht="25.5" customHeight="1">
      <c r="A242" s="49"/>
      <c r="B242" s="50">
        <v>51501</v>
      </c>
      <c r="C242" s="56" t="s">
        <v>652</v>
      </c>
      <c r="D242" s="75">
        <v>1</v>
      </c>
      <c r="E242" s="52">
        <v>101</v>
      </c>
      <c r="F242" s="85">
        <v>258000</v>
      </c>
      <c r="G242" s="52"/>
      <c r="H242" s="75"/>
      <c r="I242" s="52"/>
      <c r="J242" s="75"/>
      <c r="K242" s="52"/>
      <c r="L242" s="75"/>
      <c r="M242" s="52"/>
      <c r="N242" s="75"/>
      <c r="O242" s="52"/>
      <c r="P242" s="75"/>
      <c r="Q242" s="73">
        <f t="shared" si="3"/>
        <v>258000</v>
      </c>
    </row>
    <row r="243" spans="1:17" s="38" customFormat="1" ht="25.5" customHeight="1">
      <c r="A243" s="49"/>
      <c r="B243" s="50">
        <v>51502</v>
      </c>
      <c r="C243" s="56" t="s">
        <v>651</v>
      </c>
      <c r="D243" s="75">
        <v>1</v>
      </c>
      <c r="E243" s="52">
        <v>101</v>
      </c>
      <c r="F243" s="85"/>
      <c r="G243" s="52"/>
      <c r="H243" s="75"/>
      <c r="I243" s="52"/>
      <c r="J243" s="75"/>
      <c r="K243" s="52"/>
      <c r="L243" s="75"/>
      <c r="M243" s="52"/>
      <c r="N243" s="75"/>
      <c r="O243" s="52"/>
      <c r="P243" s="75"/>
      <c r="Q243" s="73">
        <f t="shared" si="3"/>
        <v>0</v>
      </c>
    </row>
    <row r="244" spans="1:17" s="38" customFormat="1" ht="25.5" customHeight="1">
      <c r="A244" s="49"/>
      <c r="B244" s="50">
        <v>51503</v>
      </c>
      <c r="C244" s="56" t="s">
        <v>650</v>
      </c>
      <c r="D244" s="75">
        <v>1</v>
      </c>
      <c r="E244" s="52">
        <v>101</v>
      </c>
      <c r="F244" s="85"/>
      <c r="G244" s="52"/>
      <c r="H244" s="75"/>
      <c r="I244" s="52"/>
      <c r="J244" s="75"/>
      <c r="K244" s="52"/>
      <c r="L244" s="75"/>
      <c r="M244" s="52"/>
      <c r="N244" s="75"/>
      <c r="O244" s="52"/>
      <c r="P244" s="75"/>
      <c r="Q244" s="73">
        <f t="shared" si="3"/>
        <v>0</v>
      </c>
    </row>
    <row r="245" spans="1:17" s="38" customFormat="1" ht="25.5" customHeight="1">
      <c r="A245" s="49"/>
      <c r="B245" s="50">
        <v>51504</v>
      </c>
      <c r="C245" s="56" t="s">
        <v>649</v>
      </c>
      <c r="D245" s="75">
        <v>1</v>
      </c>
      <c r="E245" s="52">
        <v>101</v>
      </c>
      <c r="F245" s="85"/>
      <c r="G245" s="52"/>
      <c r="H245" s="75"/>
      <c r="I245" s="52"/>
      <c r="J245" s="75"/>
      <c r="K245" s="52"/>
      <c r="L245" s="75"/>
      <c r="M245" s="52"/>
      <c r="N245" s="75"/>
      <c r="O245" s="52"/>
      <c r="P245" s="75"/>
      <c r="Q245" s="73">
        <f t="shared" si="3"/>
        <v>0</v>
      </c>
    </row>
    <row r="246" spans="1:17" s="38" customFormat="1" ht="25.5" customHeight="1">
      <c r="A246" s="49"/>
      <c r="B246" s="50">
        <v>51505</v>
      </c>
      <c r="C246" s="56" t="s">
        <v>648</v>
      </c>
      <c r="D246" s="75">
        <v>1</v>
      </c>
      <c r="E246" s="52">
        <v>101</v>
      </c>
      <c r="F246" s="85"/>
      <c r="G246" s="52"/>
      <c r="H246" s="75"/>
      <c r="I246" s="52"/>
      <c r="J246" s="75"/>
      <c r="K246" s="52"/>
      <c r="L246" s="75"/>
      <c r="M246" s="52"/>
      <c r="N246" s="75"/>
      <c r="O246" s="52"/>
      <c r="P246" s="75"/>
      <c r="Q246" s="73">
        <f t="shared" si="3"/>
        <v>0</v>
      </c>
    </row>
    <row r="247" spans="1:17" s="38" customFormat="1" ht="25.5" customHeight="1">
      <c r="A247" s="49"/>
      <c r="B247" s="50">
        <v>51506</v>
      </c>
      <c r="C247" s="56" t="s">
        <v>647</v>
      </c>
      <c r="D247" s="75">
        <v>1</v>
      </c>
      <c r="E247" s="52">
        <v>101</v>
      </c>
      <c r="F247" s="85"/>
      <c r="G247" s="52"/>
      <c r="H247" s="75"/>
      <c r="I247" s="52"/>
      <c r="J247" s="75"/>
      <c r="K247" s="52"/>
      <c r="L247" s="75"/>
      <c r="M247" s="52"/>
      <c r="N247" s="75"/>
      <c r="O247" s="52"/>
      <c r="P247" s="75"/>
      <c r="Q247" s="73">
        <f t="shared" si="3"/>
        <v>0</v>
      </c>
    </row>
    <row r="248" spans="1:17" s="38" customFormat="1" ht="25.5" customHeight="1">
      <c r="A248" s="49"/>
      <c r="B248" s="50">
        <v>51507</v>
      </c>
      <c r="C248" s="56" t="s">
        <v>646</v>
      </c>
      <c r="D248" s="75">
        <v>1</v>
      </c>
      <c r="E248" s="52">
        <v>101</v>
      </c>
      <c r="F248" s="85"/>
      <c r="G248" s="52"/>
      <c r="H248" s="75"/>
      <c r="I248" s="52"/>
      <c r="J248" s="75"/>
      <c r="K248" s="52"/>
      <c r="L248" s="75"/>
      <c r="M248" s="52"/>
      <c r="N248" s="75"/>
      <c r="O248" s="52"/>
      <c r="P248" s="75"/>
      <c r="Q248" s="73">
        <f t="shared" si="3"/>
        <v>0</v>
      </c>
    </row>
    <row r="249" spans="1:17" s="38" customFormat="1" ht="25.5" customHeight="1">
      <c r="A249" s="49"/>
      <c r="B249" s="50">
        <v>51508</v>
      </c>
      <c r="C249" s="56" t="s">
        <v>382</v>
      </c>
      <c r="D249" s="75">
        <v>1</v>
      </c>
      <c r="E249" s="52">
        <v>101</v>
      </c>
      <c r="F249" s="85"/>
      <c r="G249" s="52"/>
      <c r="H249" s="75"/>
      <c r="I249" s="52"/>
      <c r="J249" s="75"/>
      <c r="K249" s="52"/>
      <c r="L249" s="75"/>
      <c r="M249" s="52"/>
      <c r="N249" s="75"/>
      <c r="O249" s="52"/>
      <c r="P249" s="75"/>
      <c r="Q249" s="73">
        <f t="shared" si="3"/>
        <v>0</v>
      </c>
    </row>
    <row r="250" spans="1:17" s="38" customFormat="1" ht="25.5" customHeight="1">
      <c r="A250" s="49"/>
      <c r="B250" s="50">
        <v>51509</v>
      </c>
      <c r="C250" s="56" t="s">
        <v>381</v>
      </c>
      <c r="D250" s="75">
        <v>1</v>
      </c>
      <c r="E250" s="52">
        <v>101</v>
      </c>
      <c r="F250" s="85"/>
      <c r="G250" s="52"/>
      <c r="H250" s="75"/>
      <c r="I250" s="52"/>
      <c r="J250" s="75"/>
      <c r="K250" s="52"/>
      <c r="L250" s="75"/>
      <c r="M250" s="52"/>
      <c r="N250" s="75"/>
      <c r="O250" s="52"/>
      <c r="P250" s="75"/>
      <c r="Q250" s="73">
        <f t="shared" si="3"/>
        <v>0</v>
      </c>
    </row>
    <row r="251" spans="1:17" s="38" customFormat="1" ht="25.5" customHeight="1">
      <c r="A251" s="49"/>
      <c r="B251" s="50">
        <v>51510</v>
      </c>
      <c r="C251" s="56" t="s">
        <v>380</v>
      </c>
      <c r="D251" s="75">
        <v>1</v>
      </c>
      <c r="E251" s="52">
        <v>101</v>
      </c>
      <c r="F251" s="85"/>
      <c r="G251" s="52"/>
      <c r="H251" s="75"/>
      <c r="I251" s="52"/>
      <c r="J251" s="75"/>
      <c r="K251" s="52"/>
      <c r="L251" s="75"/>
      <c r="M251" s="52"/>
      <c r="N251" s="75"/>
      <c r="O251" s="52"/>
      <c r="P251" s="75"/>
      <c r="Q251" s="73">
        <f t="shared" si="3"/>
        <v>0</v>
      </c>
    </row>
    <row r="252" spans="1:17" s="38" customFormat="1" ht="25.5" customHeight="1">
      <c r="A252" s="49"/>
      <c r="B252" s="50">
        <v>51511</v>
      </c>
      <c r="C252" s="56" t="s">
        <v>379</v>
      </c>
      <c r="D252" s="75">
        <v>1</v>
      </c>
      <c r="E252" s="52">
        <v>101</v>
      </c>
      <c r="F252" s="85"/>
      <c r="G252" s="52"/>
      <c r="H252" s="75"/>
      <c r="I252" s="52"/>
      <c r="J252" s="75"/>
      <c r="K252" s="52"/>
      <c r="L252" s="75"/>
      <c r="M252" s="52"/>
      <c r="N252" s="75"/>
      <c r="O252" s="52"/>
      <c r="P252" s="75"/>
      <c r="Q252" s="73">
        <f t="shared" si="3"/>
        <v>0</v>
      </c>
    </row>
    <row r="253" spans="1:17" s="38" customFormat="1" ht="25.5" customHeight="1">
      <c r="A253" s="49"/>
      <c r="B253" s="50">
        <v>51512</v>
      </c>
      <c r="C253" s="56" t="s">
        <v>378</v>
      </c>
      <c r="D253" s="75">
        <v>1</v>
      </c>
      <c r="E253" s="52">
        <v>101</v>
      </c>
      <c r="F253" s="85">
        <v>110000</v>
      </c>
      <c r="G253" s="52"/>
      <c r="H253" s="75"/>
      <c r="I253" s="52"/>
      <c r="J253" s="75"/>
      <c r="K253" s="52"/>
      <c r="L253" s="75"/>
      <c r="M253" s="52"/>
      <c r="N253" s="75"/>
      <c r="O253" s="52"/>
      <c r="P253" s="75"/>
      <c r="Q253" s="73">
        <f t="shared" si="3"/>
        <v>110000</v>
      </c>
    </row>
    <row r="254" spans="1:17" s="38" customFormat="1" ht="25.5" customHeight="1">
      <c r="A254" s="49"/>
      <c r="B254" s="50">
        <v>51513</v>
      </c>
      <c r="C254" s="56" t="s">
        <v>377</v>
      </c>
      <c r="D254" s="75">
        <v>1</v>
      </c>
      <c r="E254" s="52">
        <v>101</v>
      </c>
      <c r="F254" s="85"/>
      <c r="G254" s="52"/>
      <c r="H254" s="75"/>
      <c r="I254" s="52"/>
      <c r="J254" s="75"/>
      <c r="K254" s="52"/>
      <c r="L254" s="75"/>
      <c r="M254" s="52"/>
      <c r="N254" s="75"/>
      <c r="O254" s="52"/>
      <c r="P254" s="75"/>
      <c r="Q254" s="73">
        <f t="shared" si="3"/>
        <v>0</v>
      </c>
    </row>
    <row r="255" spans="1:17" s="38" customFormat="1" ht="25.5" customHeight="1">
      <c r="A255" s="49"/>
      <c r="B255" s="50">
        <v>51514</v>
      </c>
      <c r="C255" s="56" t="s">
        <v>376</v>
      </c>
      <c r="D255" s="75">
        <v>1</v>
      </c>
      <c r="E255" s="52">
        <v>101</v>
      </c>
      <c r="F255" s="85"/>
      <c r="G255" s="52"/>
      <c r="H255" s="75"/>
      <c r="I255" s="52"/>
      <c r="J255" s="75"/>
      <c r="K255" s="52"/>
      <c r="L255" s="75"/>
      <c r="M255" s="52"/>
      <c r="N255" s="75"/>
      <c r="O255" s="52"/>
      <c r="P255" s="75"/>
      <c r="Q255" s="73">
        <f t="shared" si="3"/>
        <v>0</v>
      </c>
    </row>
    <row r="256" spans="1:17" s="38" customFormat="1" ht="25.5" customHeight="1">
      <c r="A256" s="49"/>
      <c r="B256" s="50">
        <v>51515</v>
      </c>
      <c r="C256" s="56" t="s">
        <v>375</v>
      </c>
      <c r="D256" s="75">
        <v>1</v>
      </c>
      <c r="E256" s="52">
        <v>101</v>
      </c>
      <c r="F256" s="85"/>
      <c r="G256" s="52"/>
      <c r="H256" s="75"/>
      <c r="I256" s="52"/>
      <c r="J256" s="75"/>
      <c r="K256" s="52"/>
      <c r="L256" s="75"/>
      <c r="M256" s="52"/>
      <c r="N256" s="75"/>
      <c r="O256" s="52"/>
      <c r="P256" s="75"/>
      <c r="Q256" s="73">
        <f t="shared" si="3"/>
        <v>0</v>
      </c>
    </row>
    <row r="257" spans="1:17" s="38" customFormat="1" ht="25.5" customHeight="1">
      <c r="A257" s="49"/>
      <c r="B257" s="50">
        <v>51516</v>
      </c>
      <c r="C257" s="56" t="s">
        <v>374</v>
      </c>
      <c r="D257" s="75">
        <v>1</v>
      </c>
      <c r="E257" s="52">
        <v>101</v>
      </c>
      <c r="F257" s="85">
        <v>52000</v>
      </c>
      <c r="G257" s="52"/>
      <c r="H257" s="75"/>
      <c r="I257" s="52"/>
      <c r="J257" s="75"/>
      <c r="K257" s="52"/>
      <c r="L257" s="75"/>
      <c r="M257" s="52"/>
      <c r="N257" s="75"/>
      <c r="O257" s="52"/>
      <c r="P257" s="75"/>
      <c r="Q257" s="73">
        <f t="shared" si="3"/>
        <v>52000</v>
      </c>
    </row>
    <row r="258" spans="1:17" s="38" customFormat="1" ht="25.5" customHeight="1">
      <c r="A258" s="41">
        <v>52</v>
      </c>
      <c r="B258" s="59"/>
      <c r="C258" s="63" t="s">
        <v>768</v>
      </c>
      <c r="D258" s="73"/>
      <c r="E258" s="44"/>
      <c r="F258" s="73"/>
      <c r="G258" s="44"/>
      <c r="H258" s="73"/>
      <c r="I258" s="44"/>
      <c r="J258" s="73"/>
      <c r="K258" s="44"/>
      <c r="L258" s="73"/>
      <c r="M258" s="44"/>
      <c r="N258" s="73"/>
      <c r="O258" s="44"/>
      <c r="P258" s="73"/>
      <c r="Q258" s="81">
        <f t="shared" si="3"/>
        <v>0</v>
      </c>
    </row>
    <row r="259" spans="1:17" s="38" customFormat="1" ht="25.5" customHeight="1">
      <c r="A259" s="41">
        <v>59</v>
      </c>
      <c r="B259" s="59"/>
      <c r="C259" s="63" t="s">
        <v>861</v>
      </c>
      <c r="D259" s="73"/>
      <c r="E259" s="44"/>
      <c r="F259" s="73"/>
      <c r="G259" s="44"/>
      <c r="H259" s="73"/>
      <c r="I259" s="44"/>
      <c r="J259" s="73"/>
      <c r="K259" s="44"/>
      <c r="L259" s="73"/>
      <c r="M259" s="44"/>
      <c r="N259" s="73"/>
      <c r="O259" s="44"/>
      <c r="P259" s="73"/>
      <c r="Q259" s="81">
        <f t="shared" si="3"/>
        <v>0</v>
      </c>
    </row>
    <row r="260" spans="1:17" s="38" customFormat="1" ht="25.5" customHeight="1">
      <c r="A260" s="41">
        <v>6</v>
      </c>
      <c r="B260" s="59"/>
      <c r="C260" s="63" t="s">
        <v>769</v>
      </c>
      <c r="D260" s="73"/>
      <c r="E260" s="44"/>
      <c r="F260" s="73">
        <f>F261+F288+F289</f>
        <v>1160000</v>
      </c>
      <c r="G260" s="44"/>
      <c r="H260" s="73">
        <f>H261+H288+H289</f>
        <v>0</v>
      </c>
      <c r="I260" s="44"/>
      <c r="J260" s="73">
        <f>J261+J288+J289</f>
        <v>0</v>
      </c>
      <c r="K260" s="44"/>
      <c r="L260" s="73">
        <f>L261+L288+L289</f>
        <v>0</v>
      </c>
      <c r="M260" s="44"/>
      <c r="N260" s="73">
        <f>N261+N288+N289</f>
        <v>0</v>
      </c>
      <c r="O260" s="44"/>
      <c r="P260" s="73">
        <f>P261+P288+P289</f>
        <v>0</v>
      </c>
      <c r="Q260" s="81">
        <f t="shared" si="3"/>
        <v>1160000</v>
      </c>
    </row>
    <row r="261" spans="1:17" s="38" customFormat="1" ht="25.5" customHeight="1">
      <c r="A261" s="41">
        <v>61</v>
      </c>
      <c r="B261" s="59"/>
      <c r="C261" s="63" t="s">
        <v>373</v>
      </c>
      <c r="D261" s="73"/>
      <c r="E261" s="44"/>
      <c r="F261" s="73">
        <f>F262+F273+F276+F280+F284+F286</f>
        <v>1160000</v>
      </c>
      <c r="G261" s="44"/>
      <c r="H261" s="73">
        <f>H262+H273+H276+H280+H284+H286</f>
        <v>0</v>
      </c>
      <c r="I261" s="44"/>
      <c r="J261" s="73">
        <f>J262+J273+J276+J280+J284+J286</f>
        <v>0</v>
      </c>
      <c r="K261" s="44"/>
      <c r="L261" s="73">
        <f>L262+L273+L276+L280+L284+L286</f>
        <v>0</v>
      </c>
      <c r="M261" s="44"/>
      <c r="N261" s="73">
        <f>N262+N273+N276+N280+N284+N286</f>
        <v>0</v>
      </c>
      <c r="O261" s="44"/>
      <c r="P261" s="73">
        <f>P262+P273+P276+P280+P284+P286</f>
        <v>0</v>
      </c>
      <c r="Q261" s="81">
        <f aca="true" t="shared" si="4" ref="Q261:Q326">SUM(F261+H261+J261+L261+N261+P261)</f>
        <v>1160000</v>
      </c>
    </row>
    <row r="262" spans="1:17" s="38" customFormat="1" ht="25.5" customHeight="1">
      <c r="A262" s="45"/>
      <c r="B262" s="46">
        <v>61100</v>
      </c>
      <c r="C262" s="67" t="s">
        <v>44</v>
      </c>
      <c r="D262" s="74"/>
      <c r="E262" s="48"/>
      <c r="F262" s="74">
        <f>SUM(F263:F272)</f>
        <v>110000</v>
      </c>
      <c r="G262" s="48"/>
      <c r="H262" s="74">
        <f>SUM(H263:H272)</f>
        <v>0</v>
      </c>
      <c r="I262" s="48"/>
      <c r="J262" s="74">
        <f>SUM(J263:J272)</f>
        <v>0</v>
      </c>
      <c r="K262" s="48"/>
      <c r="L262" s="74">
        <f>SUM(L263:L272)</f>
        <v>0</v>
      </c>
      <c r="M262" s="48"/>
      <c r="N262" s="74">
        <f>SUM(N263:N272)</f>
        <v>0</v>
      </c>
      <c r="O262" s="48"/>
      <c r="P262" s="74">
        <f>SUM(P263:P272)</f>
        <v>0</v>
      </c>
      <c r="Q262" s="81">
        <f t="shared" si="4"/>
        <v>110000</v>
      </c>
    </row>
    <row r="263" spans="1:17" s="38" customFormat="1" ht="25.5" customHeight="1">
      <c r="A263" s="49"/>
      <c r="B263" s="50">
        <v>61101</v>
      </c>
      <c r="C263" s="56" t="s">
        <v>981</v>
      </c>
      <c r="D263" s="75">
        <v>1</v>
      </c>
      <c r="E263" s="52">
        <v>101</v>
      </c>
      <c r="F263" s="85"/>
      <c r="G263" s="52"/>
      <c r="H263" s="75"/>
      <c r="I263" s="52"/>
      <c r="J263" s="75"/>
      <c r="K263" s="52"/>
      <c r="L263" s="75"/>
      <c r="M263" s="52"/>
      <c r="N263" s="75"/>
      <c r="O263" s="52"/>
      <c r="P263" s="75"/>
      <c r="Q263" s="73">
        <f t="shared" si="4"/>
        <v>0</v>
      </c>
    </row>
    <row r="264" spans="1:17" s="38" customFormat="1" ht="25.5" customHeight="1">
      <c r="A264" s="49"/>
      <c r="B264" s="50">
        <v>61102</v>
      </c>
      <c r="C264" s="56" t="s">
        <v>372</v>
      </c>
      <c r="D264" s="75">
        <v>1</v>
      </c>
      <c r="E264" s="52">
        <v>101</v>
      </c>
      <c r="F264" s="85"/>
      <c r="G264" s="52"/>
      <c r="H264" s="75"/>
      <c r="I264" s="52"/>
      <c r="J264" s="75"/>
      <c r="K264" s="52"/>
      <c r="L264" s="75"/>
      <c r="M264" s="52"/>
      <c r="N264" s="75"/>
      <c r="O264" s="52"/>
      <c r="P264" s="75"/>
      <c r="Q264" s="73">
        <f t="shared" si="4"/>
        <v>0</v>
      </c>
    </row>
    <row r="265" spans="1:17" s="38" customFormat="1" ht="25.5" customHeight="1">
      <c r="A265" s="49"/>
      <c r="B265" s="50">
        <v>61103</v>
      </c>
      <c r="C265" s="56" t="s">
        <v>371</v>
      </c>
      <c r="D265" s="75">
        <v>1</v>
      </c>
      <c r="E265" s="52">
        <v>101</v>
      </c>
      <c r="F265" s="85"/>
      <c r="G265" s="52"/>
      <c r="H265" s="75"/>
      <c r="I265" s="52"/>
      <c r="J265" s="75"/>
      <c r="K265" s="52"/>
      <c r="L265" s="75"/>
      <c r="M265" s="52"/>
      <c r="N265" s="75"/>
      <c r="O265" s="52"/>
      <c r="P265" s="75"/>
      <c r="Q265" s="73">
        <f t="shared" si="4"/>
        <v>0</v>
      </c>
    </row>
    <row r="266" spans="1:17" s="38" customFormat="1" ht="25.5" customHeight="1">
      <c r="A266" s="49"/>
      <c r="B266" s="50">
        <v>61104</v>
      </c>
      <c r="C266" s="56" t="s">
        <v>982</v>
      </c>
      <c r="D266" s="75">
        <v>1</v>
      </c>
      <c r="E266" s="52">
        <v>101</v>
      </c>
      <c r="F266" s="85"/>
      <c r="G266" s="52"/>
      <c r="H266" s="75"/>
      <c r="I266" s="52"/>
      <c r="J266" s="75"/>
      <c r="K266" s="52"/>
      <c r="L266" s="75"/>
      <c r="M266" s="52"/>
      <c r="N266" s="75"/>
      <c r="O266" s="52"/>
      <c r="P266" s="75"/>
      <c r="Q266" s="73">
        <f t="shared" si="4"/>
        <v>0</v>
      </c>
    </row>
    <row r="267" spans="1:17" s="38" customFormat="1" ht="25.5" customHeight="1">
      <c r="A267" s="49"/>
      <c r="B267" s="50">
        <v>61105</v>
      </c>
      <c r="C267" s="56" t="s">
        <v>983</v>
      </c>
      <c r="D267" s="75">
        <v>1</v>
      </c>
      <c r="E267" s="52">
        <v>101</v>
      </c>
      <c r="F267" s="85">
        <v>110000</v>
      </c>
      <c r="G267" s="52"/>
      <c r="H267" s="75"/>
      <c r="I267" s="52"/>
      <c r="J267" s="75"/>
      <c r="K267" s="52"/>
      <c r="L267" s="75"/>
      <c r="M267" s="52"/>
      <c r="N267" s="75"/>
      <c r="O267" s="52"/>
      <c r="P267" s="75"/>
      <c r="Q267" s="73">
        <f t="shared" si="4"/>
        <v>110000</v>
      </c>
    </row>
    <row r="268" spans="1:17" s="38" customFormat="1" ht="25.5" customHeight="1">
      <c r="A268" s="49"/>
      <c r="B268" s="50">
        <v>61106</v>
      </c>
      <c r="C268" s="56" t="s">
        <v>984</v>
      </c>
      <c r="D268" s="75">
        <v>1</v>
      </c>
      <c r="E268" s="52">
        <v>101</v>
      </c>
      <c r="F268" s="85"/>
      <c r="G268" s="52"/>
      <c r="H268" s="75"/>
      <c r="I268" s="52"/>
      <c r="J268" s="75"/>
      <c r="K268" s="52"/>
      <c r="L268" s="75"/>
      <c r="M268" s="52"/>
      <c r="N268" s="75"/>
      <c r="O268" s="52"/>
      <c r="P268" s="75"/>
      <c r="Q268" s="73">
        <f t="shared" si="4"/>
        <v>0</v>
      </c>
    </row>
    <row r="269" spans="1:17" s="38" customFormat="1" ht="25.5" customHeight="1">
      <c r="A269" s="49"/>
      <c r="B269" s="50">
        <v>61107</v>
      </c>
      <c r="C269" s="56" t="s">
        <v>370</v>
      </c>
      <c r="D269" s="75">
        <v>1</v>
      </c>
      <c r="E269" s="52">
        <v>101</v>
      </c>
      <c r="F269" s="85"/>
      <c r="G269" s="52"/>
      <c r="H269" s="75"/>
      <c r="I269" s="52"/>
      <c r="J269" s="75"/>
      <c r="K269" s="52"/>
      <c r="L269" s="75"/>
      <c r="M269" s="52"/>
      <c r="N269" s="75"/>
      <c r="O269" s="52"/>
      <c r="P269" s="75"/>
      <c r="Q269" s="73">
        <f t="shared" si="4"/>
        <v>0</v>
      </c>
    </row>
    <row r="270" spans="1:17" s="38" customFormat="1" ht="25.5" customHeight="1">
      <c r="A270" s="49"/>
      <c r="B270" s="50">
        <v>61108</v>
      </c>
      <c r="C270" s="56" t="s">
        <v>985</v>
      </c>
      <c r="D270" s="75">
        <v>1</v>
      </c>
      <c r="E270" s="52">
        <v>101</v>
      </c>
      <c r="F270" s="85"/>
      <c r="G270" s="52"/>
      <c r="H270" s="75"/>
      <c r="I270" s="52"/>
      <c r="J270" s="75"/>
      <c r="K270" s="52"/>
      <c r="L270" s="75"/>
      <c r="M270" s="52"/>
      <c r="N270" s="75"/>
      <c r="O270" s="52"/>
      <c r="P270" s="75"/>
      <c r="Q270" s="73">
        <f t="shared" si="4"/>
        <v>0</v>
      </c>
    </row>
    <row r="271" spans="1:17" s="38" customFormat="1" ht="25.5" customHeight="1">
      <c r="A271" s="49"/>
      <c r="B271" s="50">
        <v>61109</v>
      </c>
      <c r="C271" s="56" t="s">
        <v>369</v>
      </c>
      <c r="D271" s="75">
        <v>1</v>
      </c>
      <c r="E271" s="52">
        <v>101</v>
      </c>
      <c r="F271" s="85"/>
      <c r="G271" s="52"/>
      <c r="H271" s="75"/>
      <c r="I271" s="52"/>
      <c r="J271" s="75"/>
      <c r="K271" s="52"/>
      <c r="L271" s="75"/>
      <c r="M271" s="52"/>
      <c r="N271" s="75"/>
      <c r="O271" s="52"/>
      <c r="P271" s="75"/>
      <c r="Q271" s="73">
        <f t="shared" si="4"/>
        <v>0</v>
      </c>
    </row>
    <row r="272" spans="1:17" s="38" customFormat="1" ht="25.5" customHeight="1">
      <c r="A272" s="49"/>
      <c r="B272" s="50">
        <v>61110</v>
      </c>
      <c r="C272" s="56" t="s">
        <v>368</v>
      </c>
      <c r="D272" s="75">
        <v>1</v>
      </c>
      <c r="E272" s="52">
        <v>101</v>
      </c>
      <c r="F272" s="85"/>
      <c r="G272" s="52"/>
      <c r="H272" s="75"/>
      <c r="I272" s="52"/>
      <c r="J272" s="75"/>
      <c r="K272" s="52"/>
      <c r="L272" s="75"/>
      <c r="M272" s="52"/>
      <c r="N272" s="75"/>
      <c r="O272" s="52"/>
      <c r="P272" s="75"/>
      <c r="Q272" s="73">
        <f t="shared" si="4"/>
        <v>0</v>
      </c>
    </row>
    <row r="273" spans="1:17" s="38" customFormat="1" ht="25.5" customHeight="1">
      <c r="A273" s="45"/>
      <c r="B273" s="46">
        <v>61200</v>
      </c>
      <c r="C273" s="67" t="s">
        <v>185</v>
      </c>
      <c r="D273" s="74"/>
      <c r="E273" s="48"/>
      <c r="F273" s="74">
        <f>SUM(F274:F275)</f>
        <v>0</v>
      </c>
      <c r="G273" s="48"/>
      <c r="H273" s="74">
        <f>SUM(H274:H275)</f>
        <v>0</v>
      </c>
      <c r="I273" s="48"/>
      <c r="J273" s="74">
        <f>SUM(J274:J275)</f>
        <v>0</v>
      </c>
      <c r="K273" s="48"/>
      <c r="L273" s="74">
        <f>SUM(L274:L275)</f>
        <v>0</v>
      </c>
      <c r="M273" s="48"/>
      <c r="N273" s="74">
        <f>SUM(N274:N275)</f>
        <v>0</v>
      </c>
      <c r="O273" s="48"/>
      <c r="P273" s="74">
        <f>SUM(P274:P275)</f>
        <v>0</v>
      </c>
      <c r="Q273" s="81">
        <f t="shared" si="4"/>
        <v>0</v>
      </c>
    </row>
    <row r="274" spans="1:17" s="38" customFormat="1" ht="25.5" customHeight="1">
      <c r="A274" s="49"/>
      <c r="B274" s="50">
        <v>61201</v>
      </c>
      <c r="C274" s="56" t="s">
        <v>367</v>
      </c>
      <c r="D274" s="75">
        <v>1</v>
      </c>
      <c r="E274" s="52">
        <v>199</v>
      </c>
      <c r="F274" s="85"/>
      <c r="G274" s="52"/>
      <c r="H274" s="75"/>
      <c r="I274" s="52"/>
      <c r="J274" s="75"/>
      <c r="K274" s="52"/>
      <c r="L274" s="75"/>
      <c r="M274" s="52"/>
      <c r="N274" s="75"/>
      <c r="O274" s="52"/>
      <c r="P274" s="75"/>
      <c r="Q274" s="73">
        <f t="shared" si="4"/>
        <v>0</v>
      </c>
    </row>
    <row r="275" spans="1:17" s="38" customFormat="1" ht="25.5" customHeight="1">
      <c r="A275" s="49"/>
      <c r="B275" s="50">
        <v>61202</v>
      </c>
      <c r="C275" s="56" t="s">
        <v>366</v>
      </c>
      <c r="D275" s="75">
        <v>1</v>
      </c>
      <c r="E275" s="52">
        <v>199</v>
      </c>
      <c r="F275" s="85"/>
      <c r="G275" s="52"/>
      <c r="H275" s="75"/>
      <c r="I275" s="52"/>
      <c r="J275" s="75"/>
      <c r="K275" s="52"/>
      <c r="L275" s="75"/>
      <c r="M275" s="52"/>
      <c r="N275" s="75"/>
      <c r="O275" s="52"/>
      <c r="P275" s="75"/>
      <c r="Q275" s="73">
        <f t="shared" si="4"/>
        <v>0</v>
      </c>
    </row>
    <row r="276" spans="1:17" s="38" customFormat="1" ht="25.5" customHeight="1">
      <c r="A276" s="45"/>
      <c r="B276" s="46">
        <v>61300</v>
      </c>
      <c r="C276" s="67" t="s">
        <v>775</v>
      </c>
      <c r="D276" s="74"/>
      <c r="E276" s="48"/>
      <c r="F276" s="74">
        <f>SUM(F277:F279)</f>
        <v>50000</v>
      </c>
      <c r="G276" s="48"/>
      <c r="H276" s="74">
        <f>SUM(H277:H279)</f>
        <v>0</v>
      </c>
      <c r="I276" s="48"/>
      <c r="J276" s="74">
        <f>SUM(J277:J279)</f>
        <v>0</v>
      </c>
      <c r="K276" s="48"/>
      <c r="L276" s="74">
        <f>SUM(L277:L279)</f>
        <v>0</v>
      </c>
      <c r="M276" s="48"/>
      <c r="N276" s="74">
        <f>SUM(N277:N279)</f>
        <v>0</v>
      </c>
      <c r="O276" s="48"/>
      <c r="P276" s="74">
        <f>SUM(P277:P279)</f>
        <v>0</v>
      </c>
      <c r="Q276" s="81">
        <f t="shared" si="4"/>
        <v>50000</v>
      </c>
    </row>
    <row r="277" spans="1:17" s="38" customFormat="1" ht="25.5" customHeight="1">
      <c r="A277" s="49"/>
      <c r="B277" s="50">
        <v>61301</v>
      </c>
      <c r="C277" s="56" t="s">
        <v>365</v>
      </c>
      <c r="D277" s="75">
        <v>1</v>
      </c>
      <c r="E277" s="52">
        <v>199</v>
      </c>
      <c r="F277" s="85"/>
      <c r="G277" s="52"/>
      <c r="H277" s="75"/>
      <c r="I277" s="52"/>
      <c r="J277" s="75"/>
      <c r="K277" s="52"/>
      <c r="L277" s="75"/>
      <c r="M277" s="52"/>
      <c r="N277" s="75"/>
      <c r="O277" s="52"/>
      <c r="P277" s="75"/>
      <c r="Q277" s="73">
        <f t="shared" si="4"/>
        <v>0</v>
      </c>
    </row>
    <row r="278" spans="1:17" s="38" customFormat="1" ht="25.5" customHeight="1">
      <c r="A278" s="49"/>
      <c r="B278" s="50">
        <v>61302</v>
      </c>
      <c r="C278" s="56" t="s">
        <v>364</v>
      </c>
      <c r="D278" s="75">
        <v>1</v>
      </c>
      <c r="E278" s="52">
        <v>199</v>
      </c>
      <c r="F278" s="85"/>
      <c r="G278" s="52"/>
      <c r="H278" s="75"/>
      <c r="I278" s="52"/>
      <c r="J278" s="75"/>
      <c r="K278" s="52"/>
      <c r="L278" s="75"/>
      <c r="M278" s="52"/>
      <c r="N278" s="75"/>
      <c r="O278" s="52"/>
      <c r="P278" s="75"/>
      <c r="Q278" s="73">
        <f t="shared" si="4"/>
        <v>0</v>
      </c>
    </row>
    <row r="279" spans="1:17" s="38" customFormat="1" ht="25.5" customHeight="1">
      <c r="A279" s="49"/>
      <c r="B279" s="50">
        <v>61303</v>
      </c>
      <c r="C279" s="56" t="s">
        <v>363</v>
      </c>
      <c r="D279" s="75">
        <v>1</v>
      </c>
      <c r="E279" s="52">
        <v>199</v>
      </c>
      <c r="F279" s="85">
        <v>50000</v>
      </c>
      <c r="G279" s="52"/>
      <c r="H279" s="75"/>
      <c r="I279" s="52"/>
      <c r="J279" s="75"/>
      <c r="K279" s="52"/>
      <c r="L279" s="75"/>
      <c r="M279" s="52"/>
      <c r="N279" s="75"/>
      <c r="O279" s="52"/>
      <c r="P279" s="75"/>
      <c r="Q279" s="73">
        <f t="shared" si="4"/>
        <v>50000</v>
      </c>
    </row>
    <row r="280" spans="1:17" s="38" customFormat="1" ht="25.5" customHeight="1">
      <c r="A280" s="45"/>
      <c r="B280" s="46">
        <v>61400</v>
      </c>
      <c r="C280" s="65" t="s">
        <v>362</v>
      </c>
      <c r="D280" s="74"/>
      <c r="E280" s="48"/>
      <c r="F280" s="74">
        <f>SUM(F281:F283)</f>
        <v>1000000</v>
      </c>
      <c r="G280" s="48"/>
      <c r="H280" s="74">
        <f>SUM(H281:H283)</f>
        <v>0</v>
      </c>
      <c r="I280" s="48"/>
      <c r="J280" s="74">
        <f>SUM(J281:J283)</f>
        <v>0</v>
      </c>
      <c r="K280" s="48"/>
      <c r="L280" s="74">
        <f>SUM(L281:L283)</f>
        <v>0</v>
      </c>
      <c r="M280" s="48"/>
      <c r="N280" s="74">
        <f>SUM(N281:N283)</f>
        <v>0</v>
      </c>
      <c r="O280" s="48"/>
      <c r="P280" s="74">
        <f>SUM(P281:P283)</f>
        <v>0</v>
      </c>
      <c r="Q280" s="81">
        <f t="shared" si="4"/>
        <v>1000000</v>
      </c>
    </row>
    <row r="281" spans="1:20" s="38" customFormat="1" ht="25.5" customHeight="1">
      <c r="A281" s="49"/>
      <c r="B281" s="50">
        <v>61401</v>
      </c>
      <c r="C281" s="56" t="s">
        <v>361</v>
      </c>
      <c r="D281" s="75">
        <v>2</v>
      </c>
      <c r="E281" s="86"/>
      <c r="F281" s="85"/>
      <c r="G281" s="90"/>
      <c r="H281" s="91"/>
      <c r="I281" s="86"/>
      <c r="J281" s="85"/>
      <c r="K281" s="52"/>
      <c r="L281" s="75"/>
      <c r="M281" s="52"/>
      <c r="N281" s="75"/>
      <c r="O281" s="86"/>
      <c r="P281" s="85"/>
      <c r="Q281" s="73">
        <f t="shared" si="4"/>
        <v>0</v>
      </c>
      <c r="T281" s="88">
        <v>104</v>
      </c>
    </row>
    <row r="282" spans="1:20" s="38" customFormat="1" ht="25.5" customHeight="1">
      <c r="A282" s="49"/>
      <c r="B282" s="50">
        <v>61402</v>
      </c>
      <c r="C282" s="56" t="s">
        <v>360</v>
      </c>
      <c r="D282" s="75">
        <v>2</v>
      </c>
      <c r="E282" s="86"/>
      <c r="F282" s="85"/>
      <c r="G282" s="52"/>
      <c r="H282" s="75"/>
      <c r="I282" s="52"/>
      <c r="J282" s="75"/>
      <c r="K282" s="86"/>
      <c r="L282" s="85"/>
      <c r="M282" s="52"/>
      <c r="N282" s="75"/>
      <c r="O282" s="86"/>
      <c r="P282" s="85"/>
      <c r="Q282" s="73">
        <f t="shared" si="4"/>
        <v>0</v>
      </c>
      <c r="T282" s="88">
        <v>105</v>
      </c>
    </row>
    <row r="283" spans="1:20" s="38" customFormat="1" ht="25.5" customHeight="1">
      <c r="A283" s="49"/>
      <c r="B283" s="50">
        <v>61403</v>
      </c>
      <c r="C283" s="56" t="s">
        <v>359</v>
      </c>
      <c r="D283" s="75">
        <v>2</v>
      </c>
      <c r="E283" s="86">
        <v>106</v>
      </c>
      <c r="F283" s="85">
        <v>1000000</v>
      </c>
      <c r="G283" s="52"/>
      <c r="H283" s="75"/>
      <c r="I283" s="52"/>
      <c r="J283" s="75"/>
      <c r="K283" s="52"/>
      <c r="L283" s="75"/>
      <c r="M283" s="52"/>
      <c r="N283" s="75"/>
      <c r="O283" s="86"/>
      <c r="P283" s="85"/>
      <c r="Q283" s="73">
        <f t="shared" si="4"/>
        <v>1000000</v>
      </c>
      <c r="T283" s="88">
        <v>106</v>
      </c>
    </row>
    <row r="284" spans="1:20" s="39" customFormat="1" ht="25.5" customHeight="1">
      <c r="A284" s="68"/>
      <c r="B284" s="69">
        <v>61500</v>
      </c>
      <c r="C284" s="67" t="s">
        <v>773</v>
      </c>
      <c r="D284" s="77"/>
      <c r="E284" s="70"/>
      <c r="F284" s="77">
        <f>SUM(F285)</f>
        <v>0</v>
      </c>
      <c r="G284" s="70"/>
      <c r="H284" s="77">
        <f>SUM(H285)</f>
        <v>0</v>
      </c>
      <c r="I284" s="70"/>
      <c r="J284" s="77">
        <f>SUM(J285)</f>
        <v>0</v>
      </c>
      <c r="K284" s="70"/>
      <c r="L284" s="77">
        <f>SUM(L285)</f>
        <v>0</v>
      </c>
      <c r="M284" s="70"/>
      <c r="N284" s="77">
        <f>SUM(N285)</f>
        <v>0</v>
      </c>
      <c r="O284" s="70"/>
      <c r="P284" s="77">
        <f>SUM(P285)</f>
        <v>0</v>
      </c>
      <c r="Q284" s="81">
        <f t="shared" si="4"/>
        <v>0</v>
      </c>
      <c r="T284" s="87"/>
    </row>
    <row r="285" spans="1:20" s="39" customFormat="1" ht="25.5" customHeight="1">
      <c r="A285" s="53"/>
      <c r="B285" s="57">
        <v>61501</v>
      </c>
      <c r="C285" s="56" t="s">
        <v>773</v>
      </c>
      <c r="D285" s="93">
        <v>3</v>
      </c>
      <c r="E285" s="52"/>
      <c r="F285" s="93"/>
      <c r="G285" s="92"/>
      <c r="H285" s="93"/>
      <c r="I285" s="92"/>
      <c r="J285" s="93"/>
      <c r="K285" s="92"/>
      <c r="L285" s="93"/>
      <c r="M285" s="92"/>
      <c r="N285" s="93"/>
      <c r="O285" s="92">
        <v>999</v>
      </c>
      <c r="P285" s="85"/>
      <c r="Q285" s="73">
        <f t="shared" si="4"/>
        <v>0</v>
      </c>
      <c r="T285" s="87">
        <v>301</v>
      </c>
    </row>
    <row r="286" spans="1:20" s="38" customFormat="1" ht="25.5" customHeight="1">
      <c r="A286" s="45"/>
      <c r="B286" s="46">
        <v>61600</v>
      </c>
      <c r="C286" s="65" t="s">
        <v>345</v>
      </c>
      <c r="D286" s="74"/>
      <c r="E286" s="48"/>
      <c r="F286" s="74">
        <f>SUM(F287)</f>
        <v>0</v>
      </c>
      <c r="G286" s="48"/>
      <c r="H286" s="74">
        <f>SUM(H287)</f>
        <v>0</v>
      </c>
      <c r="I286" s="48"/>
      <c r="J286" s="74">
        <f>SUM(J287)</f>
        <v>0</v>
      </c>
      <c r="K286" s="48"/>
      <c r="L286" s="74">
        <f>SUM(L287)</f>
        <v>0</v>
      </c>
      <c r="M286" s="48"/>
      <c r="N286" s="74">
        <f>SUM(N287)</f>
        <v>0</v>
      </c>
      <c r="O286" s="48"/>
      <c r="P286" s="74">
        <f>SUM(P287)</f>
        <v>0</v>
      </c>
      <c r="Q286" s="81">
        <f t="shared" si="4"/>
        <v>0</v>
      </c>
      <c r="T286" s="88">
        <v>302</v>
      </c>
    </row>
    <row r="287" spans="1:20" s="38" customFormat="1" ht="25.5" customHeight="1">
      <c r="A287" s="49"/>
      <c r="B287" s="50">
        <v>61601</v>
      </c>
      <c r="C287" s="56" t="s">
        <v>344</v>
      </c>
      <c r="D287" s="75">
        <v>1</v>
      </c>
      <c r="E287" s="86">
        <v>101</v>
      </c>
      <c r="F287" s="85"/>
      <c r="G287" s="52"/>
      <c r="H287" s="75"/>
      <c r="I287" s="52"/>
      <c r="J287" s="75"/>
      <c r="K287" s="52"/>
      <c r="L287" s="75"/>
      <c r="M287" s="52"/>
      <c r="N287" s="75"/>
      <c r="O287" s="52">
        <v>999</v>
      </c>
      <c r="P287" s="85"/>
      <c r="Q287" s="73">
        <f t="shared" si="4"/>
        <v>0</v>
      </c>
      <c r="T287" s="88">
        <v>303</v>
      </c>
    </row>
    <row r="288" spans="1:20" s="38" customFormat="1" ht="25.5" customHeight="1">
      <c r="A288" s="41">
        <v>62</v>
      </c>
      <c r="B288" s="59"/>
      <c r="C288" s="63" t="s">
        <v>772</v>
      </c>
      <c r="D288" s="73"/>
      <c r="E288" s="44"/>
      <c r="F288" s="73"/>
      <c r="G288" s="44"/>
      <c r="H288" s="73"/>
      <c r="I288" s="44"/>
      <c r="J288" s="73"/>
      <c r="K288" s="44"/>
      <c r="L288" s="73"/>
      <c r="M288" s="44"/>
      <c r="N288" s="73"/>
      <c r="O288" s="44"/>
      <c r="P288" s="73"/>
      <c r="Q288" s="81">
        <f t="shared" si="4"/>
        <v>0</v>
      </c>
      <c r="T288" s="88">
        <v>304</v>
      </c>
    </row>
    <row r="289" spans="1:20" s="38" customFormat="1" ht="25.5" customHeight="1">
      <c r="A289" s="41">
        <v>69</v>
      </c>
      <c r="B289" s="59"/>
      <c r="C289" s="63" t="s">
        <v>862</v>
      </c>
      <c r="D289" s="73"/>
      <c r="E289" s="44"/>
      <c r="F289" s="73"/>
      <c r="G289" s="44"/>
      <c r="H289" s="73"/>
      <c r="I289" s="44"/>
      <c r="J289" s="73"/>
      <c r="K289" s="44"/>
      <c r="L289" s="73"/>
      <c r="M289" s="44"/>
      <c r="N289" s="73"/>
      <c r="O289" s="44"/>
      <c r="P289" s="73"/>
      <c r="Q289" s="81">
        <f t="shared" si="4"/>
        <v>0</v>
      </c>
      <c r="T289" s="88">
        <v>305</v>
      </c>
    </row>
    <row r="290" spans="1:20" s="39" customFormat="1" ht="25.5" customHeight="1">
      <c r="A290" s="60">
        <v>7</v>
      </c>
      <c r="B290" s="61"/>
      <c r="C290" s="63" t="s">
        <v>863</v>
      </c>
      <c r="D290" s="76"/>
      <c r="E290" s="62"/>
      <c r="F290" s="76">
        <f>F291+F292+F293</f>
        <v>0</v>
      </c>
      <c r="G290" s="62"/>
      <c r="H290" s="76">
        <f>H291+H292+H293</f>
        <v>0</v>
      </c>
      <c r="I290" s="62"/>
      <c r="J290" s="76">
        <f>J291+J292+J293</f>
        <v>0</v>
      </c>
      <c r="K290" s="62"/>
      <c r="L290" s="76">
        <f>L291+L292+L293</f>
        <v>0</v>
      </c>
      <c r="M290" s="62"/>
      <c r="N290" s="76">
        <f>N291+N292+N293</f>
        <v>0</v>
      </c>
      <c r="O290" s="62"/>
      <c r="P290" s="76">
        <f>P291+P292+P293</f>
        <v>0</v>
      </c>
      <c r="Q290" s="81">
        <f t="shared" si="4"/>
        <v>0</v>
      </c>
      <c r="T290" s="87">
        <v>306</v>
      </c>
    </row>
    <row r="291" spans="1:20" s="39" customFormat="1" ht="25.5" customHeight="1">
      <c r="A291" s="60">
        <v>71</v>
      </c>
      <c r="B291" s="61"/>
      <c r="C291" s="63" t="s">
        <v>866</v>
      </c>
      <c r="D291" s="76"/>
      <c r="E291" s="62"/>
      <c r="F291" s="76"/>
      <c r="G291" s="62"/>
      <c r="H291" s="76"/>
      <c r="I291" s="62"/>
      <c r="J291" s="76"/>
      <c r="K291" s="62"/>
      <c r="L291" s="76"/>
      <c r="M291" s="62"/>
      <c r="N291" s="76"/>
      <c r="O291" s="62"/>
      <c r="P291" s="76"/>
      <c r="Q291" s="81">
        <f t="shared" si="4"/>
        <v>0</v>
      </c>
      <c r="T291" s="87">
        <v>307</v>
      </c>
    </row>
    <row r="292" spans="1:20" s="39" customFormat="1" ht="25.5" customHeight="1">
      <c r="A292" s="60">
        <v>72</v>
      </c>
      <c r="B292" s="61"/>
      <c r="C292" s="63" t="s">
        <v>865</v>
      </c>
      <c r="D292" s="76"/>
      <c r="E292" s="62"/>
      <c r="F292" s="76"/>
      <c r="G292" s="62"/>
      <c r="H292" s="76"/>
      <c r="I292" s="62"/>
      <c r="J292" s="76"/>
      <c r="K292" s="62"/>
      <c r="L292" s="76"/>
      <c r="M292" s="62"/>
      <c r="N292" s="76"/>
      <c r="O292" s="62"/>
      <c r="P292" s="76"/>
      <c r="Q292" s="81">
        <f t="shared" si="4"/>
        <v>0</v>
      </c>
      <c r="T292" s="87">
        <v>308</v>
      </c>
    </row>
    <row r="293" spans="1:20" s="39" customFormat="1" ht="25.5" customHeight="1">
      <c r="A293" s="60">
        <v>73</v>
      </c>
      <c r="B293" s="61"/>
      <c r="C293" s="63" t="s">
        <v>864</v>
      </c>
      <c r="D293" s="76"/>
      <c r="E293" s="62"/>
      <c r="F293" s="76"/>
      <c r="G293" s="62"/>
      <c r="H293" s="76"/>
      <c r="I293" s="62"/>
      <c r="J293" s="76"/>
      <c r="K293" s="62"/>
      <c r="L293" s="76"/>
      <c r="M293" s="62"/>
      <c r="N293" s="76"/>
      <c r="O293" s="62"/>
      <c r="P293" s="76"/>
      <c r="Q293" s="81">
        <f t="shared" si="4"/>
        <v>0</v>
      </c>
      <c r="T293" s="87">
        <v>309</v>
      </c>
    </row>
    <row r="294" spans="1:20" s="38" customFormat="1" ht="25.5" customHeight="1">
      <c r="A294" s="41">
        <v>8</v>
      </c>
      <c r="B294" s="59"/>
      <c r="C294" s="63" t="s">
        <v>235</v>
      </c>
      <c r="D294" s="73"/>
      <c r="E294" s="44"/>
      <c r="F294" s="73">
        <f>F295+F299+F307</f>
        <v>28046000</v>
      </c>
      <c r="G294" s="44"/>
      <c r="H294" s="73">
        <f>H295+H299+H307</f>
        <v>14366000</v>
      </c>
      <c r="I294" s="44"/>
      <c r="J294" s="73">
        <f>J295+J299+J307</f>
        <v>0</v>
      </c>
      <c r="K294" s="44"/>
      <c r="L294" s="73">
        <f>L295+L299+L307</f>
        <v>0</v>
      </c>
      <c r="M294" s="44"/>
      <c r="N294" s="73">
        <f>N295+N299+N307</f>
        <v>0</v>
      </c>
      <c r="O294" s="44"/>
      <c r="P294" s="73">
        <f>P295+P299+P307</f>
        <v>0</v>
      </c>
      <c r="Q294" s="81">
        <f t="shared" si="4"/>
        <v>42412000</v>
      </c>
      <c r="T294" s="88">
        <v>310</v>
      </c>
    </row>
    <row r="295" spans="1:20" s="38" customFormat="1" ht="25.5" customHeight="1">
      <c r="A295" s="41">
        <v>81</v>
      </c>
      <c r="B295" s="59"/>
      <c r="C295" s="63" t="s">
        <v>236</v>
      </c>
      <c r="D295" s="73"/>
      <c r="E295" s="44"/>
      <c r="F295" s="73">
        <f>F296</f>
        <v>28046000</v>
      </c>
      <c r="G295" s="44"/>
      <c r="H295" s="73">
        <f>H296</f>
        <v>0</v>
      </c>
      <c r="I295" s="44"/>
      <c r="J295" s="73">
        <f>J296</f>
        <v>0</v>
      </c>
      <c r="K295" s="44"/>
      <c r="L295" s="73">
        <f>L296</f>
        <v>0</v>
      </c>
      <c r="M295" s="44"/>
      <c r="N295" s="73">
        <f>N296</f>
        <v>0</v>
      </c>
      <c r="O295" s="44"/>
      <c r="P295" s="73">
        <f>P296</f>
        <v>0</v>
      </c>
      <c r="Q295" s="81">
        <f t="shared" si="4"/>
        <v>28046000</v>
      </c>
      <c r="T295" s="88">
        <v>311</v>
      </c>
    </row>
    <row r="296" spans="1:20" s="38" customFormat="1" ht="25.5" customHeight="1">
      <c r="A296" s="45"/>
      <c r="B296" s="46">
        <v>81100</v>
      </c>
      <c r="C296" s="67" t="s">
        <v>776</v>
      </c>
      <c r="D296" s="74"/>
      <c r="E296" s="48"/>
      <c r="F296" s="74">
        <f>SUM(F297:F298)</f>
        <v>28046000</v>
      </c>
      <c r="G296" s="48"/>
      <c r="H296" s="74">
        <f>SUM(H297:H298)</f>
        <v>0</v>
      </c>
      <c r="I296" s="48"/>
      <c r="J296" s="74">
        <f>SUM(J297:J298)</f>
        <v>0</v>
      </c>
      <c r="K296" s="48"/>
      <c r="L296" s="74">
        <f>SUM(L297:L298)</f>
        <v>0</v>
      </c>
      <c r="M296" s="48"/>
      <c r="N296" s="74">
        <f>SUM(N297:N298)</f>
        <v>0</v>
      </c>
      <c r="O296" s="48"/>
      <c r="P296" s="74">
        <f>SUM(P297:P298)</f>
        <v>0</v>
      </c>
      <c r="Q296" s="81">
        <f t="shared" si="4"/>
        <v>28046000</v>
      </c>
      <c r="T296" s="88">
        <v>312</v>
      </c>
    </row>
    <row r="297" spans="1:20" s="38" customFormat="1" ht="25.5" customHeight="1">
      <c r="A297" s="49"/>
      <c r="B297" s="50">
        <v>81101</v>
      </c>
      <c r="C297" s="56" t="s">
        <v>341</v>
      </c>
      <c r="D297" s="75">
        <v>2</v>
      </c>
      <c r="E297" s="52">
        <v>101</v>
      </c>
      <c r="F297" s="85">
        <v>28000000</v>
      </c>
      <c r="G297" s="52"/>
      <c r="H297" s="75"/>
      <c r="I297" s="52"/>
      <c r="J297" s="75"/>
      <c r="K297" s="52"/>
      <c r="L297" s="75"/>
      <c r="M297" s="52"/>
      <c r="N297" s="75"/>
      <c r="O297" s="52"/>
      <c r="P297" s="75"/>
      <c r="Q297" s="73">
        <f t="shared" si="4"/>
        <v>28000000</v>
      </c>
      <c r="T297" s="88">
        <v>313</v>
      </c>
    </row>
    <row r="298" spans="1:20" s="38" customFormat="1" ht="25.5" customHeight="1">
      <c r="A298" s="49"/>
      <c r="B298" s="50">
        <v>81102</v>
      </c>
      <c r="C298" s="56" t="s">
        <v>340</v>
      </c>
      <c r="D298" s="75">
        <v>2</v>
      </c>
      <c r="E298" s="52">
        <v>101</v>
      </c>
      <c r="F298" s="85">
        <v>46000</v>
      </c>
      <c r="G298" s="52"/>
      <c r="H298" s="75"/>
      <c r="I298" s="52"/>
      <c r="J298" s="75"/>
      <c r="K298" s="52"/>
      <c r="L298" s="75"/>
      <c r="M298" s="52"/>
      <c r="N298" s="75"/>
      <c r="O298" s="52"/>
      <c r="P298" s="75"/>
      <c r="Q298" s="73">
        <f t="shared" si="4"/>
        <v>46000</v>
      </c>
      <c r="T298" s="88">
        <v>314</v>
      </c>
    </row>
    <row r="299" spans="1:20" s="38" customFormat="1" ht="25.5" customHeight="1">
      <c r="A299" s="41">
        <v>82</v>
      </c>
      <c r="B299" s="59"/>
      <c r="C299" s="63" t="s">
        <v>242</v>
      </c>
      <c r="D299" s="73"/>
      <c r="E299" s="44"/>
      <c r="F299" s="73">
        <f>F300</f>
        <v>0</v>
      </c>
      <c r="G299" s="44"/>
      <c r="H299" s="73">
        <f>H300</f>
        <v>14366000</v>
      </c>
      <c r="I299" s="44"/>
      <c r="J299" s="73">
        <f>J300</f>
        <v>0</v>
      </c>
      <c r="K299" s="44"/>
      <c r="L299" s="73">
        <f>L300</f>
        <v>0</v>
      </c>
      <c r="M299" s="44"/>
      <c r="N299" s="73">
        <f>N300</f>
        <v>0</v>
      </c>
      <c r="O299" s="44"/>
      <c r="P299" s="73">
        <f>P300</f>
        <v>0</v>
      </c>
      <c r="Q299" s="81">
        <f t="shared" si="4"/>
        <v>14366000</v>
      </c>
      <c r="T299" s="88">
        <v>315</v>
      </c>
    </row>
    <row r="300" spans="1:20" s="38" customFormat="1" ht="25.5" customHeight="1">
      <c r="A300" s="45"/>
      <c r="B300" s="46">
        <v>82100</v>
      </c>
      <c r="C300" s="65" t="s">
        <v>986</v>
      </c>
      <c r="D300" s="74"/>
      <c r="E300" s="48"/>
      <c r="F300" s="74">
        <f>SUM(F301:F306)</f>
        <v>0</v>
      </c>
      <c r="G300" s="48"/>
      <c r="H300" s="74">
        <f>SUM(H301:H306)</f>
        <v>14366000</v>
      </c>
      <c r="I300" s="48"/>
      <c r="J300" s="74">
        <f>SUM(J301:J306)</f>
        <v>0</v>
      </c>
      <c r="K300" s="48"/>
      <c r="L300" s="74">
        <f>SUM(L301:L306)</f>
        <v>0</v>
      </c>
      <c r="M300" s="48"/>
      <c r="N300" s="74">
        <f>SUM(N301:N306)</f>
        <v>0</v>
      </c>
      <c r="O300" s="48"/>
      <c r="P300" s="74">
        <f>SUM(P301:P306)</f>
        <v>0</v>
      </c>
      <c r="Q300" s="81">
        <f t="shared" si="4"/>
        <v>14366000</v>
      </c>
      <c r="T300" s="88">
        <v>316</v>
      </c>
    </row>
    <row r="301" spans="1:20" s="38" customFormat="1" ht="25.5" customHeight="1">
      <c r="A301" s="49"/>
      <c r="B301" s="50">
        <v>82101</v>
      </c>
      <c r="C301" s="56" t="s">
        <v>338</v>
      </c>
      <c r="D301" s="75">
        <v>2</v>
      </c>
      <c r="E301" s="52"/>
      <c r="F301" s="75"/>
      <c r="G301" s="52">
        <v>227</v>
      </c>
      <c r="H301" s="85">
        <v>6456000</v>
      </c>
      <c r="I301" s="52"/>
      <c r="J301" s="75"/>
      <c r="K301" s="52"/>
      <c r="L301" s="75"/>
      <c r="M301" s="52"/>
      <c r="N301" s="75"/>
      <c r="O301" s="52"/>
      <c r="P301" s="75"/>
      <c r="Q301" s="73">
        <f t="shared" si="4"/>
        <v>6456000</v>
      </c>
      <c r="T301" s="88">
        <v>317</v>
      </c>
    </row>
    <row r="302" spans="1:20" s="38" customFormat="1" ht="25.5" customHeight="1">
      <c r="A302" s="49"/>
      <c r="B302" s="50">
        <v>82102</v>
      </c>
      <c r="C302" s="56" t="s">
        <v>337</v>
      </c>
      <c r="D302" s="75">
        <v>2</v>
      </c>
      <c r="E302" s="52"/>
      <c r="F302" s="75"/>
      <c r="G302" s="52">
        <v>227</v>
      </c>
      <c r="H302" s="85"/>
      <c r="I302" s="52"/>
      <c r="J302" s="75"/>
      <c r="K302" s="52"/>
      <c r="L302" s="75"/>
      <c r="M302" s="52"/>
      <c r="N302" s="75"/>
      <c r="O302" s="52"/>
      <c r="P302" s="75"/>
      <c r="Q302" s="73">
        <f t="shared" si="4"/>
        <v>0</v>
      </c>
      <c r="T302" s="88">
        <v>399</v>
      </c>
    </row>
    <row r="303" spans="1:20" s="38" customFormat="1" ht="25.5" customHeight="1">
      <c r="A303" s="49"/>
      <c r="B303" s="50">
        <v>82103</v>
      </c>
      <c r="C303" s="56" t="s">
        <v>334</v>
      </c>
      <c r="D303" s="75">
        <v>2</v>
      </c>
      <c r="E303" s="52"/>
      <c r="F303" s="75"/>
      <c r="G303" s="52">
        <v>227</v>
      </c>
      <c r="H303" s="85"/>
      <c r="I303" s="52"/>
      <c r="J303" s="75"/>
      <c r="K303" s="52"/>
      <c r="L303" s="75"/>
      <c r="M303" s="52"/>
      <c r="N303" s="75"/>
      <c r="O303" s="52"/>
      <c r="P303" s="75"/>
      <c r="Q303" s="73">
        <f t="shared" si="4"/>
        <v>0</v>
      </c>
      <c r="T303" s="88"/>
    </row>
    <row r="304" spans="1:20" s="38" customFormat="1" ht="25.5" customHeight="1">
      <c r="A304" s="49"/>
      <c r="B304" s="50">
        <v>82104</v>
      </c>
      <c r="C304" s="56" t="s">
        <v>336</v>
      </c>
      <c r="D304" s="75">
        <v>2</v>
      </c>
      <c r="E304" s="52"/>
      <c r="F304" s="75"/>
      <c r="G304" s="52">
        <v>228</v>
      </c>
      <c r="H304" s="85">
        <v>7910000</v>
      </c>
      <c r="I304" s="52"/>
      <c r="J304" s="75"/>
      <c r="K304" s="52"/>
      <c r="L304" s="75"/>
      <c r="M304" s="52"/>
      <c r="N304" s="75"/>
      <c r="O304" s="52"/>
      <c r="P304" s="75"/>
      <c r="Q304" s="73">
        <f t="shared" si="4"/>
        <v>7910000</v>
      </c>
      <c r="T304" s="88">
        <v>401</v>
      </c>
    </row>
    <row r="305" spans="1:20" s="38" customFormat="1" ht="25.5" customHeight="1">
      <c r="A305" s="49"/>
      <c r="B305" s="50">
        <v>82105</v>
      </c>
      <c r="C305" s="56" t="s">
        <v>335</v>
      </c>
      <c r="D305" s="75">
        <v>2</v>
      </c>
      <c r="E305" s="52"/>
      <c r="F305" s="75"/>
      <c r="G305" s="52">
        <v>228</v>
      </c>
      <c r="H305" s="85"/>
      <c r="I305" s="52"/>
      <c r="J305" s="75"/>
      <c r="K305" s="52"/>
      <c r="L305" s="75"/>
      <c r="M305" s="52"/>
      <c r="N305" s="75"/>
      <c r="O305" s="52"/>
      <c r="P305" s="75"/>
      <c r="Q305" s="73">
        <f t="shared" si="4"/>
        <v>0</v>
      </c>
      <c r="T305" s="88">
        <v>402</v>
      </c>
    </row>
    <row r="306" spans="1:20" s="38" customFormat="1" ht="25.5" customHeight="1">
      <c r="A306" s="49"/>
      <c r="B306" s="50">
        <v>82106</v>
      </c>
      <c r="C306" s="56" t="s">
        <v>334</v>
      </c>
      <c r="D306" s="75">
        <v>2</v>
      </c>
      <c r="E306" s="52"/>
      <c r="F306" s="75"/>
      <c r="G306" s="52">
        <v>228</v>
      </c>
      <c r="H306" s="85"/>
      <c r="I306" s="52"/>
      <c r="J306" s="75"/>
      <c r="K306" s="52"/>
      <c r="L306" s="75"/>
      <c r="M306" s="52"/>
      <c r="N306" s="75"/>
      <c r="O306" s="52"/>
      <c r="P306" s="75"/>
      <c r="Q306" s="73">
        <f t="shared" si="4"/>
        <v>0</v>
      </c>
      <c r="T306" s="88">
        <v>403</v>
      </c>
    </row>
    <row r="307" spans="1:20" s="38" customFormat="1" ht="25.5" customHeight="1">
      <c r="A307" s="41">
        <v>83</v>
      </c>
      <c r="B307" s="59"/>
      <c r="C307" s="63" t="s">
        <v>247</v>
      </c>
      <c r="D307" s="73"/>
      <c r="E307" s="44"/>
      <c r="F307" s="73">
        <f>SUM(F308)</f>
        <v>0</v>
      </c>
      <c r="G307" s="44"/>
      <c r="H307" s="73">
        <f>SUM(H308)</f>
        <v>0</v>
      </c>
      <c r="I307" s="44"/>
      <c r="J307" s="73">
        <f>SUM(J308)</f>
        <v>0</v>
      </c>
      <c r="K307" s="44"/>
      <c r="L307" s="73">
        <f>SUM(L308)</f>
        <v>0</v>
      </c>
      <c r="M307" s="44"/>
      <c r="N307" s="73">
        <f>SUM(N308)</f>
        <v>0</v>
      </c>
      <c r="O307" s="44"/>
      <c r="P307" s="73">
        <f>SUM(P308)</f>
        <v>0</v>
      </c>
      <c r="Q307" s="81">
        <f t="shared" si="4"/>
        <v>0</v>
      </c>
      <c r="T307" s="88">
        <v>404</v>
      </c>
    </row>
    <row r="308" spans="1:20" s="38" customFormat="1" ht="25.5" customHeight="1">
      <c r="A308" s="45"/>
      <c r="B308" s="46">
        <v>83100</v>
      </c>
      <c r="C308" s="67" t="s">
        <v>787</v>
      </c>
      <c r="D308" s="74"/>
      <c r="E308" s="48"/>
      <c r="F308" s="74">
        <f>SUM(F309)</f>
        <v>0</v>
      </c>
      <c r="G308" s="48"/>
      <c r="H308" s="74">
        <f>SUM(H309)</f>
        <v>0</v>
      </c>
      <c r="I308" s="48"/>
      <c r="J308" s="74">
        <f>SUM(J309)</f>
        <v>0</v>
      </c>
      <c r="K308" s="48"/>
      <c r="L308" s="74">
        <f>SUM(L309)</f>
        <v>0</v>
      </c>
      <c r="M308" s="48"/>
      <c r="N308" s="74">
        <f>SUM(N309)</f>
        <v>0</v>
      </c>
      <c r="O308" s="48"/>
      <c r="P308" s="74">
        <f>SUM(P309)</f>
        <v>0</v>
      </c>
      <c r="Q308" s="81">
        <f t="shared" si="4"/>
        <v>0</v>
      </c>
      <c r="T308" s="88">
        <v>405</v>
      </c>
    </row>
    <row r="309" spans="1:20" s="38" customFormat="1" ht="25.5" customHeight="1">
      <c r="A309" s="82"/>
      <c r="B309" s="83">
        <v>83101</v>
      </c>
      <c r="C309" s="56" t="s">
        <v>787</v>
      </c>
      <c r="D309" s="84">
        <v>3</v>
      </c>
      <c r="E309" s="8"/>
      <c r="F309" s="84"/>
      <c r="G309" s="8"/>
      <c r="H309" s="84"/>
      <c r="I309" s="8"/>
      <c r="J309" s="84"/>
      <c r="K309" s="8"/>
      <c r="L309" s="84"/>
      <c r="M309" s="8"/>
      <c r="N309" s="84"/>
      <c r="O309" s="94"/>
      <c r="P309" s="85"/>
      <c r="Q309" s="81">
        <f t="shared" si="4"/>
        <v>0</v>
      </c>
      <c r="T309" s="88">
        <v>406</v>
      </c>
    </row>
    <row r="310" spans="1:20" s="40" customFormat="1" ht="25.5" customHeight="1">
      <c r="A310" s="60">
        <v>9</v>
      </c>
      <c r="B310" s="61"/>
      <c r="C310" s="63" t="s">
        <v>333</v>
      </c>
      <c r="D310" s="76"/>
      <c r="E310" s="62"/>
      <c r="F310" s="76">
        <f>F311+F312+F313+F319+F327+F328</f>
        <v>0</v>
      </c>
      <c r="G310" s="62"/>
      <c r="H310" s="76">
        <f>H311+H312+H313+H319+H327+H328</f>
        <v>0</v>
      </c>
      <c r="I310" s="62"/>
      <c r="J310" s="76">
        <f>J311+J312+J313+J319+J327+J328</f>
        <v>0</v>
      </c>
      <c r="K310" s="62"/>
      <c r="L310" s="76">
        <f>L311+L312+L313+L319+L327+L328</f>
        <v>0</v>
      </c>
      <c r="M310" s="62"/>
      <c r="N310" s="76">
        <f>N311+N312+N313+N319+N327+N328</f>
        <v>0</v>
      </c>
      <c r="O310" s="62"/>
      <c r="P310" s="76">
        <f>P311+P312+P313+P319+P327+P328</f>
        <v>0</v>
      </c>
      <c r="Q310" s="81">
        <f t="shared" si="4"/>
        <v>0</v>
      </c>
      <c r="T310" s="89">
        <v>407</v>
      </c>
    </row>
    <row r="311" spans="1:20" s="40" customFormat="1" ht="25.5" customHeight="1">
      <c r="A311" s="60">
        <v>91</v>
      </c>
      <c r="B311" s="61"/>
      <c r="C311" s="63" t="s">
        <v>332</v>
      </c>
      <c r="D311" s="76"/>
      <c r="E311" s="62"/>
      <c r="F311" s="76"/>
      <c r="G311" s="62"/>
      <c r="H311" s="76"/>
      <c r="I311" s="62"/>
      <c r="J311" s="76"/>
      <c r="K311" s="62"/>
      <c r="L311" s="76"/>
      <c r="M311" s="62"/>
      <c r="N311" s="76"/>
      <c r="O311" s="62"/>
      <c r="P311" s="76"/>
      <c r="Q311" s="81">
        <f t="shared" si="4"/>
        <v>0</v>
      </c>
      <c r="T311" s="89">
        <v>499</v>
      </c>
    </row>
    <row r="312" spans="1:17" s="40" customFormat="1" ht="25.5" customHeight="1">
      <c r="A312" s="60">
        <v>92</v>
      </c>
      <c r="B312" s="61"/>
      <c r="C312" s="63" t="s">
        <v>331</v>
      </c>
      <c r="D312" s="76"/>
      <c r="E312" s="62"/>
      <c r="F312" s="76"/>
      <c r="G312" s="62"/>
      <c r="H312" s="76"/>
      <c r="I312" s="62"/>
      <c r="J312" s="76"/>
      <c r="K312" s="62"/>
      <c r="L312" s="76"/>
      <c r="M312" s="62"/>
      <c r="N312" s="76"/>
      <c r="O312" s="62"/>
      <c r="P312" s="76"/>
      <c r="Q312" s="81">
        <f t="shared" si="4"/>
        <v>0</v>
      </c>
    </row>
    <row r="313" spans="1:20" s="40" customFormat="1" ht="25.5" customHeight="1">
      <c r="A313" s="60">
        <v>93</v>
      </c>
      <c r="B313" s="61"/>
      <c r="C313" s="63" t="s">
        <v>562</v>
      </c>
      <c r="D313" s="76"/>
      <c r="E313" s="62"/>
      <c r="F313" s="76">
        <f>F314</f>
        <v>0</v>
      </c>
      <c r="G313" s="62"/>
      <c r="H313" s="76">
        <f>H314</f>
        <v>0</v>
      </c>
      <c r="I313" s="62"/>
      <c r="J313" s="76">
        <f>J314</f>
        <v>0</v>
      </c>
      <c r="K313" s="62"/>
      <c r="L313" s="76">
        <f>L314</f>
        <v>0</v>
      </c>
      <c r="M313" s="62"/>
      <c r="N313" s="76">
        <f>N314</f>
        <v>0</v>
      </c>
      <c r="O313" s="62"/>
      <c r="P313" s="76">
        <f>P314</f>
        <v>0</v>
      </c>
      <c r="Q313" s="81">
        <f t="shared" si="4"/>
        <v>0</v>
      </c>
      <c r="T313" s="89">
        <v>901</v>
      </c>
    </row>
    <row r="314" spans="1:20" s="38" customFormat="1" ht="25.5" customHeight="1">
      <c r="A314" s="45"/>
      <c r="B314" s="46">
        <v>93100</v>
      </c>
      <c r="C314" s="71" t="s">
        <v>774</v>
      </c>
      <c r="D314" s="74"/>
      <c r="E314" s="48"/>
      <c r="F314" s="74">
        <f>SUM(F315:F318)</f>
        <v>0</v>
      </c>
      <c r="G314" s="48"/>
      <c r="H314" s="74">
        <f>SUM(H315:H318)</f>
        <v>0</v>
      </c>
      <c r="I314" s="48"/>
      <c r="J314" s="74">
        <f>SUM(J315:J318)</f>
        <v>0</v>
      </c>
      <c r="K314" s="48"/>
      <c r="L314" s="74">
        <f>SUM(L315:L318)</f>
        <v>0</v>
      </c>
      <c r="M314" s="48"/>
      <c r="N314" s="74">
        <f>SUM(N315:N318)</f>
        <v>0</v>
      </c>
      <c r="O314" s="48"/>
      <c r="P314" s="74">
        <f>SUM(P315:P318)</f>
        <v>0</v>
      </c>
      <c r="Q314" s="81">
        <f t="shared" si="4"/>
        <v>0</v>
      </c>
      <c r="T314" s="38">
        <v>903</v>
      </c>
    </row>
    <row r="315" spans="1:20" s="38" customFormat="1" ht="25.5" customHeight="1">
      <c r="A315" s="49"/>
      <c r="B315" s="50">
        <v>93101</v>
      </c>
      <c r="C315" s="56" t="s">
        <v>343</v>
      </c>
      <c r="D315" s="75">
        <v>2</v>
      </c>
      <c r="E315" s="52"/>
      <c r="F315" s="75"/>
      <c r="G315" s="52"/>
      <c r="H315" s="75"/>
      <c r="I315" s="52"/>
      <c r="J315" s="75"/>
      <c r="K315" s="52"/>
      <c r="L315" s="75"/>
      <c r="M315" s="52"/>
      <c r="N315" s="75"/>
      <c r="O315" s="52">
        <v>999</v>
      </c>
      <c r="P315" s="85"/>
      <c r="Q315" s="73">
        <f t="shared" si="4"/>
        <v>0</v>
      </c>
      <c r="T315" s="38">
        <v>904</v>
      </c>
    </row>
    <row r="316" spans="1:20" s="38" customFormat="1" ht="25.5" customHeight="1">
      <c r="A316" s="49"/>
      <c r="B316" s="50">
        <v>93102</v>
      </c>
      <c r="C316" s="56" t="s">
        <v>342</v>
      </c>
      <c r="D316" s="75">
        <v>2</v>
      </c>
      <c r="E316" s="52"/>
      <c r="F316" s="75"/>
      <c r="G316" s="52"/>
      <c r="H316" s="75"/>
      <c r="I316" s="52"/>
      <c r="J316" s="75"/>
      <c r="K316" s="52"/>
      <c r="L316" s="75"/>
      <c r="M316" s="52"/>
      <c r="N316" s="75"/>
      <c r="O316" s="52">
        <v>999</v>
      </c>
      <c r="P316" s="85"/>
      <c r="Q316" s="73">
        <f t="shared" si="4"/>
        <v>0</v>
      </c>
      <c r="T316" s="38">
        <v>999</v>
      </c>
    </row>
    <row r="317" spans="1:17" s="38" customFormat="1" ht="25.5" customHeight="1">
      <c r="A317" s="49"/>
      <c r="B317" s="50">
        <v>93103</v>
      </c>
      <c r="C317" s="56" t="s">
        <v>770</v>
      </c>
      <c r="D317" s="75">
        <v>2</v>
      </c>
      <c r="E317" s="52"/>
      <c r="F317" s="75"/>
      <c r="G317" s="52"/>
      <c r="H317" s="75"/>
      <c r="I317" s="52"/>
      <c r="J317" s="75"/>
      <c r="K317" s="52"/>
      <c r="L317" s="75"/>
      <c r="M317" s="52"/>
      <c r="N317" s="75"/>
      <c r="O317" s="52">
        <v>999</v>
      </c>
      <c r="P317" s="85"/>
      <c r="Q317" s="73">
        <f t="shared" si="4"/>
        <v>0</v>
      </c>
    </row>
    <row r="318" spans="1:20" s="38" customFormat="1" ht="25.5" customHeight="1">
      <c r="A318" s="49"/>
      <c r="B318" s="50">
        <v>93104</v>
      </c>
      <c r="C318" s="56" t="s">
        <v>771</v>
      </c>
      <c r="D318" s="75">
        <v>2</v>
      </c>
      <c r="E318" s="52"/>
      <c r="F318" s="75"/>
      <c r="G318" s="52"/>
      <c r="H318" s="75"/>
      <c r="I318" s="52"/>
      <c r="J318" s="75"/>
      <c r="K318" s="52"/>
      <c r="L318" s="75"/>
      <c r="M318" s="52"/>
      <c r="N318" s="75"/>
      <c r="O318" s="52">
        <v>999</v>
      </c>
      <c r="P318" s="85"/>
      <c r="Q318" s="73">
        <f t="shared" si="4"/>
        <v>0</v>
      </c>
      <c r="T318" s="38">
        <v>902</v>
      </c>
    </row>
    <row r="319" spans="1:20" s="40" customFormat="1" ht="25.5" customHeight="1">
      <c r="A319" s="60">
        <v>94</v>
      </c>
      <c r="B319" s="61"/>
      <c r="C319" s="63" t="s">
        <v>568</v>
      </c>
      <c r="D319" s="76"/>
      <c r="E319" s="62"/>
      <c r="F319" s="76">
        <f>SUM(F320+F323+F325)</f>
        <v>0</v>
      </c>
      <c r="G319" s="62"/>
      <c r="H319" s="76">
        <f>SUM(H320+H323+H325)</f>
        <v>0</v>
      </c>
      <c r="I319" s="62"/>
      <c r="J319" s="76">
        <f>SUM(J320+J323+J325)</f>
        <v>0</v>
      </c>
      <c r="K319" s="62"/>
      <c r="L319" s="76">
        <f>SUM(L320+L323+L325)</f>
        <v>0</v>
      </c>
      <c r="M319" s="62"/>
      <c r="N319" s="76">
        <f>SUM(N320+N323+N325)</f>
        <v>0</v>
      </c>
      <c r="O319" s="62"/>
      <c r="P319" s="76">
        <f>SUM(P320+P323+P325)</f>
        <v>0</v>
      </c>
      <c r="Q319" s="81">
        <f t="shared" si="4"/>
        <v>0</v>
      </c>
      <c r="T319" s="89">
        <v>903</v>
      </c>
    </row>
    <row r="320" spans="1:17" s="38" customFormat="1" ht="25.5" customHeight="1">
      <c r="A320" s="45"/>
      <c r="B320" s="46">
        <v>94100</v>
      </c>
      <c r="C320" s="65" t="s">
        <v>355</v>
      </c>
      <c r="D320" s="74"/>
      <c r="E320" s="48"/>
      <c r="F320" s="74">
        <f>SUM(F321:F322)</f>
        <v>0</v>
      </c>
      <c r="G320" s="48"/>
      <c r="H320" s="74">
        <f>SUM(H321:H322)</f>
        <v>0</v>
      </c>
      <c r="I320" s="48"/>
      <c r="J320" s="74">
        <f>SUM(J321:J322)</f>
        <v>0</v>
      </c>
      <c r="K320" s="48"/>
      <c r="L320" s="74">
        <f>SUM(L321:L322)</f>
        <v>0</v>
      </c>
      <c r="M320" s="48"/>
      <c r="N320" s="74">
        <f>SUM(N321:N322)</f>
        <v>0</v>
      </c>
      <c r="O320" s="48"/>
      <c r="P320" s="74">
        <f>SUM(P321:P322)</f>
        <v>0</v>
      </c>
      <c r="Q320" s="81">
        <f t="shared" si="4"/>
        <v>0</v>
      </c>
    </row>
    <row r="321" spans="1:20" s="38" customFormat="1" ht="25.5" customHeight="1">
      <c r="A321" s="49"/>
      <c r="B321" s="50">
        <v>94101</v>
      </c>
      <c r="C321" s="56" t="s">
        <v>782</v>
      </c>
      <c r="D321" s="75">
        <v>2</v>
      </c>
      <c r="E321" s="52"/>
      <c r="F321" s="75"/>
      <c r="G321" s="52"/>
      <c r="H321" s="75"/>
      <c r="I321" s="52"/>
      <c r="J321" s="75"/>
      <c r="K321" s="52"/>
      <c r="L321" s="75"/>
      <c r="M321" s="52"/>
      <c r="N321" s="75"/>
      <c r="O321" s="86"/>
      <c r="P321" s="85"/>
      <c r="Q321" s="73">
        <f t="shared" si="4"/>
        <v>0</v>
      </c>
      <c r="T321" s="38">
        <v>901</v>
      </c>
    </row>
    <row r="322" spans="1:20" s="38" customFormat="1" ht="25.5" customHeight="1">
      <c r="A322" s="49"/>
      <c r="B322" s="50">
        <v>94102</v>
      </c>
      <c r="C322" s="56" t="s">
        <v>783</v>
      </c>
      <c r="D322" s="75">
        <v>2</v>
      </c>
      <c r="E322" s="52"/>
      <c r="F322" s="75"/>
      <c r="G322" s="52"/>
      <c r="H322" s="75"/>
      <c r="I322" s="52"/>
      <c r="J322" s="75"/>
      <c r="K322" s="52"/>
      <c r="L322" s="75"/>
      <c r="M322" s="52"/>
      <c r="N322" s="75"/>
      <c r="O322" s="86"/>
      <c r="P322" s="85"/>
      <c r="Q322" s="73">
        <f t="shared" si="4"/>
        <v>0</v>
      </c>
      <c r="T322" s="38">
        <v>904</v>
      </c>
    </row>
    <row r="323" spans="1:20" s="38" customFormat="1" ht="25.5" customHeight="1">
      <c r="A323" s="45"/>
      <c r="B323" s="46">
        <v>94200</v>
      </c>
      <c r="C323" s="67" t="s">
        <v>354</v>
      </c>
      <c r="D323" s="74"/>
      <c r="E323" s="48"/>
      <c r="F323" s="74">
        <f>SUM(F324)</f>
        <v>0</v>
      </c>
      <c r="G323" s="48"/>
      <c r="H323" s="74">
        <f>SUM(H324)</f>
        <v>0</v>
      </c>
      <c r="I323" s="48"/>
      <c r="J323" s="74">
        <f>SUM(J324)</f>
        <v>0</v>
      </c>
      <c r="K323" s="48"/>
      <c r="L323" s="74">
        <f>SUM(L324)</f>
        <v>0</v>
      </c>
      <c r="M323" s="48"/>
      <c r="N323" s="74">
        <f>SUM(N324)</f>
        <v>0</v>
      </c>
      <c r="O323" s="48"/>
      <c r="P323" s="74">
        <f>SUM(P324)</f>
        <v>0</v>
      </c>
      <c r="Q323" s="81">
        <f t="shared" si="4"/>
        <v>0</v>
      </c>
      <c r="T323" s="38">
        <v>999</v>
      </c>
    </row>
    <row r="324" spans="1:17" s="38" customFormat="1" ht="25.5" customHeight="1">
      <c r="A324" s="49"/>
      <c r="B324" s="50">
        <v>94201</v>
      </c>
      <c r="C324" s="56" t="s">
        <v>354</v>
      </c>
      <c r="D324" s="75">
        <v>2</v>
      </c>
      <c r="E324" s="52"/>
      <c r="F324" s="75"/>
      <c r="G324" s="52"/>
      <c r="H324" s="75"/>
      <c r="I324" s="52"/>
      <c r="J324" s="75"/>
      <c r="K324" s="52"/>
      <c r="L324" s="75"/>
      <c r="M324" s="52"/>
      <c r="N324" s="75"/>
      <c r="O324" s="52">
        <v>999</v>
      </c>
      <c r="P324" s="85"/>
      <c r="Q324" s="73">
        <f t="shared" si="4"/>
        <v>0</v>
      </c>
    </row>
    <row r="325" spans="1:17" s="38" customFormat="1" ht="25.5" customHeight="1">
      <c r="A325" s="45"/>
      <c r="B325" s="46">
        <v>94300</v>
      </c>
      <c r="C325" s="67" t="s">
        <v>353</v>
      </c>
      <c r="D325" s="74"/>
      <c r="E325" s="48"/>
      <c r="F325" s="74">
        <f>SUM(F326)</f>
        <v>0</v>
      </c>
      <c r="G325" s="48"/>
      <c r="H325" s="74">
        <f>SUM(H326)</f>
        <v>0</v>
      </c>
      <c r="I325" s="48"/>
      <c r="J325" s="74">
        <f>SUM(J326)</f>
        <v>0</v>
      </c>
      <c r="K325" s="48"/>
      <c r="L325" s="74">
        <f>SUM(L326)</f>
        <v>0</v>
      </c>
      <c r="M325" s="48"/>
      <c r="N325" s="74">
        <f>SUM(N326)</f>
        <v>0</v>
      </c>
      <c r="O325" s="48"/>
      <c r="P325" s="74">
        <f>SUM(P326)</f>
        <v>0</v>
      </c>
      <c r="Q325" s="81">
        <f t="shared" si="4"/>
        <v>0</v>
      </c>
    </row>
    <row r="326" spans="1:17" s="38" customFormat="1" ht="25.5" customHeight="1">
      <c r="A326" s="49"/>
      <c r="B326" s="50">
        <v>94301</v>
      </c>
      <c r="C326" s="56" t="s">
        <v>353</v>
      </c>
      <c r="D326" s="75">
        <v>2</v>
      </c>
      <c r="E326" s="52"/>
      <c r="F326" s="75"/>
      <c r="G326" s="52"/>
      <c r="H326" s="75"/>
      <c r="I326" s="52"/>
      <c r="J326" s="75"/>
      <c r="K326" s="52"/>
      <c r="L326" s="75"/>
      <c r="M326" s="52"/>
      <c r="N326" s="75"/>
      <c r="O326" s="52">
        <v>999</v>
      </c>
      <c r="P326" s="85"/>
      <c r="Q326" s="73">
        <f t="shared" si="4"/>
        <v>0</v>
      </c>
    </row>
    <row r="327" spans="1:17" s="40" customFormat="1" ht="25.5" customHeight="1">
      <c r="A327" s="60">
        <v>95</v>
      </c>
      <c r="B327" s="61"/>
      <c r="C327" s="63" t="s">
        <v>572</v>
      </c>
      <c r="D327" s="76"/>
      <c r="E327" s="62"/>
      <c r="F327" s="76"/>
      <c r="G327" s="62"/>
      <c r="H327" s="76"/>
      <c r="I327" s="62"/>
      <c r="J327" s="76"/>
      <c r="K327" s="62"/>
      <c r="L327" s="76"/>
      <c r="M327" s="62"/>
      <c r="N327" s="76"/>
      <c r="O327" s="62"/>
      <c r="P327" s="76"/>
      <c r="Q327" s="81">
        <f aca="true" t="shared" si="5" ref="Q327:Q340">SUM(F327+H327+J327+L327+N327+P327)</f>
        <v>0</v>
      </c>
    </row>
    <row r="328" spans="1:17" s="40" customFormat="1" ht="25.5" customHeight="1">
      <c r="A328" s="60">
        <v>96</v>
      </c>
      <c r="B328" s="61"/>
      <c r="C328" s="63" t="s">
        <v>330</v>
      </c>
      <c r="D328" s="76"/>
      <c r="E328" s="62"/>
      <c r="F328" s="76">
        <f>F329</f>
        <v>0</v>
      </c>
      <c r="G328" s="62"/>
      <c r="H328" s="76">
        <f>H329</f>
        <v>0</v>
      </c>
      <c r="I328" s="62"/>
      <c r="J328" s="76">
        <f>J329</f>
        <v>0</v>
      </c>
      <c r="K328" s="62"/>
      <c r="L328" s="76">
        <f>L329</f>
        <v>0</v>
      </c>
      <c r="M328" s="62"/>
      <c r="N328" s="76">
        <f>N329</f>
        <v>0</v>
      </c>
      <c r="O328" s="62"/>
      <c r="P328" s="76">
        <f>P329</f>
        <v>0</v>
      </c>
      <c r="Q328" s="81">
        <f t="shared" si="5"/>
        <v>0</v>
      </c>
    </row>
    <row r="329" spans="1:17" s="40" customFormat="1" ht="25.5" customHeight="1">
      <c r="A329" s="68"/>
      <c r="B329" s="69">
        <v>96100</v>
      </c>
      <c r="C329" s="67" t="s">
        <v>997</v>
      </c>
      <c r="D329" s="77"/>
      <c r="E329" s="70"/>
      <c r="F329" s="77">
        <f>SUM(F330:F332)</f>
        <v>0</v>
      </c>
      <c r="G329" s="70"/>
      <c r="H329" s="77">
        <f>SUM(H330:H332)</f>
        <v>0</v>
      </c>
      <c r="I329" s="70"/>
      <c r="J329" s="77">
        <f>SUM(J330:J332)</f>
        <v>0</v>
      </c>
      <c r="K329" s="70"/>
      <c r="L329" s="77">
        <f>SUM(L330:L332)</f>
        <v>0</v>
      </c>
      <c r="M329" s="70"/>
      <c r="N329" s="77">
        <f>SUM(N330:N332)</f>
        <v>0</v>
      </c>
      <c r="O329" s="70"/>
      <c r="P329" s="77">
        <f>SUM(P330:P332)</f>
        <v>0</v>
      </c>
      <c r="Q329" s="81">
        <f t="shared" si="5"/>
        <v>0</v>
      </c>
    </row>
    <row r="330" spans="1:17" s="40" customFormat="1" ht="25.5" customHeight="1">
      <c r="A330" s="53"/>
      <c r="B330" s="57">
        <v>96101</v>
      </c>
      <c r="C330" s="56" t="s">
        <v>780</v>
      </c>
      <c r="D330" s="78">
        <v>2</v>
      </c>
      <c r="E330" s="52"/>
      <c r="F330" s="78"/>
      <c r="G330" s="54"/>
      <c r="H330" s="78"/>
      <c r="I330" s="54"/>
      <c r="J330" s="78"/>
      <c r="K330" s="54"/>
      <c r="L330" s="78"/>
      <c r="M330" s="54"/>
      <c r="N330" s="78"/>
      <c r="O330" s="92">
        <v>999</v>
      </c>
      <c r="P330" s="85"/>
      <c r="Q330" s="73">
        <f t="shared" si="5"/>
        <v>0</v>
      </c>
    </row>
    <row r="331" spans="1:17" s="40" customFormat="1" ht="25.5" customHeight="1">
      <c r="A331" s="53"/>
      <c r="B331" s="57">
        <v>96102</v>
      </c>
      <c r="C331" s="56" t="s">
        <v>781</v>
      </c>
      <c r="D331" s="78">
        <v>2</v>
      </c>
      <c r="E331" s="52"/>
      <c r="F331" s="78"/>
      <c r="G331" s="54"/>
      <c r="H331" s="78"/>
      <c r="I331" s="54"/>
      <c r="J331" s="78"/>
      <c r="K331" s="54"/>
      <c r="L331" s="78"/>
      <c r="M331" s="54"/>
      <c r="N331" s="78"/>
      <c r="O331" s="92">
        <v>999</v>
      </c>
      <c r="P331" s="85"/>
      <c r="Q331" s="73">
        <f t="shared" si="5"/>
        <v>0</v>
      </c>
    </row>
    <row r="332" spans="1:17" s="40" customFormat="1" ht="25.5" customHeight="1">
      <c r="A332" s="53"/>
      <c r="B332" s="57">
        <v>96103</v>
      </c>
      <c r="C332" s="56" t="s">
        <v>387</v>
      </c>
      <c r="D332" s="78">
        <v>2</v>
      </c>
      <c r="E332" s="52"/>
      <c r="F332" s="78"/>
      <c r="G332" s="54"/>
      <c r="H332" s="78"/>
      <c r="I332" s="54"/>
      <c r="J332" s="78"/>
      <c r="K332" s="54"/>
      <c r="L332" s="78"/>
      <c r="M332" s="54"/>
      <c r="N332" s="78"/>
      <c r="O332" s="92">
        <v>999</v>
      </c>
      <c r="P332" s="85"/>
      <c r="Q332" s="73">
        <f t="shared" si="5"/>
        <v>0</v>
      </c>
    </row>
    <row r="333" spans="1:17" s="40" customFormat="1" ht="25.5" customHeight="1">
      <c r="A333" s="60">
        <v>0</v>
      </c>
      <c r="B333" s="61"/>
      <c r="C333" s="63" t="s">
        <v>777</v>
      </c>
      <c r="D333" s="76"/>
      <c r="E333" s="62"/>
      <c r="F333" s="76">
        <f>F334+F340</f>
        <v>0</v>
      </c>
      <c r="G333" s="62"/>
      <c r="H333" s="76">
        <f>H334+H340</f>
        <v>0</v>
      </c>
      <c r="I333" s="62"/>
      <c r="J333" s="76">
        <f>J334+J340</f>
        <v>0</v>
      </c>
      <c r="K333" s="62"/>
      <c r="L333" s="76">
        <f>L334+L340</f>
        <v>0</v>
      </c>
      <c r="M333" s="62"/>
      <c r="N333" s="76">
        <f>N334+N340</f>
        <v>0</v>
      </c>
      <c r="O333" s="62"/>
      <c r="P333" s="76">
        <f>P334+P340</f>
        <v>0</v>
      </c>
      <c r="Q333" s="81">
        <f t="shared" si="5"/>
        <v>0</v>
      </c>
    </row>
    <row r="334" spans="1:17" s="40" customFormat="1" ht="25.5" customHeight="1">
      <c r="A334" s="64">
        <v>1</v>
      </c>
      <c r="B334" s="61"/>
      <c r="C334" s="63" t="s">
        <v>778</v>
      </c>
      <c r="D334" s="76"/>
      <c r="E334" s="62"/>
      <c r="F334" s="76">
        <f>F335</f>
        <v>0</v>
      </c>
      <c r="G334" s="62"/>
      <c r="H334" s="76">
        <f>H335</f>
        <v>0</v>
      </c>
      <c r="I334" s="62"/>
      <c r="J334" s="76">
        <f>J335</f>
        <v>0</v>
      </c>
      <c r="K334" s="62"/>
      <c r="L334" s="76">
        <f>L335</f>
        <v>0</v>
      </c>
      <c r="M334" s="62"/>
      <c r="N334" s="76">
        <f>N335</f>
        <v>0</v>
      </c>
      <c r="O334" s="62"/>
      <c r="P334" s="76">
        <f>P335</f>
        <v>0</v>
      </c>
      <c r="Q334" s="81">
        <f t="shared" si="5"/>
        <v>0</v>
      </c>
    </row>
    <row r="335" spans="1:17" s="38" customFormat="1" ht="25.5" customHeight="1">
      <c r="A335" s="45"/>
      <c r="B335" s="72">
        <v>1100</v>
      </c>
      <c r="C335" s="65" t="s">
        <v>352</v>
      </c>
      <c r="D335" s="74"/>
      <c r="E335" s="48"/>
      <c r="F335" s="74">
        <f>SUM(F336:F339)</f>
        <v>0</v>
      </c>
      <c r="G335" s="48"/>
      <c r="H335" s="74">
        <f>SUM(H336:H339)</f>
        <v>0</v>
      </c>
      <c r="I335" s="48"/>
      <c r="J335" s="74">
        <f>SUM(J336:J339)</f>
        <v>0</v>
      </c>
      <c r="K335" s="48"/>
      <c r="L335" s="74">
        <f>SUM(L336:L339)</f>
        <v>0</v>
      </c>
      <c r="M335" s="48"/>
      <c r="N335" s="74">
        <f>SUM(N336:N339)</f>
        <v>0</v>
      </c>
      <c r="O335" s="48"/>
      <c r="P335" s="74">
        <f>SUM(P336:P339)</f>
        <v>0</v>
      </c>
      <c r="Q335" s="81">
        <f t="shared" si="5"/>
        <v>0</v>
      </c>
    </row>
    <row r="336" spans="1:17" s="38" customFormat="1" ht="25.5" customHeight="1">
      <c r="A336" s="49"/>
      <c r="B336" s="58">
        <v>1101</v>
      </c>
      <c r="C336" s="56" t="s">
        <v>351</v>
      </c>
      <c r="D336" s="75">
        <v>3</v>
      </c>
      <c r="E336" s="52"/>
      <c r="F336" s="75"/>
      <c r="G336" s="52"/>
      <c r="H336" s="75"/>
      <c r="I336" s="52"/>
      <c r="J336" s="75"/>
      <c r="K336" s="52"/>
      <c r="L336" s="75"/>
      <c r="M336" s="52">
        <v>501</v>
      </c>
      <c r="N336" s="85"/>
      <c r="O336" s="52"/>
      <c r="P336" s="75"/>
      <c r="Q336" s="73">
        <f t="shared" si="5"/>
        <v>0</v>
      </c>
    </row>
    <row r="337" spans="1:17" s="38" customFormat="1" ht="25.5" customHeight="1">
      <c r="A337" s="49"/>
      <c r="B337" s="58">
        <v>1102</v>
      </c>
      <c r="C337" s="56" t="s">
        <v>640</v>
      </c>
      <c r="D337" s="75">
        <v>3</v>
      </c>
      <c r="E337" s="52"/>
      <c r="F337" s="75"/>
      <c r="G337" s="52"/>
      <c r="H337" s="75"/>
      <c r="I337" s="52"/>
      <c r="J337" s="75"/>
      <c r="K337" s="52"/>
      <c r="L337" s="75"/>
      <c r="M337" s="52">
        <v>599</v>
      </c>
      <c r="N337" s="85"/>
      <c r="O337" s="52"/>
      <c r="P337" s="75"/>
      <c r="Q337" s="73">
        <f t="shared" si="5"/>
        <v>0</v>
      </c>
    </row>
    <row r="338" spans="1:17" s="38" customFormat="1" ht="25.5" customHeight="1">
      <c r="A338" s="49"/>
      <c r="B338" s="58">
        <v>1103</v>
      </c>
      <c r="C338" s="56" t="s">
        <v>350</v>
      </c>
      <c r="D338" s="75">
        <v>3</v>
      </c>
      <c r="E338" s="52"/>
      <c r="F338" s="75"/>
      <c r="G338" s="52"/>
      <c r="H338" s="75"/>
      <c r="I338" s="52"/>
      <c r="J338" s="75"/>
      <c r="K338" s="52"/>
      <c r="L338" s="75"/>
      <c r="M338" s="52">
        <v>502</v>
      </c>
      <c r="N338" s="85"/>
      <c r="O338" s="52"/>
      <c r="P338" s="75"/>
      <c r="Q338" s="73">
        <f t="shared" si="5"/>
        <v>0</v>
      </c>
    </row>
    <row r="339" spans="1:17" s="38" customFormat="1" ht="25.5" customHeight="1">
      <c r="A339" s="49"/>
      <c r="B339" s="58">
        <v>1104</v>
      </c>
      <c r="C339" s="56" t="s">
        <v>349</v>
      </c>
      <c r="D339" s="75">
        <v>3</v>
      </c>
      <c r="E339" s="52"/>
      <c r="F339" s="75"/>
      <c r="G339" s="52"/>
      <c r="H339" s="75"/>
      <c r="I339" s="52"/>
      <c r="J339" s="75"/>
      <c r="K339" s="52"/>
      <c r="L339" s="75"/>
      <c r="M339" s="52">
        <v>503</v>
      </c>
      <c r="N339" s="85"/>
      <c r="O339" s="52"/>
      <c r="P339" s="75"/>
      <c r="Q339" s="73">
        <f t="shared" si="5"/>
        <v>0</v>
      </c>
    </row>
    <row r="340" spans="1:17" s="40" customFormat="1" ht="25.5" customHeight="1">
      <c r="A340" s="64">
        <v>2</v>
      </c>
      <c r="B340" s="61"/>
      <c r="C340" s="63" t="s">
        <v>779</v>
      </c>
      <c r="D340" s="76"/>
      <c r="E340" s="62"/>
      <c r="F340" s="76"/>
      <c r="G340" s="62"/>
      <c r="H340" s="76"/>
      <c r="I340" s="62"/>
      <c r="J340" s="76"/>
      <c r="K340" s="62"/>
      <c r="L340" s="76"/>
      <c r="M340" s="62"/>
      <c r="N340" s="76"/>
      <c r="O340" s="62"/>
      <c r="P340" s="76"/>
      <c r="Q340" s="81">
        <f t="shared" si="5"/>
        <v>0</v>
      </c>
    </row>
    <row r="341" spans="1:17" s="200" customFormat="1" ht="25.5" customHeight="1">
      <c r="A341" s="445" t="s">
        <v>786</v>
      </c>
      <c r="B341" s="445"/>
      <c r="C341" s="445"/>
      <c r="D341" s="199"/>
      <c r="E341" s="442">
        <f>F4+F57+F63+F68+F210+F260+F290+F294+F310+F333</f>
        <v>38247181</v>
      </c>
      <c r="F341" s="443"/>
      <c r="G341" s="442">
        <f>H4+H57+H63+H68+H210+H260+H290+H294+H310+H333</f>
        <v>14366000</v>
      </c>
      <c r="H341" s="443"/>
      <c r="I341" s="442">
        <f>J4+J57+J63+J68+J210+J260+J290+J294+J310+J333</f>
        <v>0</v>
      </c>
      <c r="J341" s="443"/>
      <c r="K341" s="442">
        <f>L4+L57+L63+L68+L210+L260+L290+L294+L310+L333</f>
        <v>0</v>
      </c>
      <c r="L341" s="443"/>
      <c r="M341" s="442">
        <f>N4+N57+N63+N68+N210+N260+N290+N294+N310+N333</f>
        <v>0</v>
      </c>
      <c r="N341" s="443"/>
      <c r="O341" s="442">
        <f>P4+P57+P63+P68+P210+P260+P290+P294+P310+P333</f>
        <v>0</v>
      </c>
      <c r="P341" s="443"/>
      <c r="Q341" s="199">
        <f>Q4+Q57+Q63+Q68+Q210+Q260+Q290+Q294+Q310+Q333</f>
        <v>52613181</v>
      </c>
    </row>
    <row r="342" spans="1:17" s="1" customFormat="1" ht="14.25" hidden="1">
      <c r="A342" s="33"/>
      <c r="B342" s="35"/>
      <c r="C342" s="36"/>
      <c r="D342" s="169"/>
      <c r="F342" s="79"/>
      <c r="H342" s="79"/>
      <c r="J342" s="79"/>
      <c r="L342" s="79"/>
      <c r="N342" s="79"/>
      <c r="P342" s="79"/>
      <c r="Q342" s="79"/>
    </row>
    <row r="343" spans="1:17" s="1" customFormat="1" ht="14.25" hidden="1">
      <c r="A343" s="33"/>
      <c r="B343" s="35"/>
      <c r="C343" s="36"/>
      <c r="D343" s="169"/>
      <c r="F343" s="79"/>
      <c r="H343" s="79"/>
      <c r="J343" s="79"/>
      <c r="L343" s="79"/>
      <c r="N343" s="79"/>
      <c r="P343" s="79"/>
      <c r="Q343" s="79"/>
    </row>
    <row r="344" spans="1:17" s="1" customFormat="1" ht="14.25" hidden="1">
      <c r="A344" s="33"/>
      <c r="B344" s="35"/>
      <c r="C344" s="36"/>
      <c r="D344" s="169"/>
      <c r="F344" s="79"/>
      <c r="H344" s="79"/>
      <c r="J344" s="79"/>
      <c r="L344" s="79"/>
      <c r="N344" s="79"/>
      <c r="P344" s="79"/>
      <c r="Q344" s="79"/>
    </row>
    <row r="345" spans="1:17" s="1" customFormat="1" ht="14.25" hidden="1">
      <c r="A345" s="33"/>
      <c r="B345" s="35"/>
      <c r="C345" s="167" t="s">
        <v>915</v>
      </c>
      <c r="D345" s="169"/>
      <c r="F345" s="79"/>
      <c r="H345" s="79"/>
      <c r="J345" s="79"/>
      <c r="L345" s="79"/>
      <c r="N345" s="79"/>
      <c r="P345" s="79"/>
      <c r="Q345" s="79"/>
    </row>
    <row r="346" spans="2:17" s="1" customFormat="1" ht="14.25" hidden="1">
      <c r="B346" s="165">
        <v>1</v>
      </c>
      <c r="C346" s="163" t="s">
        <v>164</v>
      </c>
      <c r="D346" s="169">
        <f>Q4</f>
        <v>2896400</v>
      </c>
      <c r="E346" s="168">
        <f aca="true" t="shared" si="6" ref="E346:E355">D346/$D$356</f>
        <v>0.05505084362794943</v>
      </c>
      <c r="H346" s="298">
        <v>11100</v>
      </c>
      <c r="J346" s="79">
        <f>F6</f>
        <v>77000</v>
      </c>
      <c r="L346" s="79"/>
      <c r="N346" s="79"/>
      <c r="P346" s="79"/>
      <c r="Q346" s="79"/>
    </row>
    <row r="347" spans="2:17" s="1" customFormat="1" ht="14.25" hidden="1">
      <c r="B347" s="165">
        <v>2</v>
      </c>
      <c r="C347" s="163" t="s">
        <v>136</v>
      </c>
      <c r="D347" s="169">
        <f>Q57</f>
        <v>0</v>
      </c>
      <c r="E347" s="168">
        <f t="shared" si="6"/>
        <v>0</v>
      </c>
      <c r="H347" s="298">
        <v>12100</v>
      </c>
      <c r="J347" s="79">
        <f>F23</f>
        <v>2359400</v>
      </c>
      <c r="L347" s="79"/>
      <c r="N347" s="79"/>
      <c r="P347" s="79"/>
      <c r="Q347" s="79"/>
    </row>
    <row r="348" spans="2:17" s="1" customFormat="1" ht="14.25" hidden="1">
      <c r="B348" s="165">
        <v>3</v>
      </c>
      <c r="C348" s="163" t="s">
        <v>131</v>
      </c>
      <c r="D348" s="169">
        <f>Q63</f>
        <v>0</v>
      </c>
      <c r="E348" s="168">
        <f t="shared" si="6"/>
        <v>0</v>
      </c>
      <c r="H348" s="298">
        <v>12200</v>
      </c>
      <c r="J348" s="79">
        <f>F26</f>
        <v>358000</v>
      </c>
      <c r="L348" s="79"/>
      <c r="N348" s="79"/>
      <c r="P348" s="79"/>
      <c r="Q348" s="79"/>
    </row>
    <row r="349" spans="2:17" s="1" customFormat="1" ht="14.25" hidden="1">
      <c r="B349" s="165">
        <v>4</v>
      </c>
      <c r="C349" s="163" t="s">
        <v>744</v>
      </c>
      <c r="D349" s="169">
        <f>Q68</f>
        <v>5370781</v>
      </c>
      <c r="E349" s="168">
        <f t="shared" si="6"/>
        <v>0.10208052236948</v>
      </c>
      <c r="H349" s="298">
        <v>12300</v>
      </c>
      <c r="J349" s="79">
        <f>F31</f>
        <v>102000</v>
      </c>
      <c r="L349" s="79"/>
      <c r="N349" s="79"/>
      <c r="P349" s="79"/>
      <c r="Q349" s="79"/>
    </row>
    <row r="350" spans="2:17" s="1" customFormat="1" ht="14.25" hidden="1">
      <c r="B350" s="165">
        <v>5</v>
      </c>
      <c r="C350" s="163" t="s">
        <v>767</v>
      </c>
      <c r="D350" s="169">
        <f>Q210</f>
        <v>774000</v>
      </c>
      <c r="E350" s="168">
        <f t="shared" si="6"/>
        <v>0.01471114244166305</v>
      </c>
      <c r="H350" s="298">
        <v>17100</v>
      </c>
      <c r="J350" s="79">
        <f>F40</f>
        <v>0</v>
      </c>
      <c r="L350" s="79"/>
      <c r="N350" s="79"/>
      <c r="P350" s="79"/>
      <c r="Q350" s="79"/>
    </row>
    <row r="351" spans="2:17" s="1" customFormat="1" ht="14.25" hidden="1">
      <c r="B351" s="165">
        <v>6</v>
      </c>
      <c r="C351" s="163" t="s">
        <v>769</v>
      </c>
      <c r="D351" s="169">
        <f>Q260</f>
        <v>1160000</v>
      </c>
      <c r="E351" s="168">
        <f t="shared" si="6"/>
        <v>0.022047707018513097</v>
      </c>
      <c r="H351" s="298">
        <v>43100</v>
      </c>
      <c r="J351" s="79">
        <f>F72</f>
        <v>0</v>
      </c>
      <c r="L351" s="79"/>
      <c r="N351" s="79"/>
      <c r="P351" s="79"/>
      <c r="Q351" s="79"/>
    </row>
    <row r="352" spans="2:17" s="1" customFormat="1" ht="14.25" hidden="1">
      <c r="B352" s="165">
        <v>7</v>
      </c>
      <c r="C352" s="163" t="s">
        <v>863</v>
      </c>
      <c r="D352" s="169">
        <f>Q290</f>
        <v>0</v>
      </c>
      <c r="E352" s="168">
        <f t="shared" si="6"/>
        <v>0</v>
      </c>
      <c r="H352" s="298">
        <v>43200</v>
      </c>
      <c r="J352" s="79">
        <f>F76</f>
        <v>10800</v>
      </c>
      <c r="L352" s="79"/>
      <c r="N352" s="79"/>
      <c r="P352" s="79"/>
      <c r="Q352" s="79"/>
    </row>
    <row r="353" spans="2:17" s="1" customFormat="1" ht="14.25" hidden="1">
      <c r="B353" s="165">
        <v>8</v>
      </c>
      <c r="C353" s="163" t="s">
        <v>235</v>
      </c>
      <c r="D353" s="169">
        <f>Q294</f>
        <v>42412000</v>
      </c>
      <c r="E353" s="168">
        <f t="shared" si="6"/>
        <v>0.8061097845423945</v>
      </c>
      <c r="H353" s="298">
        <v>44100</v>
      </c>
      <c r="J353" s="79">
        <f>F142</f>
        <v>414447</v>
      </c>
      <c r="L353" s="79"/>
      <c r="N353" s="79"/>
      <c r="P353" s="79"/>
      <c r="Q353" s="79"/>
    </row>
    <row r="354" spans="2:17" s="1" customFormat="1" ht="14.25" hidden="1">
      <c r="B354" s="165">
        <v>9</v>
      </c>
      <c r="C354" s="163" t="s">
        <v>333</v>
      </c>
      <c r="D354" s="169">
        <f>Q310</f>
        <v>0</v>
      </c>
      <c r="E354" s="168">
        <f t="shared" si="6"/>
        <v>0</v>
      </c>
      <c r="H354" s="298">
        <v>44200</v>
      </c>
      <c r="J354" s="79">
        <f>F160</f>
        <v>10234</v>
      </c>
      <c r="L354" s="79"/>
      <c r="N354" s="79"/>
      <c r="P354" s="79"/>
      <c r="Q354" s="79"/>
    </row>
    <row r="355" spans="2:17" s="1" customFormat="1" ht="14.25" hidden="1">
      <c r="B355" s="165">
        <v>0</v>
      </c>
      <c r="C355" s="163" t="s">
        <v>777</v>
      </c>
      <c r="D355" s="169">
        <f>Q333</f>
        <v>0</v>
      </c>
      <c r="E355" s="168">
        <f t="shared" si="6"/>
        <v>0</v>
      </c>
      <c r="H355" s="298">
        <v>44300</v>
      </c>
      <c r="J355" s="79">
        <f>F171</f>
        <v>62700</v>
      </c>
      <c r="L355" s="79"/>
      <c r="N355" s="79"/>
      <c r="P355" s="79"/>
      <c r="Q355" s="79"/>
    </row>
    <row r="356" spans="2:17" s="1" customFormat="1" ht="14.25" hidden="1">
      <c r="B356" s="165"/>
      <c r="C356" s="163"/>
      <c r="D356" s="169">
        <f>SUM(D346:D355)</f>
        <v>52613181</v>
      </c>
      <c r="E356" s="168">
        <f>SUM(E346:E355)</f>
        <v>1</v>
      </c>
      <c r="H356" s="298">
        <v>45100</v>
      </c>
      <c r="J356" s="79">
        <f>F197</f>
        <v>245000</v>
      </c>
      <c r="L356" s="79"/>
      <c r="N356" s="79"/>
      <c r="P356" s="79"/>
      <c r="Q356" s="79"/>
    </row>
    <row r="357" spans="1:17" s="1" customFormat="1" ht="14.25" hidden="1">
      <c r="A357" s="33"/>
      <c r="B357" s="35"/>
      <c r="C357" s="36"/>
      <c r="D357" s="169"/>
      <c r="E357" s="168"/>
      <c r="F357" s="79"/>
      <c r="H357" s="298">
        <v>61100</v>
      </c>
      <c r="J357" s="79">
        <f>F262</f>
        <v>110000</v>
      </c>
      <c r="L357" s="79"/>
      <c r="N357" s="79"/>
      <c r="P357" s="79"/>
      <c r="Q357" s="79"/>
    </row>
    <row r="358" spans="1:17" s="1" customFormat="1" ht="14.25" hidden="1">
      <c r="A358" s="33"/>
      <c r="B358" s="35"/>
      <c r="C358" s="167" t="s">
        <v>916</v>
      </c>
      <c r="D358" s="169"/>
      <c r="E358" s="168"/>
      <c r="F358" s="79"/>
      <c r="H358" s="298">
        <v>81100</v>
      </c>
      <c r="J358" s="79">
        <f>F296</f>
        <v>28046000</v>
      </c>
      <c r="L358" s="79"/>
      <c r="N358" s="79"/>
      <c r="P358" s="79"/>
      <c r="Q358" s="79"/>
    </row>
    <row r="359" spans="1:17" s="1" customFormat="1" ht="14.25" hidden="1">
      <c r="A359" s="33"/>
      <c r="B359" s="165">
        <v>1</v>
      </c>
      <c r="C359" s="163" t="s">
        <v>164</v>
      </c>
      <c r="D359" s="169">
        <f>SUM(F7:F21)+SUM(F24:F25)+SUM(F27:F30)+SUM(F32:F34)+SUM(F55:F56)</f>
        <v>2896400</v>
      </c>
      <c r="E359" s="168">
        <f>D359/$D$366</f>
        <v>0.05505084362794943</v>
      </c>
      <c r="F359" s="79"/>
      <c r="H359" s="298">
        <v>82100</v>
      </c>
      <c r="J359" s="79">
        <f>H300</f>
        <v>14366000</v>
      </c>
      <c r="L359" s="79"/>
      <c r="N359" s="79"/>
      <c r="P359" s="79"/>
      <c r="Q359" s="79"/>
    </row>
    <row r="360" spans="1:17" s="1" customFormat="1" ht="14.25" hidden="1">
      <c r="A360" s="33"/>
      <c r="B360" s="165">
        <v>2</v>
      </c>
      <c r="C360" s="163" t="s">
        <v>914</v>
      </c>
      <c r="D360" s="169">
        <f>SUM(F66:F67)</f>
        <v>0</v>
      </c>
      <c r="E360" s="168">
        <f aca="true" t="shared" si="7" ref="E360:E365">D360/$D$366</f>
        <v>0</v>
      </c>
      <c r="F360" s="79"/>
      <c r="H360" s="79"/>
      <c r="J360" s="79"/>
      <c r="L360" s="79"/>
      <c r="N360" s="79"/>
      <c r="P360" s="79"/>
      <c r="Q360" s="79"/>
    </row>
    <row r="361" spans="1:17" s="1" customFormat="1" ht="14.25" hidden="1">
      <c r="A361" s="33"/>
      <c r="B361" s="165">
        <v>3</v>
      </c>
      <c r="C361" s="163" t="s">
        <v>744</v>
      </c>
      <c r="D361" s="169">
        <f>SUM(F73:F75)+SUM(F77:F80)+SUM(F82:F87)+SUM(F89:F98)+SUM(F110:F112)+SUM(F114:F127)+SUM(F129:F134)+SUM(F136:F140)+SUM(F143:F159)+SUM(F161:F170)+SUM(F172:F184)+SUM(F186:F195)+SUM(F100:F108)</f>
        <v>5102781</v>
      </c>
      <c r="E361" s="168">
        <f t="shared" si="7"/>
        <v>0.09698674178244421</v>
      </c>
      <c r="F361" s="79"/>
      <c r="H361" s="79"/>
      <c r="J361" s="79"/>
      <c r="L361" s="79"/>
      <c r="N361" s="79"/>
      <c r="P361" s="79"/>
      <c r="Q361" s="79"/>
    </row>
    <row r="362" spans="1:17" s="1" customFormat="1" ht="14.25" hidden="1">
      <c r="A362" s="33"/>
      <c r="B362" s="165">
        <v>4</v>
      </c>
      <c r="C362" s="163" t="s">
        <v>767</v>
      </c>
      <c r="D362" s="169">
        <f>SUM(F213:F222)+SUM(F224:F227)+SUM(F229:F237)+SUM(F239:F240)+SUM(F242:F257)</f>
        <v>774000</v>
      </c>
      <c r="E362" s="168">
        <f t="shared" si="7"/>
        <v>0.01471114244166305</v>
      </c>
      <c r="F362" s="79"/>
      <c r="H362" s="80"/>
      <c r="I362"/>
      <c r="J362" s="80"/>
      <c r="L362" s="79"/>
      <c r="N362" s="79"/>
      <c r="P362" s="79"/>
      <c r="Q362" s="79"/>
    </row>
    <row r="363" spans="2:5" ht="14.25" hidden="1">
      <c r="B363" s="164">
        <v>5</v>
      </c>
      <c r="C363" s="37" t="s">
        <v>769</v>
      </c>
      <c r="D363" s="170">
        <f>F41+F43+F44+F46+F48+F49+F50+F52+F55+F56+F198+F200+F201+F203+F205+F206+F207+F209+F263+F264+F265+F266+F267+F268+F269+F270+F271+F272+F274+F275+F277+F278+F279+F281+F282+F283+J281+L282+P281+P282+P283+P285+F287+P309+P315+P316+P317+P318+P321+P322+P324+P326+P330+P331+P332+N336+N337+N338+N339</f>
        <v>1428000</v>
      </c>
      <c r="E363" s="168">
        <f t="shared" si="7"/>
        <v>0.027141487605548884</v>
      </c>
    </row>
    <row r="364" spans="2:5" ht="14.25" hidden="1">
      <c r="B364" s="164">
        <v>6</v>
      </c>
      <c r="C364" s="37" t="s">
        <v>236</v>
      </c>
      <c r="D364" s="170">
        <f>F297+F298</f>
        <v>28046000</v>
      </c>
      <c r="E364" s="168">
        <f t="shared" si="7"/>
        <v>0.5330603371044986</v>
      </c>
    </row>
    <row r="365" spans="2:5" ht="14.25" hidden="1">
      <c r="B365" s="164">
        <v>7</v>
      </c>
      <c r="C365" s="37" t="s">
        <v>339</v>
      </c>
      <c r="D365" s="170">
        <f>SUM(H301:H306)</f>
        <v>14366000</v>
      </c>
      <c r="E365" s="168">
        <f t="shared" si="7"/>
        <v>0.27304944743789583</v>
      </c>
    </row>
    <row r="366" spans="4:5" ht="14.25" hidden="1">
      <c r="D366" s="170">
        <f>SUM(D359:D365)</f>
        <v>52613181</v>
      </c>
      <c r="E366" s="171">
        <f>SUM(E359:E365)</f>
        <v>1</v>
      </c>
    </row>
    <row r="367" spans="3:5" ht="14.25" hidden="1">
      <c r="C367" s="166" t="s">
        <v>919</v>
      </c>
      <c r="E367" s="171"/>
    </row>
    <row r="368" spans="2:5" ht="14.25" hidden="1">
      <c r="B368" s="164">
        <v>1</v>
      </c>
      <c r="C368" s="37" t="s">
        <v>790</v>
      </c>
      <c r="D368" s="170">
        <f>SUMIF($D$4:$D$340,1,$Q$4:$Q$340)</f>
        <v>9201181</v>
      </c>
      <c r="E368" s="171">
        <f>D368/$D$371</f>
        <v>0.17488357147612876</v>
      </c>
    </row>
    <row r="369" spans="2:5" ht="27" hidden="1">
      <c r="B369" s="164">
        <v>2</v>
      </c>
      <c r="C369" s="37" t="s">
        <v>791</v>
      </c>
      <c r="D369" s="170">
        <f>SUMIF($D$4:$D$340,2,$Q$4:$Q$340)</f>
        <v>43412000</v>
      </c>
      <c r="E369" s="171">
        <f>D369/$D$371</f>
        <v>0.8251164285238712</v>
      </c>
    </row>
    <row r="370" spans="2:5" ht="14.25" hidden="1">
      <c r="B370" s="164">
        <v>3</v>
      </c>
      <c r="C370" s="37" t="s">
        <v>792</v>
      </c>
      <c r="D370" s="170">
        <f>SUMIF($D$4:$D$340,3,$Q$4:$Q$340)</f>
        <v>0</v>
      </c>
      <c r="E370" s="171">
        <f>D370/$D$371</f>
        <v>0</v>
      </c>
    </row>
    <row r="371" spans="4:5" ht="14.25" hidden="1">
      <c r="D371" s="170">
        <f>SUM(D368:D370)</f>
        <v>52613181</v>
      </c>
      <c r="E371" s="171">
        <f>SUM(E368:E370)</f>
        <v>1</v>
      </c>
    </row>
    <row r="372" spans="3:5" ht="14.25" hidden="1">
      <c r="C372" s="166" t="s">
        <v>920</v>
      </c>
      <c r="E372" s="171"/>
    </row>
    <row r="373" spans="2:5" ht="14.25" hidden="1">
      <c r="B373" s="164">
        <v>100</v>
      </c>
      <c r="C373" s="37" t="s">
        <v>386</v>
      </c>
      <c r="D373" s="170">
        <f>SUM(D374:D380)</f>
        <v>38247181</v>
      </c>
      <c r="E373" s="171">
        <f>D373/$D$449</f>
        <v>0.7269505525621042</v>
      </c>
    </row>
    <row r="374" spans="2:5" ht="14.25" hidden="1">
      <c r="B374" s="164">
        <v>101</v>
      </c>
      <c r="C374" s="37" t="s">
        <v>747</v>
      </c>
      <c r="D374" s="170">
        <f aca="true" t="shared" si="8" ref="D374:D380">SUMIF($E$4:$E$340,B374,$F$4:$F$340)</f>
        <v>36449681</v>
      </c>
      <c r="E374" s="171"/>
    </row>
    <row r="375" spans="2:5" ht="14.25" hidden="1">
      <c r="B375" s="164">
        <v>102</v>
      </c>
      <c r="C375" s="37" t="s">
        <v>719</v>
      </c>
      <c r="D375" s="170">
        <f t="shared" si="8"/>
        <v>634000</v>
      </c>
      <c r="E375" s="171"/>
    </row>
    <row r="376" spans="2:5" ht="14.25" hidden="1">
      <c r="B376" s="164">
        <v>103</v>
      </c>
      <c r="C376" s="37" t="s">
        <v>415</v>
      </c>
      <c r="D376" s="170">
        <f t="shared" si="8"/>
        <v>113500</v>
      </c>
      <c r="E376" s="171"/>
    </row>
    <row r="377" spans="2:5" ht="14.25" hidden="1">
      <c r="B377" s="164">
        <v>104</v>
      </c>
      <c r="C377" s="37" t="s">
        <v>827</v>
      </c>
      <c r="D377" s="170">
        <f t="shared" si="8"/>
        <v>0</v>
      </c>
      <c r="E377" s="171"/>
    </row>
    <row r="378" spans="2:5" ht="14.25" hidden="1">
      <c r="B378" s="164">
        <v>105</v>
      </c>
      <c r="C378" s="37" t="s">
        <v>828</v>
      </c>
      <c r="D378" s="170">
        <f t="shared" si="8"/>
        <v>0</v>
      </c>
      <c r="E378" s="171"/>
    </row>
    <row r="379" spans="2:5" ht="14.25" hidden="1">
      <c r="B379" s="164">
        <v>106</v>
      </c>
      <c r="C379" s="37" t="s">
        <v>798</v>
      </c>
      <c r="D379" s="170">
        <f t="shared" si="8"/>
        <v>1000000</v>
      </c>
      <c r="E379" s="171"/>
    </row>
    <row r="380" spans="2:5" ht="14.25" hidden="1">
      <c r="B380" s="164">
        <v>199</v>
      </c>
      <c r="C380" s="37" t="s">
        <v>387</v>
      </c>
      <c r="D380" s="170">
        <f t="shared" si="8"/>
        <v>50000</v>
      </c>
      <c r="E380" s="171"/>
    </row>
    <row r="381" spans="2:5" ht="14.25" hidden="1">
      <c r="B381" s="164">
        <v>200</v>
      </c>
      <c r="C381" s="37" t="s">
        <v>339</v>
      </c>
      <c r="D381" s="170">
        <f>SUM(D382:D409)</f>
        <v>14366000</v>
      </c>
      <c r="E381" s="171">
        <f>D381/$D$449</f>
        <v>0.27304944743789583</v>
      </c>
    </row>
    <row r="382" spans="2:5" ht="14.25" hidden="1">
      <c r="B382" s="164">
        <v>201</v>
      </c>
      <c r="C382" s="37" t="s">
        <v>799</v>
      </c>
      <c r="D382" s="170">
        <f>SUMIF($G$4:$G$340,B382,$H$4:$H$340)</f>
        <v>0</v>
      </c>
      <c r="E382" s="171"/>
    </row>
    <row r="383" spans="2:5" ht="14.25" hidden="1">
      <c r="B383" s="164">
        <v>202</v>
      </c>
      <c r="C383" s="37" t="s">
        <v>800</v>
      </c>
      <c r="D383" s="170">
        <f aca="true" t="shared" si="9" ref="D383:D409">SUMIF($G$4:$G$340,B383,$H$4:$H$340)</f>
        <v>0</v>
      </c>
      <c r="E383" s="171"/>
    </row>
    <row r="384" spans="2:5" ht="14.25" hidden="1">
      <c r="B384" s="164">
        <v>203</v>
      </c>
      <c r="C384" s="37" t="s">
        <v>801</v>
      </c>
      <c r="D384" s="170">
        <f t="shared" si="9"/>
        <v>0</v>
      </c>
      <c r="E384" s="171"/>
    </row>
    <row r="385" spans="2:5" ht="14.25" hidden="1">
      <c r="B385" s="164">
        <v>204</v>
      </c>
      <c r="C385" s="37" t="s">
        <v>802</v>
      </c>
      <c r="D385" s="170">
        <f t="shared" si="9"/>
        <v>0</v>
      </c>
      <c r="E385" s="171"/>
    </row>
    <row r="386" spans="2:5" ht="14.25" hidden="1">
      <c r="B386" s="164">
        <v>205</v>
      </c>
      <c r="C386" s="37" t="s">
        <v>803</v>
      </c>
      <c r="D386" s="170">
        <f t="shared" si="9"/>
        <v>0</v>
      </c>
      <c r="E386" s="171"/>
    </row>
    <row r="387" spans="2:5" ht="14.25" hidden="1">
      <c r="B387" s="164">
        <v>206</v>
      </c>
      <c r="C387" s="37" t="s">
        <v>804</v>
      </c>
      <c r="D387" s="170">
        <f t="shared" si="9"/>
        <v>0</v>
      </c>
      <c r="E387" s="171"/>
    </row>
    <row r="388" spans="2:5" ht="14.25" hidden="1">
      <c r="B388" s="164">
        <v>207</v>
      </c>
      <c r="C388" s="37" t="s">
        <v>805</v>
      </c>
      <c r="D388" s="170">
        <f t="shared" si="9"/>
        <v>0</v>
      </c>
      <c r="E388" s="171"/>
    </row>
    <row r="389" spans="2:5" ht="14.25" hidden="1">
      <c r="B389" s="164">
        <v>208</v>
      </c>
      <c r="C389" s="37" t="s">
        <v>806</v>
      </c>
      <c r="D389" s="170">
        <f t="shared" si="9"/>
        <v>0</v>
      </c>
      <c r="E389" s="171"/>
    </row>
    <row r="390" spans="2:5" ht="14.25" hidden="1">
      <c r="B390" s="164">
        <v>209</v>
      </c>
      <c r="C390" s="37" t="s">
        <v>807</v>
      </c>
      <c r="D390" s="170">
        <f t="shared" si="9"/>
        <v>0</v>
      </c>
      <c r="E390" s="171"/>
    </row>
    <row r="391" spans="2:5" ht="14.25" hidden="1">
      <c r="B391" s="164">
        <v>210</v>
      </c>
      <c r="C391" s="37" t="s">
        <v>808</v>
      </c>
      <c r="D391" s="170">
        <f t="shared" si="9"/>
        <v>0</v>
      </c>
      <c r="E391" s="171"/>
    </row>
    <row r="392" spans="2:5" ht="14.25" hidden="1">
      <c r="B392" s="164">
        <v>211</v>
      </c>
      <c r="C392" s="37" t="s">
        <v>809</v>
      </c>
      <c r="D392" s="170">
        <f t="shared" si="9"/>
        <v>0</v>
      </c>
      <c r="E392" s="171"/>
    </row>
    <row r="393" spans="2:5" ht="14.25" hidden="1">
      <c r="B393" s="164">
        <v>212</v>
      </c>
      <c r="C393" s="37" t="s">
        <v>811</v>
      </c>
      <c r="D393" s="170">
        <f t="shared" si="9"/>
        <v>0</v>
      </c>
      <c r="E393" s="171"/>
    </row>
    <row r="394" spans="2:5" ht="14.25" hidden="1">
      <c r="B394" s="164">
        <v>213</v>
      </c>
      <c r="C394" s="37" t="s">
        <v>812</v>
      </c>
      <c r="D394" s="170">
        <f t="shared" si="9"/>
        <v>0</v>
      </c>
      <c r="E394" s="171"/>
    </row>
    <row r="395" spans="2:5" ht="14.25" hidden="1">
      <c r="B395" s="164">
        <v>214</v>
      </c>
      <c r="C395" s="37" t="s">
        <v>810</v>
      </c>
      <c r="D395" s="170">
        <f t="shared" si="9"/>
        <v>0</v>
      </c>
      <c r="E395" s="171"/>
    </row>
    <row r="396" spans="2:5" ht="14.25" hidden="1">
      <c r="B396" s="164">
        <v>215</v>
      </c>
      <c r="C396" s="37" t="s">
        <v>813</v>
      </c>
      <c r="D396" s="170">
        <f t="shared" si="9"/>
        <v>0</v>
      </c>
      <c r="E396" s="171"/>
    </row>
    <row r="397" spans="2:5" ht="14.25" hidden="1">
      <c r="B397" s="164">
        <v>216</v>
      </c>
      <c r="C397" s="37" t="s">
        <v>814</v>
      </c>
      <c r="D397" s="170">
        <f t="shared" si="9"/>
        <v>0</v>
      </c>
      <c r="E397" s="171"/>
    </row>
    <row r="398" spans="2:5" ht="14.25" hidden="1">
      <c r="B398" s="164">
        <v>217</v>
      </c>
      <c r="C398" s="37" t="s">
        <v>815</v>
      </c>
      <c r="D398" s="170">
        <f t="shared" si="9"/>
        <v>0</v>
      </c>
      <c r="E398" s="171"/>
    </row>
    <row r="399" spans="2:5" ht="14.25" hidden="1">
      <c r="B399" s="164">
        <v>218</v>
      </c>
      <c r="C399" s="37" t="s">
        <v>816</v>
      </c>
      <c r="D399" s="170">
        <f t="shared" si="9"/>
        <v>0</v>
      </c>
      <c r="E399" s="171"/>
    </row>
    <row r="400" spans="2:5" ht="14.25" hidden="1">
      <c r="B400" s="164">
        <v>219</v>
      </c>
      <c r="C400" s="37" t="s">
        <v>817</v>
      </c>
      <c r="D400" s="170">
        <f t="shared" si="9"/>
        <v>0</v>
      </c>
      <c r="E400" s="171"/>
    </row>
    <row r="401" spans="2:5" ht="14.25" hidden="1">
      <c r="B401" s="164">
        <v>220</v>
      </c>
      <c r="C401" s="37" t="s">
        <v>818</v>
      </c>
      <c r="D401" s="170">
        <f t="shared" si="9"/>
        <v>0</v>
      </c>
      <c r="E401" s="171"/>
    </row>
    <row r="402" spans="2:5" ht="14.25" hidden="1">
      <c r="B402" s="164">
        <v>221</v>
      </c>
      <c r="C402" s="37" t="s">
        <v>819</v>
      </c>
      <c r="D402" s="170">
        <f t="shared" si="9"/>
        <v>0</v>
      </c>
      <c r="E402" s="171"/>
    </row>
    <row r="403" spans="2:5" ht="14.25" hidden="1">
      <c r="B403" s="164">
        <v>222</v>
      </c>
      <c r="C403" s="37" t="s">
        <v>820</v>
      </c>
      <c r="D403" s="170">
        <f t="shared" si="9"/>
        <v>0</v>
      </c>
      <c r="E403" s="171"/>
    </row>
    <row r="404" spans="2:5" ht="14.25" hidden="1">
      <c r="B404" s="164">
        <v>223</v>
      </c>
      <c r="C404" s="37" t="s">
        <v>821</v>
      </c>
      <c r="D404" s="170">
        <f t="shared" si="9"/>
        <v>0</v>
      </c>
      <c r="E404" s="171"/>
    </row>
    <row r="405" spans="2:5" ht="14.25" hidden="1">
      <c r="B405" s="164">
        <v>224</v>
      </c>
      <c r="C405" s="37" t="s">
        <v>822</v>
      </c>
      <c r="D405" s="170">
        <f t="shared" si="9"/>
        <v>0</v>
      </c>
      <c r="E405" s="171"/>
    </row>
    <row r="406" spans="2:5" ht="14.25" hidden="1">
      <c r="B406" s="164">
        <v>225</v>
      </c>
      <c r="C406" s="37" t="s">
        <v>823</v>
      </c>
      <c r="D406" s="170">
        <f t="shared" si="9"/>
        <v>0</v>
      </c>
      <c r="E406" s="171"/>
    </row>
    <row r="407" spans="2:5" ht="14.25" hidden="1">
      <c r="B407" s="164">
        <v>226</v>
      </c>
      <c r="C407" s="37" t="s">
        <v>824</v>
      </c>
      <c r="D407" s="170">
        <f t="shared" si="9"/>
        <v>0</v>
      </c>
      <c r="E407" s="171"/>
    </row>
    <row r="408" spans="2:5" ht="14.25" hidden="1">
      <c r="B408" s="164">
        <v>227</v>
      </c>
      <c r="C408" s="37" t="s">
        <v>825</v>
      </c>
      <c r="D408" s="170">
        <f t="shared" si="9"/>
        <v>6456000</v>
      </c>
      <c r="E408" s="171"/>
    </row>
    <row r="409" spans="2:5" ht="14.25" hidden="1">
      <c r="B409" s="164">
        <v>228</v>
      </c>
      <c r="C409" s="37" t="s">
        <v>826</v>
      </c>
      <c r="D409" s="170">
        <f t="shared" si="9"/>
        <v>7910000</v>
      </c>
      <c r="E409" s="171"/>
    </row>
    <row r="410" spans="2:5" ht="14.25" hidden="1">
      <c r="B410" s="164">
        <v>300</v>
      </c>
      <c r="C410" s="37" t="s">
        <v>388</v>
      </c>
      <c r="D410" s="170">
        <f>SUM(D411:D428)</f>
        <v>0</v>
      </c>
      <c r="E410" s="171">
        <f>D410/$D$449</f>
        <v>0</v>
      </c>
    </row>
    <row r="411" spans="2:5" ht="14.25" hidden="1">
      <c r="B411" s="164">
        <v>301</v>
      </c>
      <c r="C411" s="37" t="s">
        <v>829</v>
      </c>
      <c r="D411" s="170">
        <f>SUMIF($I$4:$I$340,B411,$J$4:$J$340)</f>
        <v>0</v>
      </c>
      <c r="E411" s="171"/>
    </row>
    <row r="412" spans="2:5" ht="14.25" hidden="1">
      <c r="B412" s="164">
        <v>302</v>
      </c>
      <c r="C412" s="37" t="s">
        <v>830</v>
      </c>
      <c r="D412" s="170">
        <f aca="true" t="shared" si="10" ref="D412:D428">SUMIF($I$4:$I$340,B412,$J$4:$J$340)</f>
        <v>0</v>
      </c>
      <c r="E412" s="171"/>
    </row>
    <row r="413" spans="2:5" ht="14.25" hidden="1">
      <c r="B413" s="164">
        <v>303</v>
      </c>
      <c r="C413" s="37" t="s">
        <v>831</v>
      </c>
      <c r="D413" s="170">
        <f t="shared" si="10"/>
        <v>0</v>
      </c>
      <c r="E413" s="171"/>
    </row>
    <row r="414" spans="2:5" ht="14.25" hidden="1">
      <c r="B414" s="164">
        <v>304</v>
      </c>
      <c r="C414" s="37" t="s">
        <v>832</v>
      </c>
      <c r="D414" s="170">
        <f t="shared" si="10"/>
        <v>0</v>
      </c>
      <c r="E414" s="171"/>
    </row>
    <row r="415" spans="2:5" ht="14.25" hidden="1">
      <c r="B415" s="164">
        <v>305</v>
      </c>
      <c r="C415" s="37" t="s">
        <v>833</v>
      </c>
      <c r="D415" s="170">
        <f t="shared" si="10"/>
        <v>0</v>
      </c>
      <c r="E415" s="171"/>
    </row>
    <row r="416" spans="2:5" ht="14.25" hidden="1">
      <c r="B416" s="164">
        <v>306</v>
      </c>
      <c r="C416" s="37" t="s">
        <v>834</v>
      </c>
      <c r="D416" s="170">
        <f t="shared" si="10"/>
        <v>0</v>
      </c>
      <c r="E416" s="171"/>
    </row>
    <row r="417" spans="2:5" ht="14.25" hidden="1">
      <c r="B417" s="164">
        <v>307</v>
      </c>
      <c r="C417" s="37" t="s">
        <v>835</v>
      </c>
      <c r="D417" s="170">
        <f t="shared" si="10"/>
        <v>0</v>
      </c>
      <c r="E417" s="171"/>
    </row>
    <row r="418" spans="2:5" ht="14.25" hidden="1">
      <c r="B418" s="164">
        <v>308</v>
      </c>
      <c r="C418" s="37" t="s">
        <v>836</v>
      </c>
      <c r="D418" s="170">
        <f t="shared" si="10"/>
        <v>0</v>
      </c>
      <c r="E418" s="171"/>
    </row>
    <row r="419" spans="2:5" ht="14.25" hidden="1">
      <c r="B419" s="164">
        <v>309</v>
      </c>
      <c r="C419" s="37" t="s">
        <v>837</v>
      </c>
      <c r="D419" s="170">
        <f t="shared" si="10"/>
        <v>0</v>
      </c>
      <c r="E419" s="171"/>
    </row>
    <row r="420" spans="2:5" ht="14.25" hidden="1">
      <c r="B420" s="164">
        <v>310</v>
      </c>
      <c r="C420" s="37" t="s">
        <v>838</v>
      </c>
      <c r="D420" s="170">
        <f t="shared" si="10"/>
        <v>0</v>
      </c>
      <c r="E420" s="171"/>
    </row>
    <row r="421" spans="2:5" ht="14.25" hidden="1">
      <c r="B421" s="164">
        <v>311</v>
      </c>
      <c r="C421" s="37" t="s">
        <v>839</v>
      </c>
      <c r="D421" s="170">
        <f t="shared" si="10"/>
        <v>0</v>
      </c>
      <c r="E421" s="171"/>
    </row>
    <row r="422" spans="2:5" ht="14.25" hidden="1">
      <c r="B422" s="164">
        <v>312</v>
      </c>
      <c r="C422" s="37" t="s">
        <v>840</v>
      </c>
      <c r="D422" s="170">
        <f t="shared" si="10"/>
        <v>0</v>
      </c>
      <c r="E422" s="171"/>
    </row>
    <row r="423" spans="2:5" ht="14.25" hidden="1">
      <c r="B423" s="164">
        <v>313</v>
      </c>
      <c r="C423" s="37" t="s">
        <v>841</v>
      </c>
      <c r="D423" s="170">
        <f t="shared" si="10"/>
        <v>0</v>
      </c>
      <c r="E423" s="171"/>
    </row>
    <row r="424" spans="2:5" ht="14.25" hidden="1">
      <c r="B424" s="164">
        <v>314</v>
      </c>
      <c r="C424" s="37" t="s">
        <v>842</v>
      </c>
      <c r="D424" s="170">
        <f t="shared" si="10"/>
        <v>0</v>
      </c>
      <c r="E424" s="171"/>
    </row>
    <row r="425" spans="2:5" ht="14.25" hidden="1">
      <c r="B425" s="164">
        <v>315</v>
      </c>
      <c r="C425" s="37" t="s">
        <v>843</v>
      </c>
      <c r="D425" s="170">
        <f t="shared" si="10"/>
        <v>0</v>
      </c>
      <c r="E425" s="171"/>
    </row>
    <row r="426" spans="2:5" ht="14.25" hidden="1">
      <c r="B426" s="164">
        <v>316</v>
      </c>
      <c r="C426" s="37" t="s">
        <v>844</v>
      </c>
      <c r="D426" s="170">
        <f t="shared" si="10"/>
        <v>0</v>
      </c>
      <c r="E426" s="171"/>
    </row>
    <row r="427" spans="2:5" ht="14.25" hidden="1">
      <c r="B427" s="164">
        <v>317</v>
      </c>
      <c r="C427" s="37" t="s">
        <v>845</v>
      </c>
      <c r="D427" s="170">
        <f t="shared" si="10"/>
        <v>0</v>
      </c>
      <c r="E427" s="171"/>
    </row>
    <row r="428" spans="2:5" ht="14.25" hidden="1">
      <c r="B428" s="164">
        <v>399</v>
      </c>
      <c r="C428" s="37" t="s">
        <v>846</v>
      </c>
      <c r="D428" s="170">
        <f t="shared" si="10"/>
        <v>0</v>
      </c>
      <c r="E428" s="171"/>
    </row>
    <row r="429" spans="2:5" ht="14.25" hidden="1">
      <c r="B429" s="164">
        <v>400</v>
      </c>
      <c r="C429" s="37" t="s">
        <v>389</v>
      </c>
      <c r="D429" s="170">
        <f>SUM(D430:D437)</f>
        <v>0</v>
      </c>
      <c r="E429" s="171">
        <f>D429/$D$449</f>
        <v>0</v>
      </c>
    </row>
    <row r="430" spans="2:5" ht="14.25" hidden="1">
      <c r="B430" s="164">
        <v>401</v>
      </c>
      <c r="C430" s="37" t="s">
        <v>753</v>
      </c>
      <c r="D430" s="170">
        <f>SUMIF($K$4:$K$340,B430,$L$4:$L$340)</f>
        <v>0</v>
      </c>
      <c r="E430" s="171"/>
    </row>
    <row r="431" spans="2:5" ht="14.25" hidden="1">
      <c r="B431" s="164">
        <v>402</v>
      </c>
      <c r="C431" s="37" t="s">
        <v>754</v>
      </c>
      <c r="D431" s="170">
        <f aca="true" t="shared" si="11" ref="D431:D437">SUMIF($K$4:$K$340,B431,$L$4:$L$340)</f>
        <v>0</v>
      </c>
      <c r="E431" s="171"/>
    </row>
    <row r="432" spans="2:5" ht="14.25" hidden="1">
      <c r="B432" s="164">
        <v>403</v>
      </c>
      <c r="C432" s="37" t="s">
        <v>755</v>
      </c>
      <c r="D432" s="170">
        <f t="shared" si="11"/>
        <v>0</v>
      </c>
      <c r="E432" s="171"/>
    </row>
    <row r="433" spans="2:5" ht="14.25" hidden="1">
      <c r="B433" s="164">
        <v>404</v>
      </c>
      <c r="C433" s="37" t="s">
        <v>756</v>
      </c>
      <c r="D433" s="170">
        <f t="shared" si="11"/>
        <v>0</v>
      </c>
      <c r="E433" s="171"/>
    </row>
    <row r="434" spans="2:5" ht="14.25" hidden="1">
      <c r="B434" s="164">
        <v>405</v>
      </c>
      <c r="C434" s="37" t="s">
        <v>757</v>
      </c>
      <c r="D434" s="170">
        <f t="shared" si="11"/>
        <v>0</v>
      </c>
      <c r="E434" s="171"/>
    </row>
    <row r="435" spans="2:5" ht="14.25" hidden="1">
      <c r="B435" s="164">
        <v>406</v>
      </c>
      <c r="C435" s="37" t="s">
        <v>758</v>
      </c>
      <c r="D435" s="170">
        <f t="shared" si="11"/>
        <v>0</v>
      </c>
      <c r="E435" s="171"/>
    </row>
    <row r="436" spans="2:5" ht="14.25" hidden="1">
      <c r="B436" s="164">
        <v>407</v>
      </c>
      <c r="C436" s="37" t="s">
        <v>759</v>
      </c>
      <c r="D436" s="170">
        <f t="shared" si="11"/>
        <v>0</v>
      </c>
      <c r="E436" s="171"/>
    </row>
    <row r="437" spans="2:5" ht="14.25" hidden="1">
      <c r="B437" s="164">
        <v>499</v>
      </c>
      <c r="C437" s="37" t="s">
        <v>760</v>
      </c>
      <c r="D437" s="170">
        <f t="shared" si="11"/>
        <v>0</v>
      </c>
      <c r="E437" s="171"/>
    </row>
    <row r="438" spans="2:5" ht="14.25" hidden="1">
      <c r="B438" s="164">
        <v>500</v>
      </c>
      <c r="C438" s="37" t="s">
        <v>390</v>
      </c>
      <c r="D438" s="170">
        <f>SUM(F439:F442)</f>
        <v>0</v>
      </c>
      <c r="E438" s="171">
        <f>D438/$D$449</f>
        <v>0</v>
      </c>
    </row>
    <row r="439" spans="2:6" ht="14.25" hidden="1">
      <c r="B439" s="164">
        <v>501</v>
      </c>
      <c r="C439" s="37" t="s">
        <v>392</v>
      </c>
      <c r="E439" s="171"/>
      <c r="F439" s="170">
        <f>SUMIF($M$4:$M$340,B439,$N$4:$N$340)</f>
        <v>0</v>
      </c>
    </row>
    <row r="440" spans="2:6" ht="14.25" hidden="1">
      <c r="B440" s="164">
        <v>502</v>
      </c>
      <c r="C440" s="37" t="s">
        <v>391</v>
      </c>
      <c r="E440" s="171"/>
      <c r="F440" s="170">
        <f>SUMIF($M$4:$M$340,B440,$N$4:$N$340)</f>
        <v>0</v>
      </c>
    </row>
    <row r="441" spans="2:6" ht="14.25" hidden="1">
      <c r="B441" s="164">
        <v>503</v>
      </c>
      <c r="C441" s="37" t="s">
        <v>393</v>
      </c>
      <c r="E441" s="171"/>
      <c r="F441" s="170">
        <f>SUMIF($M$4:$M$340,B441,$N$4:$N$340)</f>
        <v>0</v>
      </c>
    </row>
    <row r="442" spans="2:6" ht="14.25" hidden="1">
      <c r="B442" s="164">
        <v>599</v>
      </c>
      <c r="C442" s="37" t="s">
        <v>851</v>
      </c>
      <c r="E442" s="171"/>
      <c r="F442" s="170">
        <f>SUMIF($M$4:$M$340,B442,$N$4:$N$340)</f>
        <v>0</v>
      </c>
    </row>
    <row r="443" spans="2:5" ht="14.25" hidden="1">
      <c r="B443" s="164">
        <v>900</v>
      </c>
      <c r="C443" s="37" t="s">
        <v>394</v>
      </c>
      <c r="D443" s="170">
        <f>SUM(D444:D448)</f>
        <v>0</v>
      </c>
      <c r="E443" s="171">
        <f>D443/$D$449</f>
        <v>0</v>
      </c>
    </row>
    <row r="444" spans="2:5" ht="14.25" hidden="1">
      <c r="B444" s="164">
        <v>901</v>
      </c>
      <c r="C444" s="37" t="s">
        <v>847</v>
      </c>
      <c r="D444" s="170">
        <f>SUMIF($O$4:$O$340,B444,$P$4:$P$340)</f>
        <v>0</v>
      </c>
      <c r="E444" s="171"/>
    </row>
    <row r="445" spans="2:5" ht="14.25" hidden="1">
      <c r="B445" s="164">
        <v>902</v>
      </c>
      <c r="C445" s="37" t="s">
        <v>848</v>
      </c>
      <c r="D445" s="170">
        <f>SUMIF($O$4:$O$340,B445,$P$4:$P$340)</f>
        <v>0</v>
      </c>
      <c r="E445" s="171"/>
    </row>
    <row r="446" spans="2:5" ht="14.25" hidden="1">
      <c r="B446" s="164">
        <v>903</v>
      </c>
      <c r="C446" s="37" t="s">
        <v>849</v>
      </c>
      <c r="D446" s="170">
        <f>SUMIF($O$4:$O$340,B446,$P$4:$P$340)</f>
        <v>0</v>
      </c>
      <c r="E446" s="171"/>
    </row>
    <row r="447" spans="2:5" ht="14.25" hidden="1">
      <c r="B447" s="164">
        <v>904</v>
      </c>
      <c r="C447" s="37" t="s">
        <v>850</v>
      </c>
      <c r="D447" s="170">
        <f>SUMIF($O$4:$O$340,B447,$P$4:$P$340)</f>
        <v>0</v>
      </c>
      <c r="E447" s="171"/>
    </row>
    <row r="448" spans="2:5" ht="14.25" hidden="1">
      <c r="B448" s="164">
        <v>999</v>
      </c>
      <c r="C448" s="37" t="s">
        <v>387</v>
      </c>
      <c r="D448" s="170">
        <f>SUMIF($O$4:$O$340,B448,$P$4:$P$340)</f>
        <v>0</v>
      </c>
      <c r="E448" s="171"/>
    </row>
    <row r="449" spans="4:5" ht="14.25" hidden="1">
      <c r="D449" s="170">
        <f>D443+D438+D429+D410+D381+D373</f>
        <v>52613181</v>
      </c>
      <c r="E449" s="171"/>
    </row>
  </sheetData>
  <sheetProtection password="CC49" sheet="1" objects="1" scenarios="1"/>
  <mergeCells count="24">
    <mergeCell ref="B1:B3"/>
    <mergeCell ref="O3:P3"/>
    <mergeCell ref="E1:F1"/>
    <mergeCell ref="G1:H1"/>
    <mergeCell ref="M1:N1"/>
    <mergeCell ref="C1:C3"/>
    <mergeCell ref="D1:D3"/>
    <mergeCell ref="Q1:Q3"/>
    <mergeCell ref="E3:F3"/>
    <mergeCell ref="G3:H3"/>
    <mergeCell ref="I3:J3"/>
    <mergeCell ref="K3:L3"/>
    <mergeCell ref="M3:N3"/>
    <mergeCell ref="O1:P1"/>
    <mergeCell ref="M341:N341"/>
    <mergeCell ref="O341:P341"/>
    <mergeCell ref="I1:J1"/>
    <mergeCell ref="A341:C341"/>
    <mergeCell ref="E341:F341"/>
    <mergeCell ref="A1:A3"/>
    <mergeCell ref="K1:L1"/>
    <mergeCell ref="G341:H341"/>
    <mergeCell ref="I341:J341"/>
    <mergeCell ref="K341:L341"/>
  </mergeCells>
  <conditionalFormatting sqref="F7:F21 F24:F25 F27:F30 F32:F34 F41 F43:F44 F46 F48:F50 F52 F55:F56 F66:F67 F73:F75 F77:F80 F82:F87 F89:F98 F100:F108 F110:F112 F114:F127 F129:F134 F136:F140 F143:F159 F161:F170 F172:F184 F186:F195 F198 F200:F201 F203 F205:F207 F209 F213:F222 F224:F227 F229:F237 F239:F240 F242:F257 F263:F272 F274:F275 F277:F279 P285 F287 P287 F297:F298 H301:H306 P315:P318 P324 P326 P330:P332 N336:N339 E281:F283 I281:J281 K282:L282 O281:P283 O309:P309 O321:P322">
    <cfRule type="containsBlanks" priority="60" dxfId="0">
      <formula>LEN(TRIM(E7))=0</formula>
    </cfRule>
  </conditionalFormatting>
  <dataValidations count="10">
    <dataValidation errorStyle="warning" type="whole" operator="greaterThan" allowBlank="1" showInputMessage="1" showErrorMessage="1" errorTitle="IMPORTANTE" error="Se recomienda leer las instrucciones antes de inciar con el llenado del presupuesto por objeto del gasto" sqref="C1:C3">
      <formula1>0</formula1>
    </dataValidation>
    <dataValidation type="list" allowBlank="1" showInputMessage="1" showErrorMessage="1" sqref="E281">
      <formula1>$T$281</formula1>
    </dataValidation>
    <dataValidation type="list" allowBlank="1" showInputMessage="1" showErrorMessage="1" sqref="E282">
      <formula1>$T$282</formula1>
    </dataValidation>
    <dataValidation type="list" allowBlank="1" showInputMessage="1" showErrorMessage="1" sqref="E283">
      <formula1>$T$283</formula1>
    </dataValidation>
    <dataValidation type="list" allowBlank="1" showInputMessage="1" showErrorMessage="1" sqref="I281">
      <formula1>$T$285:$T$302</formula1>
    </dataValidation>
    <dataValidation type="list" allowBlank="1" showInputMessage="1" showErrorMessage="1" sqref="K282">
      <formula1>$T$304:$T$311</formula1>
    </dataValidation>
    <dataValidation type="list" allowBlank="1" showInputMessage="1" showErrorMessage="1" sqref="O281:O283">
      <formula1>$T$313:$T$316</formula1>
    </dataValidation>
    <dataValidation type="list" allowBlank="1" showInputMessage="1" showErrorMessage="1" sqref="O309">
      <formula1>$T$318:$T$319</formula1>
    </dataValidation>
    <dataValidation type="list" allowBlank="1" showInputMessage="1" showErrorMessage="1" sqref="O321:O322">
      <formula1>$T$321:$T$323</formula1>
    </dataValidation>
    <dataValidation type="whole" operator="greaterThanOrEqual" allowBlank="1" showInputMessage="1" showErrorMessage="1" sqref="F7:F21 F24:F25 F27:F30 F32:F34 F41 F43:F44 F46 F48:F50 F52 F55:F56 F66:F67 F73:F75 F77:F80 F82:F87 F89:F98 F100:F108 F110:F112 F114:F127 F129:F134 F136:F140 F143:F159 F161:F170 F172:F184 F186:F195 F198 F200:F201 F203 F205:F207 F209 F213:F222 F224:F227 F229:F237 F239:F240 F242:F257 F263:F272 F274:F275 F277:F279 F281:F283 J281 L282 P281:P283 P285 F287 P287 F297:F298 H301:H306 P309 P315:P318 P321:P322 P324 P326 P330:P332 N336:N339">
      <formula1>0</formula1>
    </dataValidation>
  </dataValidations>
  <printOptions/>
  <pageMargins left="1.1811023622047245" right="0.3937007874015748" top="0.7480314960629921" bottom="0.7874015748031497" header="0.31496062992125984" footer="0.31496062992125984"/>
  <pageSetup horizontalDpi="200" verticalDpi="200" orientation="landscape" paperSize="5" scale="75" r:id="rId4"/>
  <headerFooter>
    <oddHeader>&amp;L&amp;"-,Negrita"&amp;18Presupuesto de Ingresos por Clasificación Económica, Fuente de Financiamiento y Concepto 2011&amp;"-,Normal"&amp;11
&amp;"-,Negrita"&amp;14Nombre de la Entidad: &amp;F, Jalisco</oddHeader>
    <oddFooter>&amp;RPágina &amp;P de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rgb="FFFFFF00"/>
  </sheetPr>
  <dimension ref="A1:R517"/>
  <sheetViews>
    <sheetView zoomScalePageLayoutView="0" workbookViewId="0" topLeftCell="A1">
      <pane ySplit="4" topLeftCell="A155" activePane="bottomLeft" state="frozen"/>
      <selection pane="topLeft" activeCell="A1" sqref="A1"/>
      <selection pane="bottomLeft" activeCell="F155" sqref="F155"/>
    </sheetView>
  </sheetViews>
  <sheetFormatPr defaultColWidth="0" defaultRowHeight="15" zeroHeight="1"/>
  <cols>
    <col min="1" max="1" width="5.00390625" style="2" bestFit="1" customWidth="1"/>
    <col min="2" max="2" width="55.00390625" style="2" customWidth="1"/>
    <col min="3" max="3" width="3.8515625" style="307" customWidth="1"/>
    <col min="4" max="4" width="4.00390625" style="10" customWidth="1"/>
    <col min="5" max="5" width="15.00390625" style="6" customWidth="1"/>
    <col min="6" max="6" width="4.00390625" style="10" bestFit="1" customWidth="1"/>
    <col min="7" max="7" width="15.00390625" style="6" customWidth="1"/>
    <col min="8" max="8" width="4.00390625" style="10" bestFit="1" customWidth="1"/>
    <col min="9" max="9" width="15.00390625" style="6" customWidth="1"/>
    <col min="10" max="10" width="4.00390625" style="10" bestFit="1" customWidth="1"/>
    <col min="11" max="11" width="15.00390625" style="6" customWidth="1"/>
    <col min="12" max="12" width="4.00390625" style="10" bestFit="1" customWidth="1"/>
    <col min="13" max="13" width="15.00390625" style="6" customWidth="1"/>
    <col min="14" max="14" width="4.00390625" style="10" bestFit="1" customWidth="1"/>
    <col min="15" max="15" width="15.00390625" style="6" customWidth="1"/>
    <col min="16" max="16" width="16.57421875" style="7" customWidth="1"/>
    <col min="17" max="17" width="0.2890625" style="0" customWidth="1"/>
    <col min="18" max="16384" width="0" style="0" hidden="1" customWidth="1"/>
  </cols>
  <sheetData>
    <row r="1" spans="1:16" s="9" customFormat="1" ht="37.5" customHeight="1">
      <c r="A1" s="446" t="s">
        <v>165</v>
      </c>
      <c r="B1" s="447" t="s">
        <v>788</v>
      </c>
      <c r="C1" s="460" t="s">
        <v>166</v>
      </c>
      <c r="D1" s="451" t="s">
        <v>853</v>
      </c>
      <c r="E1" s="451"/>
      <c r="F1" s="444" t="s">
        <v>339</v>
      </c>
      <c r="G1" s="444"/>
      <c r="H1" s="444" t="s">
        <v>388</v>
      </c>
      <c r="I1" s="444"/>
      <c r="J1" s="444" t="s">
        <v>389</v>
      </c>
      <c r="K1" s="444"/>
      <c r="L1" s="444" t="s">
        <v>390</v>
      </c>
      <c r="M1" s="444"/>
      <c r="N1" s="444" t="s">
        <v>394</v>
      </c>
      <c r="O1" s="444"/>
      <c r="P1" s="448" t="s">
        <v>385</v>
      </c>
    </row>
    <row r="2" spans="1:16" s="9" customFormat="1" ht="30">
      <c r="A2" s="447"/>
      <c r="B2" s="447"/>
      <c r="C2" s="461"/>
      <c r="D2" s="23" t="s">
        <v>395</v>
      </c>
      <c r="E2" s="11" t="s">
        <v>852</v>
      </c>
      <c r="F2" s="23" t="s">
        <v>395</v>
      </c>
      <c r="G2" s="11" t="s">
        <v>852</v>
      </c>
      <c r="H2" s="23" t="s">
        <v>395</v>
      </c>
      <c r="I2" s="11" t="s">
        <v>852</v>
      </c>
      <c r="J2" s="23" t="s">
        <v>395</v>
      </c>
      <c r="K2" s="11" t="s">
        <v>852</v>
      </c>
      <c r="L2" s="23" t="s">
        <v>395</v>
      </c>
      <c r="M2" s="11" t="s">
        <v>852</v>
      </c>
      <c r="N2" s="23" t="s">
        <v>395</v>
      </c>
      <c r="O2" s="11" t="s">
        <v>852</v>
      </c>
      <c r="P2" s="448"/>
    </row>
    <row r="3" spans="1:16" s="9" customFormat="1" ht="18" customHeight="1">
      <c r="A3" s="459"/>
      <c r="B3" s="459"/>
      <c r="C3" s="462"/>
      <c r="D3" s="457"/>
      <c r="E3" s="458"/>
      <c r="F3" s="457"/>
      <c r="G3" s="458"/>
      <c r="H3" s="457"/>
      <c r="I3" s="458"/>
      <c r="J3" s="457"/>
      <c r="K3" s="458"/>
      <c r="L3" s="457"/>
      <c r="M3" s="458"/>
      <c r="N3" s="457"/>
      <c r="O3" s="458"/>
      <c r="P3" s="463"/>
    </row>
    <row r="4" spans="1:16" s="9" customFormat="1" ht="0.75" customHeight="1">
      <c r="A4" s="18"/>
      <c r="B4" s="18"/>
      <c r="C4" s="30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0"/>
    </row>
    <row r="5" spans="1:16" ht="25.5" customHeight="1">
      <c r="A5" s="12">
        <v>1000</v>
      </c>
      <c r="B5" s="13" t="s">
        <v>442</v>
      </c>
      <c r="C5" s="303"/>
      <c r="D5" s="14"/>
      <c r="E5" s="5">
        <f>E6+E11+E16+E25+E30+E37+E39+E42</f>
        <v>16434991</v>
      </c>
      <c r="F5" s="14"/>
      <c r="G5" s="5">
        <f>G6+G11+G16+G25+G30+G37+G39+G42</f>
        <v>6889147</v>
      </c>
      <c r="H5" s="14"/>
      <c r="I5" s="5">
        <f>I6+I11+I16+I25+I30+I37+I39+I42</f>
        <v>0</v>
      </c>
      <c r="J5" s="14"/>
      <c r="K5" s="5">
        <f>K6+K11+K16+K25+K30+K37+K39+K42</f>
        <v>0</v>
      </c>
      <c r="L5" s="14"/>
      <c r="M5" s="5">
        <f>M6+M11+M16+M25+M30+M37+M39+M42</f>
        <v>0</v>
      </c>
      <c r="N5" s="14"/>
      <c r="O5" s="5">
        <f>O6+O11+O16+O25+O30+O37+O39+O42</f>
        <v>0</v>
      </c>
      <c r="P5" s="5">
        <f>E5+G5+I5+K5+M5+O5</f>
        <v>23324138</v>
      </c>
    </row>
    <row r="6" spans="1:18" ht="25.5" customHeight="1">
      <c r="A6" s="12">
        <v>1100</v>
      </c>
      <c r="B6" s="13" t="s">
        <v>443</v>
      </c>
      <c r="C6" s="303"/>
      <c r="D6" s="14"/>
      <c r="E6" s="5">
        <f>SUM(E7:E10)</f>
        <v>11414352</v>
      </c>
      <c r="F6" s="14"/>
      <c r="G6" s="5">
        <f>SUM(G7:G10)</f>
        <v>5950104</v>
      </c>
      <c r="H6" s="14"/>
      <c r="I6" s="5">
        <f>SUM(I7:I10)</f>
        <v>0</v>
      </c>
      <c r="J6" s="14"/>
      <c r="K6" s="5">
        <f>SUM(K7:K10)</f>
        <v>0</v>
      </c>
      <c r="L6" s="14"/>
      <c r="M6" s="5">
        <f>SUM(M7:M10)</f>
        <v>0</v>
      </c>
      <c r="N6" s="14"/>
      <c r="O6" s="5">
        <f>SUM(O7:O10)</f>
        <v>0</v>
      </c>
      <c r="P6" s="5">
        <f>E6+G6+I6+K6+M6+O6</f>
        <v>17364456</v>
      </c>
      <c r="R6">
        <v>1</v>
      </c>
    </row>
    <row r="7" spans="1:18" ht="25.5" customHeight="1">
      <c r="A7" s="3">
        <v>111</v>
      </c>
      <c r="B7" s="31" t="s">
        <v>444</v>
      </c>
      <c r="C7" s="304">
        <v>1</v>
      </c>
      <c r="D7" s="29"/>
      <c r="E7" s="30"/>
      <c r="F7" s="309"/>
      <c r="G7" s="310"/>
      <c r="H7" s="309"/>
      <c r="I7" s="310"/>
      <c r="J7" s="309"/>
      <c r="K7" s="310"/>
      <c r="L7" s="309"/>
      <c r="M7" s="310"/>
      <c r="N7" s="29"/>
      <c r="O7" s="30"/>
      <c r="P7" s="19">
        <f>E7+G7+I7+K7+M7+O7</f>
        <v>0</v>
      </c>
      <c r="R7">
        <v>2</v>
      </c>
    </row>
    <row r="8" spans="1:18" ht="25.5" customHeight="1">
      <c r="A8" s="3">
        <v>112</v>
      </c>
      <c r="B8" s="4" t="s">
        <v>445</v>
      </c>
      <c r="C8" s="304"/>
      <c r="D8" s="309"/>
      <c r="E8" s="310"/>
      <c r="F8" s="309"/>
      <c r="G8" s="310"/>
      <c r="H8" s="309"/>
      <c r="I8" s="310"/>
      <c r="J8" s="309"/>
      <c r="K8" s="310"/>
      <c r="L8" s="309"/>
      <c r="M8" s="310"/>
      <c r="N8" s="309"/>
      <c r="O8" s="310"/>
      <c r="P8" s="19">
        <f>E8+G8+I8+K8+M8+O8</f>
        <v>0</v>
      </c>
      <c r="R8">
        <v>3</v>
      </c>
    </row>
    <row r="9" spans="1:16" ht="25.5" customHeight="1">
      <c r="A9" s="3">
        <v>113</v>
      </c>
      <c r="B9" s="4" t="s">
        <v>446</v>
      </c>
      <c r="C9" s="304">
        <v>1</v>
      </c>
      <c r="D9" s="29">
        <v>101</v>
      </c>
      <c r="E9" s="30">
        <v>11414352</v>
      </c>
      <c r="F9" s="29">
        <v>228</v>
      </c>
      <c r="G9" s="30">
        <v>5950104</v>
      </c>
      <c r="H9" s="29"/>
      <c r="I9" s="30"/>
      <c r="J9" s="309"/>
      <c r="K9" s="310"/>
      <c r="L9" s="309"/>
      <c r="M9" s="310"/>
      <c r="N9" s="29"/>
      <c r="O9" s="30"/>
      <c r="P9" s="19">
        <f>E9+G9+I9+K9+M9+O9</f>
        <v>17364456</v>
      </c>
    </row>
    <row r="10" spans="1:18" ht="25.5" customHeight="1">
      <c r="A10" s="3">
        <v>114</v>
      </c>
      <c r="B10" s="4" t="s">
        <v>383</v>
      </c>
      <c r="C10" s="304">
        <v>1</v>
      </c>
      <c r="D10" s="29"/>
      <c r="E10" s="30"/>
      <c r="F10" s="309"/>
      <c r="G10" s="310"/>
      <c r="H10" s="309"/>
      <c r="I10" s="310"/>
      <c r="J10" s="309"/>
      <c r="K10" s="310"/>
      <c r="L10" s="309"/>
      <c r="M10" s="310"/>
      <c r="N10" s="29"/>
      <c r="O10" s="30"/>
      <c r="P10" s="19">
        <f aca="true" t="shared" si="0" ref="P10:P73">E10+G10+I10+K10+M10+O10</f>
        <v>0</v>
      </c>
      <c r="R10">
        <v>101</v>
      </c>
    </row>
    <row r="11" spans="1:18" ht="25.5" customHeight="1">
      <c r="A11" s="12">
        <v>1200</v>
      </c>
      <c r="B11" s="13" t="s">
        <v>447</v>
      </c>
      <c r="C11" s="303"/>
      <c r="D11" s="14"/>
      <c r="E11" s="5">
        <f>SUM(E12:E15)</f>
        <v>184080</v>
      </c>
      <c r="F11" s="14"/>
      <c r="G11" s="5">
        <f>SUM(G12:G15)</f>
        <v>0</v>
      </c>
      <c r="H11" s="14"/>
      <c r="I11" s="5">
        <f>SUM(I12:I15)</f>
        <v>0</v>
      </c>
      <c r="J11" s="14"/>
      <c r="K11" s="5">
        <f>SUM(K12:K15)</f>
        <v>0</v>
      </c>
      <c r="L11" s="14"/>
      <c r="M11" s="5">
        <f>SUM(M12:M15)</f>
        <v>0</v>
      </c>
      <c r="N11" s="14"/>
      <c r="O11" s="5">
        <f>SUM(O12:O15)</f>
        <v>0</v>
      </c>
      <c r="P11" s="5">
        <f t="shared" si="0"/>
        <v>184080</v>
      </c>
      <c r="R11">
        <v>102</v>
      </c>
    </row>
    <row r="12" spans="1:18" ht="25.5" customHeight="1">
      <c r="A12" s="3">
        <v>121</v>
      </c>
      <c r="B12" s="4" t="s">
        <v>448</v>
      </c>
      <c r="C12" s="304">
        <v>1</v>
      </c>
      <c r="D12" s="29"/>
      <c r="E12" s="30"/>
      <c r="F12" s="29"/>
      <c r="G12" s="30"/>
      <c r="H12" s="29"/>
      <c r="I12" s="30"/>
      <c r="J12" s="309"/>
      <c r="K12" s="310"/>
      <c r="L12" s="309"/>
      <c r="M12" s="310"/>
      <c r="N12" s="29"/>
      <c r="O12" s="30"/>
      <c r="P12" s="5">
        <f t="shared" si="0"/>
        <v>0</v>
      </c>
      <c r="R12">
        <v>103</v>
      </c>
    </row>
    <row r="13" spans="1:18" ht="25.5" customHeight="1">
      <c r="A13" s="3">
        <v>122</v>
      </c>
      <c r="B13" s="4" t="s">
        <v>449</v>
      </c>
      <c r="C13" s="304">
        <v>1</v>
      </c>
      <c r="D13" s="29">
        <v>101</v>
      </c>
      <c r="E13" s="30">
        <v>184080</v>
      </c>
      <c r="F13" s="29"/>
      <c r="G13" s="30"/>
      <c r="H13" s="29"/>
      <c r="I13" s="30"/>
      <c r="J13" s="309"/>
      <c r="K13" s="310"/>
      <c r="L13" s="309"/>
      <c r="M13" s="310"/>
      <c r="N13" s="29"/>
      <c r="O13" s="30"/>
      <c r="P13" s="5">
        <f t="shared" si="0"/>
        <v>184080</v>
      </c>
      <c r="R13">
        <v>104</v>
      </c>
    </row>
    <row r="14" spans="1:18" ht="25.5" customHeight="1">
      <c r="A14" s="3">
        <v>123</v>
      </c>
      <c r="B14" s="4" t="s">
        <v>450</v>
      </c>
      <c r="C14" s="304">
        <v>1</v>
      </c>
      <c r="D14" s="29"/>
      <c r="E14" s="30"/>
      <c r="F14" s="309"/>
      <c r="G14" s="310"/>
      <c r="H14" s="309"/>
      <c r="I14" s="310"/>
      <c r="J14" s="309"/>
      <c r="K14" s="310"/>
      <c r="L14" s="309"/>
      <c r="M14" s="310"/>
      <c r="N14" s="29"/>
      <c r="O14" s="30"/>
      <c r="P14" s="5">
        <f t="shared" si="0"/>
        <v>0</v>
      </c>
      <c r="R14">
        <v>105</v>
      </c>
    </row>
    <row r="15" spans="1:18" ht="25.5" customHeight="1">
      <c r="A15" s="3">
        <v>124</v>
      </c>
      <c r="B15" s="4" t="s">
        <v>384</v>
      </c>
      <c r="C15" s="304"/>
      <c r="D15" s="309"/>
      <c r="E15" s="310"/>
      <c r="F15" s="309"/>
      <c r="G15" s="310"/>
      <c r="H15" s="309"/>
      <c r="I15" s="310"/>
      <c r="J15" s="309"/>
      <c r="K15" s="310"/>
      <c r="L15" s="309"/>
      <c r="M15" s="310"/>
      <c r="N15" s="309"/>
      <c r="O15" s="310"/>
      <c r="P15" s="5">
        <f t="shared" si="0"/>
        <v>0</v>
      </c>
      <c r="R15">
        <v>106</v>
      </c>
    </row>
    <row r="16" spans="1:18" ht="25.5" customHeight="1">
      <c r="A16" s="12">
        <v>1300</v>
      </c>
      <c r="B16" s="13" t="s">
        <v>451</v>
      </c>
      <c r="C16" s="303"/>
      <c r="D16" s="14"/>
      <c r="E16" s="5">
        <f>SUM(E17:E24)</f>
        <v>1871559</v>
      </c>
      <c r="F16" s="14"/>
      <c r="G16" s="5">
        <f>SUM(G17:G24)</f>
        <v>939043</v>
      </c>
      <c r="H16" s="14"/>
      <c r="I16" s="5">
        <f>SUM(I17:I24)</f>
        <v>0</v>
      </c>
      <c r="J16" s="14"/>
      <c r="K16" s="5">
        <f>SUM(K17:K24)</f>
        <v>0</v>
      </c>
      <c r="L16" s="14"/>
      <c r="M16" s="5">
        <f>SUM(M17:M24)</f>
        <v>0</v>
      </c>
      <c r="N16" s="14"/>
      <c r="O16" s="5">
        <f>SUM(O17:O24)</f>
        <v>0</v>
      </c>
      <c r="P16" s="5">
        <f t="shared" si="0"/>
        <v>2810602</v>
      </c>
      <c r="R16">
        <v>199</v>
      </c>
    </row>
    <row r="17" spans="1:16" ht="25.5" customHeight="1">
      <c r="A17" s="3">
        <v>131</v>
      </c>
      <c r="B17" s="4" t="s">
        <v>452</v>
      </c>
      <c r="C17" s="304">
        <v>1</v>
      </c>
      <c r="D17" s="29">
        <v>101</v>
      </c>
      <c r="E17" s="30">
        <v>41099</v>
      </c>
      <c r="F17" s="309"/>
      <c r="G17" s="310"/>
      <c r="H17" s="309"/>
      <c r="I17" s="310"/>
      <c r="J17" s="309"/>
      <c r="K17" s="310"/>
      <c r="L17" s="309"/>
      <c r="M17" s="310"/>
      <c r="N17" s="29"/>
      <c r="O17" s="30"/>
      <c r="P17" s="5">
        <f t="shared" si="0"/>
        <v>41099</v>
      </c>
    </row>
    <row r="18" spans="1:18" ht="25.5" customHeight="1">
      <c r="A18" s="3">
        <v>132</v>
      </c>
      <c r="B18" s="4" t="s">
        <v>453</v>
      </c>
      <c r="C18" s="304">
        <v>1</v>
      </c>
      <c r="D18" s="29">
        <v>101</v>
      </c>
      <c r="E18" s="30">
        <v>1830460</v>
      </c>
      <c r="F18" s="29">
        <v>228</v>
      </c>
      <c r="G18" s="30">
        <v>939043</v>
      </c>
      <c r="H18" s="309"/>
      <c r="I18" s="310"/>
      <c r="J18" s="309"/>
      <c r="K18" s="310"/>
      <c r="L18" s="309"/>
      <c r="M18" s="310"/>
      <c r="N18" s="29"/>
      <c r="O18" s="30"/>
      <c r="P18" s="5">
        <f t="shared" si="0"/>
        <v>2769503</v>
      </c>
      <c r="R18" s="24" t="s">
        <v>751</v>
      </c>
    </row>
    <row r="19" spans="1:18" ht="25.5" customHeight="1">
      <c r="A19" s="3">
        <v>133</v>
      </c>
      <c r="B19" s="4" t="s">
        <v>454</v>
      </c>
      <c r="C19" s="304">
        <v>1</v>
      </c>
      <c r="D19" s="29"/>
      <c r="E19" s="30"/>
      <c r="F19" s="29"/>
      <c r="G19" s="30"/>
      <c r="H19" s="309"/>
      <c r="I19" s="310"/>
      <c r="J19" s="309"/>
      <c r="K19" s="310"/>
      <c r="L19" s="309"/>
      <c r="M19" s="310"/>
      <c r="N19" s="29"/>
      <c r="O19" s="30"/>
      <c r="P19" s="5">
        <f t="shared" si="0"/>
        <v>0</v>
      </c>
      <c r="R19">
        <v>201</v>
      </c>
    </row>
    <row r="20" spans="1:18" ht="25.5" customHeight="1">
      <c r="A20" s="3">
        <v>134</v>
      </c>
      <c r="B20" s="4" t="s">
        <v>455</v>
      </c>
      <c r="C20" s="304">
        <v>1</v>
      </c>
      <c r="D20" s="29"/>
      <c r="E20" s="30"/>
      <c r="F20" s="29"/>
      <c r="G20" s="30"/>
      <c r="H20" s="309"/>
      <c r="I20" s="310"/>
      <c r="J20" s="309"/>
      <c r="K20" s="310"/>
      <c r="L20" s="309"/>
      <c r="M20" s="310"/>
      <c r="N20" s="29"/>
      <c r="O20" s="30"/>
      <c r="P20" s="5">
        <f t="shared" si="0"/>
        <v>0</v>
      </c>
      <c r="R20">
        <v>203</v>
      </c>
    </row>
    <row r="21" spans="1:18" ht="25.5" customHeight="1">
      <c r="A21" s="3">
        <v>135</v>
      </c>
      <c r="B21" s="4" t="s">
        <v>456</v>
      </c>
      <c r="C21" s="304"/>
      <c r="D21" s="309"/>
      <c r="E21" s="310"/>
      <c r="F21" s="309"/>
      <c r="G21" s="310"/>
      <c r="H21" s="309"/>
      <c r="I21" s="310"/>
      <c r="J21" s="309"/>
      <c r="K21" s="310"/>
      <c r="L21" s="309"/>
      <c r="M21" s="310"/>
      <c r="N21" s="309"/>
      <c r="O21" s="310"/>
      <c r="P21" s="5">
        <f t="shared" si="0"/>
        <v>0</v>
      </c>
      <c r="R21">
        <v>205</v>
      </c>
    </row>
    <row r="22" spans="1:18" ht="25.5" customHeight="1">
      <c r="A22" s="3">
        <v>136</v>
      </c>
      <c r="B22" s="4" t="s">
        <v>176</v>
      </c>
      <c r="C22" s="304"/>
      <c r="D22" s="309"/>
      <c r="E22" s="310"/>
      <c r="F22" s="309"/>
      <c r="G22" s="310"/>
      <c r="H22" s="309"/>
      <c r="I22" s="310"/>
      <c r="J22" s="309"/>
      <c r="K22" s="310"/>
      <c r="L22" s="309"/>
      <c r="M22" s="310"/>
      <c r="N22" s="309"/>
      <c r="O22" s="310"/>
      <c r="P22" s="5">
        <f t="shared" si="0"/>
        <v>0</v>
      </c>
      <c r="R22">
        <v>207</v>
      </c>
    </row>
    <row r="23" spans="1:18" ht="25.5" customHeight="1">
      <c r="A23" s="3">
        <v>137</v>
      </c>
      <c r="B23" s="4" t="s">
        <v>177</v>
      </c>
      <c r="C23" s="304">
        <v>1</v>
      </c>
      <c r="D23" s="29"/>
      <c r="E23" s="30"/>
      <c r="F23" s="29"/>
      <c r="G23" s="30"/>
      <c r="H23" s="29"/>
      <c r="I23" s="30"/>
      <c r="J23" s="309"/>
      <c r="K23" s="310"/>
      <c r="L23" s="309"/>
      <c r="M23" s="310"/>
      <c r="N23" s="29"/>
      <c r="O23" s="30"/>
      <c r="P23" s="5">
        <f t="shared" si="0"/>
        <v>0</v>
      </c>
      <c r="R23">
        <v>209</v>
      </c>
    </row>
    <row r="24" spans="1:18" ht="25.5" customHeight="1">
      <c r="A24" s="3">
        <v>138</v>
      </c>
      <c r="B24" s="4" t="s">
        <v>178</v>
      </c>
      <c r="C24" s="304"/>
      <c r="D24" s="309"/>
      <c r="E24" s="310"/>
      <c r="F24" s="309"/>
      <c r="G24" s="310"/>
      <c r="H24" s="309"/>
      <c r="I24" s="310"/>
      <c r="J24" s="309"/>
      <c r="K24" s="310"/>
      <c r="L24" s="309"/>
      <c r="M24" s="310"/>
      <c r="N24" s="309"/>
      <c r="O24" s="310"/>
      <c r="P24" s="5">
        <f t="shared" si="0"/>
        <v>0</v>
      </c>
      <c r="R24">
        <v>211</v>
      </c>
    </row>
    <row r="25" spans="1:18" ht="25.5" customHeight="1">
      <c r="A25" s="12">
        <v>1400</v>
      </c>
      <c r="B25" s="13" t="s">
        <v>179</v>
      </c>
      <c r="C25" s="303"/>
      <c r="D25" s="14"/>
      <c r="E25" s="5">
        <f>SUM(E26:E29)</f>
        <v>2920000</v>
      </c>
      <c r="F25" s="14"/>
      <c r="G25" s="5">
        <f>SUM(G26:G29)</f>
        <v>0</v>
      </c>
      <c r="H25" s="14"/>
      <c r="I25" s="5">
        <f>SUM(I26:I29)</f>
        <v>0</v>
      </c>
      <c r="J25" s="14"/>
      <c r="K25" s="5">
        <f>SUM(K26:K29)</f>
        <v>0</v>
      </c>
      <c r="L25" s="14"/>
      <c r="M25" s="5">
        <f>SUM(M26:M29)</f>
        <v>0</v>
      </c>
      <c r="N25" s="14"/>
      <c r="O25" s="5">
        <f>SUM(O26:O29)</f>
        <v>0</v>
      </c>
      <c r="P25" s="5">
        <f t="shared" si="0"/>
        <v>2920000</v>
      </c>
      <c r="R25">
        <v>213</v>
      </c>
    </row>
    <row r="26" spans="1:18" ht="25.5" customHeight="1">
      <c r="A26" s="3">
        <v>141</v>
      </c>
      <c r="B26" s="4" t="s">
        <v>180</v>
      </c>
      <c r="C26" s="304">
        <v>1</v>
      </c>
      <c r="D26" s="29">
        <v>101</v>
      </c>
      <c r="E26" s="30">
        <v>1525000</v>
      </c>
      <c r="F26" s="29"/>
      <c r="G26" s="30"/>
      <c r="H26" s="309"/>
      <c r="I26" s="310"/>
      <c r="J26" s="309"/>
      <c r="K26" s="310"/>
      <c r="L26" s="309"/>
      <c r="M26" s="310"/>
      <c r="N26" s="29"/>
      <c r="O26" s="30"/>
      <c r="P26" s="5">
        <f t="shared" si="0"/>
        <v>1525000</v>
      </c>
      <c r="R26">
        <v>215</v>
      </c>
    </row>
    <row r="27" spans="1:18" ht="25.5" customHeight="1">
      <c r="A27" s="3">
        <v>142</v>
      </c>
      <c r="B27" s="4" t="s">
        <v>181</v>
      </c>
      <c r="C27" s="304">
        <v>1</v>
      </c>
      <c r="D27" s="29">
        <v>101</v>
      </c>
      <c r="E27" s="30">
        <v>604000</v>
      </c>
      <c r="F27" s="29"/>
      <c r="G27" s="30"/>
      <c r="H27" s="309"/>
      <c r="I27" s="310"/>
      <c r="J27" s="309"/>
      <c r="K27" s="310"/>
      <c r="L27" s="309"/>
      <c r="M27" s="310"/>
      <c r="N27" s="29"/>
      <c r="O27" s="30"/>
      <c r="P27" s="5">
        <f t="shared" si="0"/>
        <v>604000</v>
      </c>
      <c r="R27">
        <v>217</v>
      </c>
    </row>
    <row r="28" spans="1:18" ht="25.5" customHeight="1">
      <c r="A28" s="3">
        <v>143</v>
      </c>
      <c r="B28" s="4" t="s">
        <v>182</v>
      </c>
      <c r="C28" s="304">
        <v>1</v>
      </c>
      <c r="D28" s="29">
        <v>101</v>
      </c>
      <c r="E28" s="30">
        <v>791000</v>
      </c>
      <c r="F28" s="29"/>
      <c r="G28" s="30"/>
      <c r="H28" s="309"/>
      <c r="I28" s="310"/>
      <c r="J28" s="309"/>
      <c r="K28" s="310"/>
      <c r="L28" s="309"/>
      <c r="M28" s="310"/>
      <c r="N28" s="29"/>
      <c r="O28" s="30"/>
      <c r="P28" s="5">
        <f t="shared" si="0"/>
        <v>791000</v>
      </c>
      <c r="R28">
        <v>219</v>
      </c>
    </row>
    <row r="29" spans="1:18" ht="25.5" customHeight="1">
      <c r="A29" s="3">
        <v>144</v>
      </c>
      <c r="B29" s="4" t="s">
        <v>183</v>
      </c>
      <c r="C29" s="304">
        <v>1</v>
      </c>
      <c r="D29" s="29"/>
      <c r="E29" s="30"/>
      <c r="F29" s="29"/>
      <c r="G29" s="30"/>
      <c r="H29" s="309"/>
      <c r="I29" s="310"/>
      <c r="J29" s="309"/>
      <c r="K29" s="310"/>
      <c r="L29" s="309"/>
      <c r="M29" s="310"/>
      <c r="N29" s="29"/>
      <c r="O29" s="30"/>
      <c r="P29" s="5">
        <f t="shared" si="0"/>
        <v>0</v>
      </c>
      <c r="R29">
        <v>221</v>
      </c>
    </row>
    <row r="30" spans="1:18" ht="25.5" customHeight="1">
      <c r="A30" s="12">
        <v>1500</v>
      </c>
      <c r="B30" s="13" t="s">
        <v>291</v>
      </c>
      <c r="C30" s="303"/>
      <c r="D30" s="14"/>
      <c r="E30" s="5">
        <f>SUM(E31:E36)</f>
        <v>45000</v>
      </c>
      <c r="F30" s="14"/>
      <c r="G30" s="5">
        <f>SUM(G31:G36)</f>
        <v>0</v>
      </c>
      <c r="H30" s="14"/>
      <c r="I30" s="5">
        <f>SUM(I31:I36)</f>
        <v>0</v>
      </c>
      <c r="J30" s="14"/>
      <c r="K30" s="5">
        <f>SUM(K31:K36)</f>
        <v>0</v>
      </c>
      <c r="L30" s="14"/>
      <c r="M30" s="5">
        <f>SUM(M31:M36)</f>
        <v>0</v>
      </c>
      <c r="N30" s="14"/>
      <c r="O30" s="5">
        <f>SUM(O31:O36)</f>
        <v>0</v>
      </c>
      <c r="P30" s="5">
        <f t="shared" si="0"/>
        <v>45000</v>
      </c>
      <c r="R30">
        <v>223</v>
      </c>
    </row>
    <row r="31" spans="1:18" ht="25.5" customHeight="1">
      <c r="A31" s="3">
        <v>151</v>
      </c>
      <c r="B31" s="4" t="s">
        <v>184</v>
      </c>
      <c r="C31" s="304">
        <v>1</v>
      </c>
      <c r="D31" s="29"/>
      <c r="E31" s="30"/>
      <c r="F31" s="29"/>
      <c r="G31" s="30"/>
      <c r="H31" s="309"/>
      <c r="I31" s="310"/>
      <c r="J31" s="309"/>
      <c r="K31" s="310"/>
      <c r="L31" s="309"/>
      <c r="M31" s="310"/>
      <c r="N31" s="29"/>
      <c r="O31" s="30"/>
      <c r="P31" s="5">
        <f t="shared" si="0"/>
        <v>0</v>
      </c>
      <c r="R31">
        <v>225</v>
      </c>
    </row>
    <row r="32" spans="1:18" ht="25.5" customHeight="1">
      <c r="A32" s="3">
        <v>152</v>
      </c>
      <c r="B32" s="4" t="s">
        <v>185</v>
      </c>
      <c r="C32" s="304">
        <v>1</v>
      </c>
      <c r="D32" s="29">
        <v>101</v>
      </c>
      <c r="E32" s="30">
        <v>45000</v>
      </c>
      <c r="F32" s="29"/>
      <c r="G32" s="30"/>
      <c r="H32" s="309"/>
      <c r="I32" s="310"/>
      <c r="J32" s="309"/>
      <c r="K32" s="310"/>
      <c r="L32" s="309"/>
      <c r="M32" s="310"/>
      <c r="N32" s="29"/>
      <c r="O32" s="30"/>
      <c r="P32" s="5">
        <f t="shared" si="0"/>
        <v>45000</v>
      </c>
      <c r="R32">
        <v>227</v>
      </c>
    </row>
    <row r="33" spans="1:18" ht="25.5" customHeight="1">
      <c r="A33" s="3">
        <v>153</v>
      </c>
      <c r="B33" s="4" t="s">
        <v>186</v>
      </c>
      <c r="C33" s="304">
        <v>1</v>
      </c>
      <c r="D33" s="29"/>
      <c r="E33" s="30"/>
      <c r="F33" s="29"/>
      <c r="G33" s="30"/>
      <c r="H33" s="309"/>
      <c r="I33" s="310"/>
      <c r="J33" s="309"/>
      <c r="K33" s="310"/>
      <c r="L33" s="309"/>
      <c r="M33" s="310"/>
      <c r="N33" s="29"/>
      <c r="O33" s="30"/>
      <c r="P33" s="5">
        <f t="shared" si="0"/>
        <v>0</v>
      </c>
      <c r="R33" s="24" t="s">
        <v>752</v>
      </c>
    </row>
    <row r="34" spans="1:18" ht="25.5" customHeight="1">
      <c r="A34" s="3">
        <v>154</v>
      </c>
      <c r="B34" s="4" t="s">
        <v>187</v>
      </c>
      <c r="C34" s="304">
        <v>1</v>
      </c>
      <c r="D34" s="29"/>
      <c r="E34" s="30"/>
      <c r="F34" s="29"/>
      <c r="G34" s="30"/>
      <c r="H34" s="309"/>
      <c r="I34" s="310"/>
      <c r="J34" s="309"/>
      <c r="K34" s="310"/>
      <c r="L34" s="309"/>
      <c r="M34" s="310"/>
      <c r="N34" s="29"/>
      <c r="O34" s="30"/>
      <c r="P34" s="5">
        <f t="shared" si="0"/>
        <v>0</v>
      </c>
      <c r="R34">
        <v>202</v>
      </c>
    </row>
    <row r="35" spans="1:18" ht="25.5" customHeight="1">
      <c r="A35" s="3">
        <v>155</v>
      </c>
      <c r="B35" s="4" t="s">
        <v>748</v>
      </c>
      <c r="C35" s="304"/>
      <c r="D35" s="309"/>
      <c r="E35" s="310"/>
      <c r="F35" s="309"/>
      <c r="G35" s="310"/>
      <c r="H35" s="309"/>
      <c r="I35" s="310"/>
      <c r="J35" s="309"/>
      <c r="K35" s="310"/>
      <c r="L35" s="309"/>
      <c r="M35" s="310"/>
      <c r="N35" s="309"/>
      <c r="O35" s="310"/>
      <c r="P35" s="5">
        <f t="shared" si="0"/>
        <v>0</v>
      </c>
      <c r="R35">
        <v>204</v>
      </c>
    </row>
    <row r="36" spans="1:18" ht="25.5" customHeight="1">
      <c r="A36" s="3">
        <v>159</v>
      </c>
      <c r="B36" s="4" t="s">
        <v>188</v>
      </c>
      <c r="C36" s="304">
        <v>1</v>
      </c>
      <c r="D36" s="29"/>
      <c r="E36" s="30"/>
      <c r="F36" s="29"/>
      <c r="G36" s="30"/>
      <c r="H36" s="309"/>
      <c r="I36" s="310"/>
      <c r="J36" s="309"/>
      <c r="K36" s="310"/>
      <c r="L36" s="309"/>
      <c r="M36" s="310"/>
      <c r="N36" s="29"/>
      <c r="O36" s="30"/>
      <c r="P36" s="5">
        <f t="shared" si="0"/>
        <v>0</v>
      </c>
      <c r="R36">
        <v>206</v>
      </c>
    </row>
    <row r="37" spans="1:18" ht="25.5" customHeight="1">
      <c r="A37" s="12">
        <v>1600</v>
      </c>
      <c r="B37" s="13" t="s">
        <v>189</v>
      </c>
      <c r="C37" s="303"/>
      <c r="D37" s="14"/>
      <c r="E37" s="5">
        <f>SUM(E38)</f>
        <v>0</v>
      </c>
      <c r="F37" s="14"/>
      <c r="G37" s="5">
        <f>SUM(G38)</f>
        <v>0</v>
      </c>
      <c r="H37" s="14"/>
      <c r="I37" s="5">
        <f>SUM(I38)</f>
        <v>0</v>
      </c>
      <c r="J37" s="14"/>
      <c r="K37" s="5">
        <f>SUM(K38)</f>
        <v>0</v>
      </c>
      <c r="L37" s="14"/>
      <c r="M37" s="5">
        <f>SUM(M38)</f>
        <v>0</v>
      </c>
      <c r="N37" s="14"/>
      <c r="O37" s="5">
        <f>SUM(O38)</f>
        <v>0</v>
      </c>
      <c r="P37" s="5">
        <f t="shared" si="0"/>
        <v>0</v>
      </c>
      <c r="R37">
        <v>208</v>
      </c>
    </row>
    <row r="38" spans="1:18" ht="25.5" customHeight="1">
      <c r="A38" s="3">
        <v>161</v>
      </c>
      <c r="B38" s="4" t="s">
        <v>191</v>
      </c>
      <c r="C38" s="304">
        <v>1</v>
      </c>
      <c r="D38" s="29"/>
      <c r="E38" s="30"/>
      <c r="F38" s="29"/>
      <c r="G38" s="30"/>
      <c r="H38" s="309"/>
      <c r="I38" s="310"/>
      <c r="J38" s="309"/>
      <c r="K38" s="310"/>
      <c r="L38" s="309"/>
      <c r="M38" s="310"/>
      <c r="N38" s="29"/>
      <c r="O38" s="30"/>
      <c r="P38" s="5">
        <f t="shared" si="0"/>
        <v>0</v>
      </c>
      <c r="R38">
        <v>210</v>
      </c>
    </row>
    <row r="39" spans="1:18" ht="25.5" customHeight="1">
      <c r="A39" s="12">
        <v>1700</v>
      </c>
      <c r="B39" s="13" t="s">
        <v>917</v>
      </c>
      <c r="C39" s="303"/>
      <c r="D39" s="14"/>
      <c r="E39" s="5">
        <f>SUM(E40:E41)</f>
        <v>0</v>
      </c>
      <c r="F39" s="14"/>
      <c r="G39" s="5">
        <f>SUM(G40:G41)</f>
        <v>0</v>
      </c>
      <c r="H39" s="14"/>
      <c r="I39" s="5">
        <f>SUM(I40:I41)</f>
        <v>0</v>
      </c>
      <c r="J39" s="14"/>
      <c r="K39" s="5">
        <f>SUM(K40:K41)</f>
        <v>0</v>
      </c>
      <c r="L39" s="14"/>
      <c r="M39" s="5">
        <f>SUM(M40:M41)</f>
        <v>0</v>
      </c>
      <c r="N39" s="14"/>
      <c r="O39" s="5">
        <f>SUM(O40:O41)</f>
        <v>0</v>
      </c>
      <c r="P39" s="5">
        <f t="shared" si="0"/>
        <v>0</v>
      </c>
      <c r="R39">
        <v>212</v>
      </c>
    </row>
    <row r="40" spans="1:18" ht="25.5" customHeight="1">
      <c r="A40" s="3">
        <v>171</v>
      </c>
      <c r="B40" s="4" t="s">
        <v>192</v>
      </c>
      <c r="C40" s="304">
        <v>1</v>
      </c>
      <c r="D40" s="29"/>
      <c r="E40" s="30"/>
      <c r="F40" s="29"/>
      <c r="G40" s="30"/>
      <c r="H40" s="309"/>
      <c r="I40" s="310"/>
      <c r="J40" s="309"/>
      <c r="K40" s="310"/>
      <c r="L40" s="309"/>
      <c r="M40" s="310"/>
      <c r="N40" s="29"/>
      <c r="O40" s="30"/>
      <c r="P40" s="5">
        <f t="shared" si="0"/>
        <v>0</v>
      </c>
      <c r="R40">
        <v>214</v>
      </c>
    </row>
    <row r="41" spans="1:18" ht="25.5" customHeight="1">
      <c r="A41" s="3">
        <v>172</v>
      </c>
      <c r="B41" s="4" t="s">
        <v>193</v>
      </c>
      <c r="C41" s="304">
        <v>1</v>
      </c>
      <c r="D41" s="29"/>
      <c r="E41" s="30"/>
      <c r="F41" s="29"/>
      <c r="G41" s="30"/>
      <c r="H41" s="309"/>
      <c r="I41" s="310"/>
      <c r="J41" s="309"/>
      <c r="K41" s="310"/>
      <c r="L41" s="309"/>
      <c r="M41" s="310"/>
      <c r="N41" s="29"/>
      <c r="O41" s="30"/>
      <c r="P41" s="5">
        <f t="shared" si="0"/>
        <v>0</v>
      </c>
      <c r="R41">
        <v>216</v>
      </c>
    </row>
    <row r="42" spans="1:18" ht="25.5" customHeight="1">
      <c r="A42" s="12">
        <v>1800</v>
      </c>
      <c r="B42" s="13" t="s">
        <v>190</v>
      </c>
      <c r="C42" s="303"/>
      <c r="D42" s="14"/>
      <c r="E42" s="5">
        <f>SUM(E43:E44)</f>
        <v>0</v>
      </c>
      <c r="F42" s="14"/>
      <c r="G42" s="5">
        <f>SUM(G43:G44)</f>
        <v>0</v>
      </c>
      <c r="H42" s="14"/>
      <c r="I42" s="5">
        <f>SUM(I43:I44)</f>
        <v>0</v>
      </c>
      <c r="J42" s="14"/>
      <c r="K42" s="5">
        <f>SUM(K43:K44)</f>
        <v>0</v>
      </c>
      <c r="L42" s="14"/>
      <c r="M42" s="5">
        <f>SUM(M43:M44)</f>
        <v>0</v>
      </c>
      <c r="N42" s="14"/>
      <c r="O42" s="5">
        <f>SUM(O43:O44)</f>
        <v>0</v>
      </c>
      <c r="P42" s="5">
        <f t="shared" si="0"/>
        <v>0</v>
      </c>
      <c r="R42">
        <v>218</v>
      </c>
    </row>
    <row r="43" spans="1:18" ht="25.5" customHeight="1">
      <c r="A43" s="3">
        <v>181</v>
      </c>
      <c r="B43" s="4" t="s">
        <v>194</v>
      </c>
      <c r="C43" s="304"/>
      <c r="D43" s="309"/>
      <c r="E43" s="310"/>
      <c r="F43" s="309"/>
      <c r="G43" s="310"/>
      <c r="H43" s="309"/>
      <c r="I43" s="310"/>
      <c r="J43" s="309"/>
      <c r="K43" s="310"/>
      <c r="L43" s="309"/>
      <c r="M43" s="310"/>
      <c r="N43" s="309"/>
      <c r="O43" s="310"/>
      <c r="P43" s="5">
        <f t="shared" si="0"/>
        <v>0</v>
      </c>
      <c r="R43">
        <v>220</v>
      </c>
    </row>
    <row r="44" spans="1:18" ht="25.5" customHeight="1">
      <c r="A44" s="3">
        <v>182</v>
      </c>
      <c r="B44" s="4" t="s">
        <v>195</v>
      </c>
      <c r="C44" s="304"/>
      <c r="D44" s="309"/>
      <c r="E44" s="310"/>
      <c r="F44" s="309"/>
      <c r="G44" s="310"/>
      <c r="H44" s="309"/>
      <c r="I44" s="310"/>
      <c r="J44" s="309"/>
      <c r="K44" s="310"/>
      <c r="L44" s="309"/>
      <c r="M44" s="310"/>
      <c r="N44" s="309"/>
      <c r="O44" s="310"/>
      <c r="P44" s="5">
        <f t="shared" si="0"/>
        <v>0</v>
      </c>
      <c r="R44">
        <v>222</v>
      </c>
    </row>
    <row r="45" spans="1:18" ht="25.5" customHeight="1">
      <c r="A45" s="15">
        <v>2000</v>
      </c>
      <c r="B45" s="13" t="s">
        <v>196</v>
      </c>
      <c r="C45" s="303"/>
      <c r="D45" s="14"/>
      <c r="E45" s="5">
        <f>E46+E55+E59+E69+E79+E87+E90+E96+E100</f>
        <v>6800140</v>
      </c>
      <c r="F45" s="14"/>
      <c r="G45" s="5">
        <f>G46+G55+G59+G69+G79+G87+G90+G96+G100</f>
        <v>1020853</v>
      </c>
      <c r="H45" s="14"/>
      <c r="I45" s="5">
        <f>I46+I55+I59+I69+I79+I87+I90+I96+I100</f>
        <v>0</v>
      </c>
      <c r="J45" s="14"/>
      <c r="K45" s="5">
        <f>K46+K55+K59+K69+K79+K87+K90+K96+K100</f>
        <v>0</v>
      </c>
      <c r="L45" s="14"/>
      <c r="M45" s="5">
        <f>M46+M55+M59+M69+M79+M87+M90+M96+M100</f>
        <v>0</v>
      </c>
      <c r="N45" s="14"/>
      <c r="O45" s="5">
        <f>O46+O55+O59+O69+O79+O87+O90+O96+O100</f>
        <v>0</v>
      </c>
      <c r="P45" s="5">
        <f t="shared" si="0"/>
        <v>7820993</v>
      </c>
      <c r="R45">
        <v>224</v>
      </c>
    </row>
    <row r="46" spans="1:18" ht="25.5" customHeight="1">
      <c r="A46" s="15">
        <v>2100</v>
      </c>
      <c r="B46" s="13" t="s">
        <v>197</v>
      </c>
      <c r="C46" s="303"/>
      <c r="D46" s="14"/>
      <c r="E46" s="5">
        <f>SUM(E47:E54)</f>
        <v>449300</v>
      </c>
      <c r="F46" s="14"/>
      <c r="G46" s="5">
        <f>SUM(G47:G54)</f>
        <v>0</v>
      </c>
      <c r="H46" s="14"/>
      <c r="I46" s="5">
        <f>SUM(I47:I54)</f>
        <v>0</v>
      </c>
      <c r="J46" s="14"/>
      <c r="K46" s="5">
        <f>SUM(K47:K54)</f>
        <v>0</v>
      </c>
      <c r="L46" s="14"/>
      <c r="M46" s="5">
        <f>SUM(M47:M54)</f>
        <v>0</v>
      </c>
      <c r="N46" s="14"/>
      <c r="O46" s="5">
        <f>SUM(O47:O54)</f>
        <v>0</v>
      </c>
      <c r="P46" s="5">
        <f t="shared" si="0"/>
        <v>449300</v>
      </c>
      <c r="R46">
        <v>226</v>
      </c>
    </row>
    <row r="47" spans="1:18" ht="25.5" customHeight="1">
      <c r="A47" s="3">
        <v>211</v>
      </c>
      <c r="B47" s="4" t="s">
        <v>198</v>
      </c>
      <c r="C47" s="304">
        <v>1</v>
      </c>
      <c r="D47" s="29">
        <v>101</v>
      </c>
      <c r="E47" s="30">
        <v>130000</v>
      </c>
      <c r="F47" s="29"/>
      <c r="G47" s="30"/>
      <c r="H47" s="309"/>
      <c r="I47" s="310"/>
      <c r="J47" s="309"/>
      <c r="K47" s="310"/>
      <c r="L47" s="309"/>
      <c r="M47" s="310"/>
      <c r="N47" s="29"/>
      <c r="O47" s="30"/>
      <c r="P47" s="5">
        <f t="shared" si="0"/>
        <v>130000</v>
      </c>
      <c r="R47">
        <v>228</v>
      </c>
    </row>
    <row r="48" spans="1:16" ht="25.5" customHeight="1">
      <c r="A48" s="3">
        <v>212</v>
      </c>
      <c r="B48" s="4" t="s">
        <v>199</v>
      </c>
      <c r="C48" s="304">
        <v>1</v>
      </c>
      <c r="D48" s="29">
        <v>101</v>
      </c>
      <c r="E48" s="30">
        <v>121600</v>
      </c>
      <c r="F48" s="29"/>
      <c r="G48" s="30"/>
      <c r="H48" s="309"/>
      <c r="I48" s="310"/>
      <c r="J48" s="309"/>
      <c r="K48" s="310"/>
      <c r="L48" s="309"/>
      <c r="M48" s="310"/>
      <c r="N48" s="29"/>
      <c r="O48" s="30"/>
      <c r="P48" s="5">
        <f t="shared" si="0"/>
        <v>121600</v>
      </c>
    </row>
    <row r="49" spans="1:18" ht="25.5" customHeight="1">
      <c r="A49" s="3">
        <v>213</v>
      </c>
      <c r="B49" s="4" t="s">
        <v>200</v>
      </c>
      <c r="C49" s="304">
        <v>1</v>
      </c>
      <c r="D49" s="29"/>
      <c r="E49" s="30"/>
      <c r="F49" s="29"/>
      <c r="G49" s="30"/>
      <c r="H49" s="309"/>
      <c r="I49" s="310"/>
      <c r="J49" s="309"/>
      <c r="K49" s="310"/>
      <c r="L49" s="309"/>
      <c r="M49" s="310"/>
      <c r="N49" s="29"/>
      <c r="O49" s="30"/>
      <c r="P49" s="5">
        <f t="shared" si="0"/>
        <v>0</v>
      </c>
      <c r="R49">
        <v>301</v>
      </c>
    </row>
    <row r="50" spans="1:18" ht="25.5" customHeight="1">
      <c r="A50" s="3">
        <v>214</v>
      </c>
      <c r="B50" s="4" t="s">
        <v>201</v>
      </c>
      <c r="C50" s="304">
        <v>1</v>
      </c>
      <c r="D50" s="29">
        <v>101</v>
      </c>
      <c r="E50" s="30">
        <v>11130</v>
      </c>
      <c r="F50" s="29"/>
      <c r="G50" s="30"/>
      <c r="H50" s="309"/>
      <c r="I50" s="310"/>
      <c r="J50" s="309"/>
      <c r="K50" s="310"/>
      <c r="L50" s="309"/>
      <c r="M50" s="310"/>
      <c r="N50" s="29"/>
      <c r="O50" s="30"/>
      <c r="P50" s="5">
        <f t="shared" si="0"/>
        <v>11130</v>
      </c>
      <c r="R50">
        <v>302</v>
      </c>
    </row>
    <row r="51" spans="1:18" ht="25.5" customHeight="1">
      <c r="A51" s="3">
        <v>215</v>
      </c>
      <c r="B51" s="4" t="s">
        <v>292</v>
      </c>
      <c r="C51" s="304">
        <v>1</v>
      </c>
      <c r="D51" s="29">
        <v>101</v>
      </c>
      <c r="E51" s="30">
        <v>2570</v>
      </c>
      <c r="F51" s="29"/>
      <c r="G51" s="30"/>
      <c r="H51" s="309"/>
      <c r="I51" s="310"/>
      <c r="J51" s="309"/>
      <c r="K51" s="310"/>
      <c r="L51" s="309"/>
      <c r="M51" s="310"/>
      <c r="N51" s="29"/>
      <c r="O51" s="30"/>
      <c r="P51" s="5">
        <f t="shared" si="0"/>
        <v>2570</v>
      </c>
      <c r="R51">
        <v>303</v>
      </c>
    </row>
    <row r="52" spans="1:18" ht="25.5" customHeight="1">
      <c r="A52" s="3">
        <v>216</v>
      </c>
      <c r="B52" s="4" t="s">
        <v>202</v>
      </c>
      <c r="C52" s="304">
        <v>1</v>
      </c>
      <c r="D52" s="29">
        <v>101</v>
      </c>
      <c r="E52" s="30">
        <v>42000</v>
      </c>
      <c r="F52" s="29"/>
      <c r="G52" s="30"/>
      <c r="H52" s="309"/>
      <c r="I52" s="310"/>
      <c r="J52" s="309"/>
      <c r="K52" s="310"/>
      <c r="L52" s="309"/>
      <c r="M52" s="310"/>
      <c r="N52" s="29"/>
      <c r="O52" s="30"/>
      <c r="P52" s="5">
        <f t="shared" si="0"/>
        <v>42000</v>
      </c>
      <c r="R52">
        <v>304</v>
      </c>
    </row>
    <row r="53" spans="1:18" ht="25.5" customHeight="1">
      <c r="A53" s="3">
        <v>217</v>
      </c>
      <c r="B53" s="4" t="s">
        <v>203</v>
      </c>
      <c r="C53" s="304">
        <v>1</v>
      </c>
      <c r="D53" s="29"/>
      <c r="E53" s="30"/>
      <c r="F53" s="29"/>
      <c r="G53" s="30"/>
      <c r="H53" s="309"/>
      <c r="I53" s="310"/>
      <c r="J53" s="309"/>
      <c r="K53" s="310"/>
      <c r="L53" s="309"/>
      <c r="M53" s="310"/>
      <c r="N53" s="29"/>
      <c r="O53" s="30"/>
      <c r="P53" s="5">
        <f t="shared" si="0"/>
        <v>0</v>
      </c>
      <c r="R53">
        <v>305</v>
      </c>
    </row>
    <row r="54" spans="1:18" ht="25.5" customHeight="1">
      <c r="A54" s="3">
        <v>218</v>
      </c>
      <c r="B54" s="4" t="s">
        <v>204</v>
      </c>
      <c r="C54" s="304">
        <v>1</v>
      </c>
      <c r="D54" s="29">
        <v>101</v>
      </c>
      <c r="E54" s="30">
        <v>142000</v>
      </c>
      <c r="F54" s="29"/>
      <c r="G54" s="30"/>
      <c r="H54" s="309"/>
      <c r="I54" s="310"/>
      <c r="J54" s="309"/>
      <c r="K54" s="310"/>
      <c r="L54" s="309"/>
      <c r="M54" s="310"/>
      <c r="N54" s="29"/>
      <c r="O54" s="30"/>
      <c r="P54" s="5">
        <f t="shared" si="0"/>
        <v>142000</v>
      </c>
      <c r="R54">
        <v>306</v>
      </c>
    </row>
    <row r="55" spans="1:18" ht="25.5" customHeight="1">
      <c r="A55" s="15">
        <v>2200</v>
      </c>
      <c r="B55" s="13" t="s">
        <v>205</v>
      </c>
      <c r="C55" s="303"/>
      <c r="D55" s="14"/>
      <c r="E55" s="5">
        <f>SUM(E56:E58)</f>
        <v>52000</v>
      </c>
      <c r="F55" s="14"/>
      <c r="G55" s="5">
        <f>SUM(G56:G58)</f>
        <v>229000</v>
      </c>
      <c r="H55" s="14"/>
      <c r="I55" s="5">
        <f>SUM(I56:I58)</f>
        <v>0</v>
      </c>
      <c r="J55" s="14"/>
      <c r="K55" s="5">
        <f>SUM(K56:K58)</f>
        <v>0</v>
      </c>
      <c r="L55" s="14"/>
      <c r="M55" s="5">
        <f>SUM(M56:M58)</f>
        <v>0</v>
      </c>
      <c r="N55" s="14"/>
      <c r="O55" s="5">
        <f>SUM(O56:O58)</f>
        <v>0</v>
      </c>
      <c r="P55" s="5">
        <f t="shared" si="0"/>
        <v>281000</v>
      </c>
      <c r="R55">
        <v>307</v>
      </c>
    </row>
    <row r="56" spans="1:18" ht="25.5" customHeight="1">
      <c r="A56" s="3">
        <v>221</v>
      </c>
      <c r="B56" s="4" t="s">
        <v>206</v>
      </c>
      <c r="C56" s="304">
        <v>1</v>
      </c>
      <c r="D56" s="29">
        <v>101</v>
      </c>
      <c r="E56" s="30">
        <v>52000</v>
      </c>
      <c r="F56" s="29">
        <v>228</v>
      </c>
      <c r="G56" s="30">
        <v>229000</v>
      </c>
      <c r="H56" s="309"/>
      <c r="I56" s="310"/>
      <c r="J56" s="309"/>
      <c r="K56" s="310"/>
      <c r="L56" s="309"/>
      <c r="M56" s="310"/>
      <c r="N56" s="29"/>
      <c r="O56" s="30"/>
      <c r="P56" s="5">
        <f t="shared" si="0"/>
        <v>281000</v>
      </c>
      <c r="R56">
        <v>308</v>
      </c>
    </row>
    <row r="57" spans="1:18" ht="25.5" customHeight="1">
      <c r="A57" s="3">
        <v>222</v>
      </c>
      <c r="B57" s="4" t="s">
        <v>207</v>
      </c>
      <c r="C57" s="304">
        <v>1</v>
      </c>
      <c r="D57" s="29"/>
      <c r="E57" s="30"/>
      <c r="F57" s="29"/>
      <c r="G57" s="30"/>
      <c r="H57" s="309"/>
      <c r="I57" s="310"/>
      <c r="J57" s="309"/>
      <c r="K57" s="310"/>
      <c r="L57" s="309"/>
      <c r="M57" s="310"/>
      <c r="N57" s="29"/>
      <c r="O57" s="30"/>
      <c r="P57" s="5">
        <f t="shared" si="0"/>
        <v>0</v>
      </c>
      <c r="R57">
        <v>309</v>
      </c>
    </row>
    <row r="58" spans="1:18" ht="25.5" customHeight="1">
      <c r="A58" s="3">
        <v>223</v>
      </c>
      <c r="B58" s="4" t="s">
        <v>208</v>
      </c>
      <c r="C58" s="304">
        <v>1</v>
      </c>
      <c r="D58" s="29"/>
      <c r="E58" s="30"/>
      <c r="F58" s="29"/>
      <c r="G58" s="30"/>
      <c r="H58" s="309"/>
      <c r="I58" s="310"/>
      <c r="J58" s="309"/>
      <c r="K58" s="310"/>
      <c r="L58" s="309"/>
      <c r="M58" s="310"/>
      <c r="N58" s="29"/>
      <c r="O58" s="30"/>
      <c r="P58" s="5">
        <f t="shared" si="0"/>
        <v>0</v>
      </c>
      <c r="R58">
        <v>310</v>
      </c>
    </row>
    <row r="59" spans="1:18" ht="25.5" customHeight="1">
      <c r="A59" s="15">
        <v>2300</v>
      </c>
      <c r="B59" s="13" t="s">
        <v>209</v>
      </c>
      <c r="C59" s="303"/>
      <c r="D59" s="14"/>
      <c r="E59" s="5">
        <f>SUM(E60:E68)</f>
        <v>22000</v>
      </c>
      <c r="F59" s="14"/>
      <c r="G59" s="5">
        <f>SUM(G60:G68)</f>
        <v>0</v>
      </c>
      <c r="H59" s="14"/>
      <c r="I59" s="5">
        <f>SUM(I60:I68)</f>
        <v>0</v>
      </c>
      <c r="J59" s="14"/>
      <c r="K59" s="5">
        <f>SUM(K60:K68)</f>
        <v>0</v>
      </c>
      <c r="L59" s="14"/>
      <c r="M59" s="5">
        <f>SUM(M60:M68)</f>
        <v>0</v>
      </c>
      <c r="N59" s="14"/>
      <c r="O59" s="5">
        <f>SUM(O60:O68)</f>
        <v>0</v>
      </c>
      <c r="P59" s="5">
        <f t="shared" si="0"/>
        <v>22000</v>
      </c>
      <c r="R59">
        <v>311</v>
      </c>
    </row>
    <row r="60" spans="1:18" ht="25.5" customHeight="1">
      <c r="A60" s="3">
        <v>231</v>
      </c>
      <c r="B60" s="4" t="s">
        <v>210</v>
      </c>
      <c r="C60" s="304">
        <v>1</v>
      </c>
      <c r="D60" s="29">
        <v>101</v>
      </c>
      <c r="E60" s="30">
        <v>22000</v>
      </c>
      <c r="F60" s="29"/>
      <c r="G60" s="30"/>
      <c r="H60" s="309"/>
      <c r="I60" s="310"/>
      <c r="J60" s="309"/>
      <c r="K60" s="310"/>
      <c r="L60" s="309"/>
      <c r="M60" s="310"/>
      <c r="N60" s="29"/>
      <c r="O60" s="30"/>
      <c r="P60" s="5">
        <f t="shared" si="0"/>
        <v>22000</v>
      </c>
      <c r="R60">
        <v>312</v>
      </c>
    </row>
    <row r="61" spans="1:18" ht="25.5" customHeight="1">
      <c r="A61" s="3">
        <v>232</v>
      </c>
      <c r="B61" s="4" t="s">
        <v>211</v>
      </c>
      <c r="C61" s="304">
        <v>1</v>
      </c>
      <c r="D61" s="29"/>
      <c r="E61" s="30"/>
      <c r="F61" s="29"/>
      <c r="G61" s="30"/>
      <c r="H61" s="309"/>
      <c r="I61" s="310"/>
      <c r="J61" s="309"/>
      <c r="K61" s="310"/>
      <c r="L61" s="309"/>
      <c r="M61" s="310"/>
      <c r="N61" s="29"/>
      <c r="O61" s="30"/>
      <c r="P61" s="5">
        <f t="shared" si="0"/>
        <v>0</v>
      </c>
      <c r="R61">
        <v>313</v>
      </c>
    </row>
    <row r="62" spans="1:18" ht="25.5" customHeight="1">
      <c r="A62" s="3">
        <v>233</v>
      </c>
      <c r="B62" s="4" t="s">
        <v>293</v>
      </c>
      <c r="C62" s="304">
        <v>1</v>
      </c>
      <c r="D62" s="29"/>
      <c r="E62" s="30"/>
      <c r="F62" s="29"/>
      <c r="G62" s="30"/>
      <c r="H62" s="309"/>
      <c r="I62" s="310"/>
      <c r="J62" s="309"/>
      <c r="K62" s="310"/>
      <c r="L62" s="309"/>
      <c r="M62" s="310"/>
      <c r="N62" s="29"/>
      <c r="O62" s="30"/>
      <c r="P62" s="5">
        <f t="shared" si="0"/>
        <v>0</v>
      </c>
      <c r="R62">
        <v>314</v>
      </c>
    </row>
    <row r="63" spans="1:18" ht="25.5" customHeight="1">
      <c r="A63" s="3">
        <v>234</v>
      </c>
      <c r="B63" s="4" t="s">
        <v>212</v>
      </c>
      <c r="C63" s="304">
        <v>1</v>
      </c>
      <c r="D63" s="29"/>
      <c r="E63" s="30"/>
      <c r="F63" s="29"/>
      <c r="G63" s="30"/>
      <c r="H63" s="309"/>
      <c r="I63" s="310"/>
      <c r="J63" s="309"/>
      <c r="K63" s="310"/>
      <c r="L63" s="309"/>
      <c r="M63" s="310"/>
      <c r="N63" s="29"/>
      <c r="O63" s="30"/>
      <c r="P63" s="5">
        <f t="shared" si="0"/>
        <v>0</v>
      </c>
      <c r="R63">
        <v>315</v>
      </c>
    </row>
    <row r="64" spans="1:18" ht="25.5" customHeight="1">
      <c r="A64" s="3">
        <v>235</v>
      </c>
      <c r="B64" s="4" t="s">
        <v>303</v>
      </c>
      <c r="C64" s="304">
        <v>1</v>
      </c>
      <c r="D64" s="29"/>
      <c r="E64" s="30"/>
      <c r="F64" s="29"/>
      <c r="G64" s="30"/>
      <c r="H64" s="309"/>
      <c r="I64" s="310"/>
      <c r="J64" s="309"/>
      <c r="K64" s="310"/>
      <c r="L64" s="309"/>
      <c r="M64" s="310"/>
      <c r="N64" s="29"/>
      <c r="O64" s="30"/>
      <c r="P64" s="5">
        <f t="shared" si="0"/>
        <v>0</v>
      </c>
      <c r="R64">
        <v>316</v>
      </c>
    </row>
    <row r="65" spans="1:18" ht="25.5" customHeight="1">
      <c r="A65" s="3">
        <v>236</v>
      </c>
      <c r="B65" s="4" t="s">
        <v>213</v>
      </c>
      <c r="C65" s="304">
        <v>1</v>
      </c>
      <c r="D65" s="29"/>
      <c r="E65" s="30"/>
      <c r="F65" s="29"/>
      <c r="G65" s="30"/>
      <c r="H65" s="309"/>
      <c r="I65" s="310"/>
      <c r="J65" s="309"/>
      <c r="K65" s="310"/>
      <c r="L65" s="309"/>
      <c r="M65" s="310"/>
      <c r="N65" s="29"/>
      <c r="O65" s="30"/>
      <c r="P65" s="5">
        <f t="shared" si="0"/>
        <v>0</v>
      </c>
      <c r="R65">
        <v>317</v>
      </c>
    </row>
    <row r="66" spans="1:18" ht="25.5" customHeight="1">
      <c r="A66" s="3">
        <v>237</v>
      </c>
      <c r="B66" s="4" t="s">
        <v>214</v>
      </c>
      <c r="C66" s="304">
        <v>1</v>
      </c>
      <c r="D66" s="29"/>
      <c r="E66" s="30"/>
      <c r="F66" s="29"/>
      <c r="G66" s="30"/>
      <c r="H66" s="309"/>
      <c r="I66" s="310"/>
      <c r="J66" s="309"/>
      <c r="K66" s="310"/>
      <c r="L66" s="309"/>
      <c r="M66" s="310"/>
      <c r="N66" s="29"/>
      <c r="O66" s="30"/>
      <c r="P66" s="5">
        <f t="shared" si="0"/>
        <v>0</v>
      </c>
      <c r="R66">
        <v>399</v>
      </c>
    </row>
    <row r="67" spans="1:16" ht="25.5" customHeight="1">
      <c r="A67" s="3">
        <v>238</v>
      </c>
      <c r="B67" s="4" t="s">
        <v>215</v>
      </c>
      <c r="C67" s="304"/>
      <c r="D67" s="309"/>
      <c r="E67" s="310"/>
      <c r="F67" s="309"/>
      <c r="G67" s="310"/>
      <c r="H67" s="309"/>
      <c r="I67" s="310"/>
      <c r="J67" s="309"/>
      <c r="K67" s="310"/>
      <c r="L67" s="309"/>
      <c r="M67" s="310"/>
      <c r="N67" s="309"/>
      <c r="O67" s="310"/>
      <c r="P67" s="5">
        <f t="shared" si="0"/>
        <v>0</v>
      </c>
    </row>
    <row r="68" spans="1:18" ht="25.5" customHeight="1">
      <c r="A68" s="3">
        <v>239</v>
      </c>
      <c r="B68" s="4" t="s">
        <v>216</v>
      </c>
      <c r="C68" s="304">
        <v>1</v>
      </c>
      <c r="D68" s="29"/>
      <c r="E68" s="30"/>
      <c r="F68" s="29"/>
      <c r="G68" s="30"/>
      <c r="H68" s="309"/>
      <c r="I68" s="310"/>
      <c r="J68" s="309"/>
      <c r="K68" s="310"/>
      <c r="L68" s="309"/>
      <c r="M68" s="310"/>
      <c r="N68" s="29"/>
      <c r="O68" s="30"/>
      <c r="P68" s="5">
        <f t="shared" si="0"/>
        <v>0</v>
      </c>
      <c r="R68">
        <v>401</v>
      </c>
    </row>
    <row r="69" spans="1:18" ht="25.5" customHeight="1">
      <c r="A69" s="15">
        <v>2400</v>
      </c>
      <c r="B69" s="13" t="s">
        <v>457</v>
      </c>
      <c r="C69" s="303"/>
      <c r="D69" s="14"/>
      <c r="E69" s="5">
        <f>SUM(E70:E78)</f>
        <v>3373580</v>
      </c>
      <c r="F69" s="14"/>
      <c r="G69" s="5">
        <f>SUM(G70:G78)</f>
        <v>0</v>
      </c>
      <c r="H69" s="14"/>
      <c r="I69" s="5">
        <f>SUM(I70:I78)</f>
        <v>0</v>
      </c>
      <c r="J69" s="14"/>
      <c r="K69" s="5">
        <f>SUM(K70:K78)</f>
        <v>0</v>
      </c>
      <c r="L69" s="14"/>
      <c r="M69" s="5">
        <f>SUM(M70:M78)</f>
        <v>0</v>
      </c>
      <c r="N69" s="14"/>
      <c r="O69" s="5">
        <f>SUM(O70:O78)</f>
        <v>0</v>
      </c>
      <c r="P69" s="5">
        <f t="shared" si="0"/>
        <v>3373580</v>
      </c>
      <c r="R69">
        <v>402</v>
      </c>
    </row>
    <row r="70" spans="1:18" ht="25.5" customHeight="1">
      <c r="A70" s="3">
        <v>241</v>
      </c>
      <c r="B70" s="4" t="s">
        <v>458</v>
      </c>
      <c r="C70" s="304">
        <v>1</v>
      </c>
      <c r="D70" s="29"/>
      <c r="E70" s="30"/>
      <c r="F70" s="29"/>
      <c r="G70" s="30"/>
      <c r="H70" s="309"/>
      <c r="I70" s="310"/>
      <c r="J70" s="309"/>
      <c r="K70" s="310"/>
      <c r="L70" s="309"/>
      <c r="M70" s="310"/>
      <c r="N70" s="29"/>
      <c r="O70" s="30"/>
      <c r="P70" s="5">
        <f t="shared" si="0"/>
        <v>0</v>
      </c>
      <c r="R70">
        <v>403</v>
      </c>
    </row>
    <row r="71" spans="1:18" ht="25.5" customHeight="1">
      <c r="A71" s="3">
        <v>242</v>
      </c>
      <c r="B71" s="4" t="s">
        <v>459</v>
      </c>
      <c r="C71" s="304">
        <v>1</v>
      </c>
      <c r="D71" s="29"/>
      <c r="E71" s="30"/>
      <c r="F71" s="29"/>
      <c r="G71" s="30"/>
      <c r="H71" s="309"/>
      <c r="I71" s="310"/>
      <c r="J71" s="309"/>
      <c r="K71" s="310"/>
      <c r="L71" s="309"/>
      <c r="M71" s="310"/>
      <c r="N71" s="29"/>
      <c r="O71" s="30"/>
      <c r="P71" s="5">
        <f t="shared" si="0"/>
        <v>0</v>
      </c>
      <c r="R71">
        <v>404</v>
      </c>
    </row>
    <row r="72" spans="1:18" ht="25.5" customHeight="1">
      <c r="A72" s="3">
        <v>243</v>
      </c>
      <c r="B72" s="4" t="s">
        <v>460</v>
      </c>
      <c r="C72" s="304">
        <v>1</v>
      </c>
      <c r="D72" s="29"/>
      <c r="E72" s="30"/>
      <c r="F72" s="29"/>
      <c r="G72" s="30"/>
      <c r="H72" s="309"/>
      <c r="I72" s="310"/>
      <c r="J72" s="309"/>
      <c r="K72" s="310"/>
      <c r="L72" s="309"/>
      <c r="M72" s="310"/>
      <c r="N72" s="29"/>
      <c r="O72" s="30"/>
      <c r="P72" s="5">
        <f t="shared" si="0"/>
        <v>0</v>
      </c>
      <c r="R72">
        <v>405</v>
      </c>
    </row>
    <row r="73" spans="1:18" ht="25.5" customHeight="1">
      <c r="A73" s="3">
        <v>244</v>
      </c>
      <c r="B73" s="4" t="s">
        <v>461</v>
      </c>
      <c r="C73" s="304">
        <v>1</v>
      </c>
      <c r="D73" s="29"/>
      <c r="E73" s="30"/>
      <c r="F73" s="29"/>
      <c r="G73" s="30"/>
      <c r="H73" s="309"/>
      <c r="I73" s="310"/>
      <c r="J73" s="309"/>
      <c r="K73" s="310"/>
      <c r="L73" s="309"/>
      <c r="M73" s="310"/>
      <c r="N73" s="29"/>
      <c r="O73" s="30"/>
      <c r="P73" s="5">
        <f t="shared" si="0"/>
        <v>0</v>
      </c>
      <c r="R73">
        <v>406</v>
      </c>
    </row>
    <row r="74" spans="1:18" ht="25.5" customHeight="1">
      <c r="A74" s="3">
        <v>245</v>
      </c>
      <c r="B74" s="4" t="s">
        <v>462</v>
      </c>
      <c r="C74" s="304">
        <v>1</v>
      </c>
      <c r="D74" s="29"/>
      <c r="E74" s="30"/>
      <c r="F74" s="29"/>
      <c r="G74" s="30"/>
      <c r="H74" s="309"/>
      <c r="I74" s="310"/>
      <c r="J74" s="309"/>
      <c r="K74" s="310"/>
      <c r="L74" s="309"/>
      <c r="M74" s="310"/>
      <c r="N74" s="29"/>
      <c r="O74" s="30"/>
      <c r="P74" s="5">
        <f aca="true" t="shared" si="1" ref="P74:P137">E74+G74+I74+K74+M74+O74</f>
        <v>0</v>
      </c>
      <c r="R74">
        <v>407</v>
      </c>
    </row>
    <row r="75" spans="1:18" ht="25.5" customHeight="1">
      <c r="A75" s="3">
        <v>246</v>
      </c>
      <c r="B75" s="4" t="s">
        <v>304</v>
      </c>
      <c r="C75" s="304">
        <v>1</v>
      </c>
      <c r="D75" s="29">
        <v>101</v>
      </c>
      <c r="E75" s="30">
        <v>175000</v>
      </c>
      <c r="F75" s="29"/>
      <c r="G75" s="30"/>
      <c r="H75" s="309"/>
      <c r="I75" s="310"/>
      <c r="J75" s="309"/>
      <c r="K75" s="310"/>
      <c r="L75" s="309"/>
      <c r="M75" s="310"/>
      <c r="N75" s="29"/>
      <c r="O75" s="30"/>
      <c r="P75" s="5">
        <f t="shared" si="1"/>
        <v>175000</v>
      </c>
      <c r="R75">
        <v>499</v>
      </c>
    </row>
    <row r="76" spans="1:16" ht="25.5" customHeight="1">
      <c r="A76" s="3">
        <v>247</v>
      </c>
      <c r="B76" s="4" t="s">
        <v>463</v>
      </c>
      <c r="C76" s="304">
        <v>1</v>
      </c>
      <c r="D76" s="29"/>
      <c r="E76" s="30"/>
      <c r="F76" s="29"/>
      <c r="G76" s="30"/>
      <c r="H76" s="309"/>
      <c r="I76" s="310"/>
      <c r="J76" s="309"/>
      <c r="K76" s="310"/>
      <c r="L76" s="309"/>
      <c r="M76" s="310"/>
      <c r="N76" s="29"/>
      <c r="O76" s="30"/>
      <c r="P76" s="5">
        <f t="shared" si="1"/>
        <v>0</v>
      </c>
    </row>
    <row r="77" spans="1:18" ht="25.5" customHeight="1">
      <c r="A77" s="3">
        <v>248</v>
      </c>
      <c r="B77" s="4" t="s">
        <v>464</v>
      </c>
      <c r="C77" s="304">
        <v>1</v>
      </c>
      <c r="D77" s="29"/>
      <c r="E77" s="30"/>
      <c r="F77" s="29"/>
      <c r="G77" s="30"/>
      <c r="H77" s="309"/>
      <c r="I77" s="310"/>
      <c r="J77" s="309"/>
      <c r="K77" s="310"/>
      <c r="L77" s="309"/>
      <c r="M77" s="310"/>
      <c r="N77" s="29"/>
      <c r="O77" s="30"/>
      <c r="P77" s="5">
        <f t="shared" si="1"/>
        <v>0</v>
      </c>
      <c r="R77">
        <v>501</v>
      </c>
    </row>
    <row r="78" spans="1:18" ht="25.5" customHeight="1">
      <c r="A78" s="3">
        <v>249</v>
      </c>
      <c r="B78" s="4" t="s">
        <v>465</v>
      </c>
      <c r="C78" s="304">
        <v>1</v>
      </c>
      <c r="D78" s="29">
        <v>101</v>
      </c>
      <c r="E78" s="30">
        <v>3198580</v>
      </c>
      <c r="F78" s="29"/>
      <c r="G78" s="30"/>
      <c r="H78" s="309"/>
      <c r="I78" s="310"/>
      <c r="J78" s="309"/>
      <c r="K78" s="310"/>
      <c r="L78" s="309"/>
      <c r="M78" s="310"/>
      <c r="N78" s="29"/>
      <c r="O78" s="30"/>
      <c r="P78" s="5">
        <f t="shared" si="1"/>
        <v>3198580</v>
      </c>
      <c r="R78">
        <v>502</v>
      </c>
    </row>
    <row r="79" spans="1:18" ht="25.5" customHeight="1">
      <c r="A79" s="15">
        <v>2500</v>
      </c>
      <c r="B79" s="13" t="s">
        <v>918</v>
      </c>
      <c r="C79" s="303"/>
      <c r="D79" s="14"/>
      <c r="E79" s="5">
        <f>SUM(E80:E86)</f>
        <v>405200</v>
      </c>
      <c r="F79" s="14"/>
      <c r="G79" s="5">
        <f>SUM(G80:G86)</f>
        <v>0</v>
      </c>
      <c r="H79" s="14"/>
      <c r="I79" s="5">
        <f>SUM(I80:I86)</f>
        <v>0</v>
      </c>
      <c r="J79" s="14"/>
      <c r="K79" s="5">
        <f>SUM(K80:K86)</f>
        <v>0</v>
      </c>
      <c r="L79" s="14"/>
      <c r="M79" s="5">
        <f>SUM(M80:M86)</f>
        <v>0</v>
      </c>
      <c r="N79" s="14"/>
      <c r="O79" s="5">
        <f>SUM(O80:O86)</f>
        <v>0</v>
      </c>
      <c r="P79" s="5">
        <f t="shared" si="1"/>
        <v>405200</v>
      </c>
      <c r="R79">
        <v>503</v>
      </c>
    </row>
    <row r="80" spans="1:18" ht="25.5" customHeight="1">
      <c r="A80" s="3">
        <v>251</v>
      </c>
      <c r="B80" s="4" t="s">
        <v>466</v>
      </c>
      <c r="C80" s="304">
        <v>1</v>
      </c>
      <c r="D80" s="29">
        <v>101</v>
      </c>
      <c r="E80" s="30">
        <v>138000</v>
      </c>
      <c r="F80" s="29"/>
      <c r="G80" s="30"/>
      <c r="H80" s="309"/>
      <c r="I80" s="310"/>
      <c r="J80" s="309"/>
      <c r="K80" s="310"/>
      <c r="L80" s="309"/>
      <c r="M80" s="310"/>
      <c r="N80" s="29"/>
      <c r="O80" s="30"/>
      <c r="P80" s="5">
        <f t="shared" si="1"/>
        <v>138000</v>
      </c>
      <c r="R80">
        <v>599</v>
      </c>
    </row>
    <row r="81" spans="1:16" ht="25.5" customHeight="1">
      <c r="A81" s="3">
        <v>252</v>
      </c>
      <c r="B81" s="4" t="s">
        <v>467</v>
      </c>
      <c r="C81" s="304">
        <v>1</v>
      </c>
      <c r="D81" s="29">
        <v>101</v>
      </c>
      <c r="E81" s="30">
        <v>87200</v>
      </c>
      <c r="F81" s="29"/>
      <c r="G81" s="30"/>
      <c r="H81" s="309"/>
      <c r="I81" s="310"/>
      <c r="J81" s="309"/>
      <c r="K81" s="310"/>
      <c r="L81" s="309"/>
      <c r="M81" s="310"/>
      <c r="N81" s="29"/>
      <c r="O81" s="30"/>
      <c r="P81" s="5">
        <f t="shared" si="1"/>
        <v>87200</v>
      </c>
    </row>
    <row r="82" spans="1:18" ht="25.5" customHeight="1">
      <c r="A82" s="3">
        <v>253</v>
      </c>
      <c r="B82" s="4" t="s">
        <v>305</v>
      </c>
      <c r="C82" s="304">
        <v>1</v>
      </c>
      <c r="D82" s="29">
        <v>101</v>
      </c>
      <c r="E82" s="30">
        <v>180000</v>
      </c>
      <c r="F82" s="29"/>
      <c r="G82" s="30"/>
      <c r="H82" s="309"/>
      <c r="I82" s="310"/>
      <c r="J82" s="309"/>
      <c r="K82" s="310"/>
      <c r="L82" s="309"/>
      <c r="M82" s="310"/>
      <c r="N82" s="29"/>
      <c r="O82" s="30"/>
      <c r="P82" s="5">
        <f t="shared" si="1"/>
        <v>180000</v>
      </c>
      <c r="R82">
        <v>901</v>
      </c>
    </row>
    <row r="83" spans="1:18" ht="25.5" customHeight="1">
      <c r="A83" s="3">
        <v>254</v>
      </c>
      <c r="B83" s="4" t="s">
        <v>470</v>
      </c>
      <c r="C83" s="304">
        <v>1</v>
      </c>
      <c r="D83" s="29"/>
      <c r="E83" s="30"/>
      <c r="F83" s="29"/>
      <c r="G83" s="30"/>
      <c r="H83" s="309"/>
      <c r="I83" s="310"/>
      <c r="J83" s="309"/>
      <c r="K83" s="310"/>
      <c r="L83" s="309"/>
      <c r="M83" s="310"/>
      <c r="N83" s="29"/>
      <c r="O83" s="30"/>
      <c r="P83" s="5">
        <f t="shared" si="1"/>
        <v>0</v>
      </c>
      <c r="R83">
        <v>902</v>
      </c>
    </row>
    <row r="84" spans="1:18" ht="25.5" customHeight="1">
      <c r="A84" s="3">
        <v>255</v>
      </c>
      <c r="B84" s="4" t="s">
        <v>468</v>
      </c>
      <c r="C84" s="304">
        <v>1</v>
      </c>
      <c r="D84" s="29"/>
      <c r="E84" s="30"/>
      <c r="F84" s="29"/>
      <c r="G84" s="30"/>
      <c r="H84" s="309"/>
      <c r="I84" s="310"/>
      <c r="J84" s="309"/>
      <c r="K84" s="310"/>
      <c r="L84" s="309"/>
      <c r="M84" s="310"/>
      <c r="N84" s="29"/>
      <c r="O84" s="30"/>
      <c r="P84" s="5">
        <f t="shared" si="1"/>
        <v>0</v>
      </c>
      <c r="R84">
        <v>903</v>
      </c>
    </row>
    <row r="85" spans="1:18" ht="25.5" customHeight="1">
      <c r="A85" s="3">
        <v>256</v>
      </c>
      <c r="B85" s="4" t="s">
        <v>471</v>
      </c>
      <c r="C85" s="304">
        <v>1</v>
      </c>
      <c r="D85" s="29"/>
      <c r="E85" s="30"/>
      <c r="F85" s="29"/>
      <c r="G85" s="30"/>
      <c r="H85" s="309"/>
      <c r="I85" s="310"/>
      <c r="J85" s="309"/>
      <c r="K85" s="310"/>
      <c r="L85" s="309"/>
      <c r="M85" s="310"/>
      <c r="N85" s="29"/>
      <c r="O85" s="30"/>
      <c r="P85" s="5">
        <f t="shared" si="1"/>
        <v>0</v>
      </c>
      <c r="R85">
        <v>904</v>
      </c>
    </row>
    <row r="86" spans="1:18" ht="25.5" customHeight="1">
      <c r="A86" s="3">
        <v>259</v>
      </c>
      <c r="B86" s="4" t="s">
        <v>469</v>
      </c>
      <c r="C86" s="304">
        <v>1</v>
      </c>
      <c r="D86" s="29"/>
      <c r="E86" s="30"/>
      <c r="F86" s="29"/>
      <c r="G86" s="30"/>
      <c r="H86" s="309"/>
      <c r="I86" s="310"/>
      <c r="J86" s="309"/>
      <c r="K86" s="310"/>
      <c r="L86" s="309"/>
      <c r="M86" s="310"/>
      <c r="N86" s="29"/>
      <c r="O86" s="30"/>
      <c r="P86" s="5">
        <f t="shared" si="1"/>
        <v>0</v>
      </c>
      <c r="R86">
        <v>999</v>
      </c>
    </row>
    <row r="87" spans="1:16" ht="25.5" customHeight="1">
      <c r="A87" s="15">
        <v>2600</v>
      </c>
      <c r="B87" s="13" t="s">
        <v>472</v>
      </c>
      <c r="C87" s="303"/>
      <c r="D87" s="14"/>
      <c r="E87" s="5">
        <f>SUM(E88:E89)</f>
        <v>2121860</v>
      </c>
      <c r="F87" s="14"/>
      <c r="G87" s="5">
        <f>SUM(G88:G89)</f>
        <v>221253</v>
      </c>
      <c r="H87" s="14"/>
      <c r="I87" s="5">
        <f>SUM(I88:I89)</f>
        <v>0</v>
      </c>
      <c r="J87" s="14"/>
      <c r="K87" s="5">
        <f>SUM(K88:K89)</f>
        <v>0</v>
      </c>
      <c r="L87" s="14"/>
      <c r="M87" s="5">
        <f>SUM(M88:M89)</f>
        <v>0</v>
      </c>
      <c r="N87" s="14"/>
      <c r="O87" s="5">
        <f>SUM(O88:O89)</f>
        <v>0</v>
      </c>
      <c r="P87" s="5">
        <f t="shared" si="1"/>
        <v>2343113</v>
      </c>
    </row>
    <row r="88" spans="1:16" ht="25.5" customHeight="1">
      <c r="A88" s="3">
        <v>261</v>
      </c>
      <c r="B88" s="4" t="s">
        <v>473</v>
      </c>
      <c r="C88" s="304">
        <v>1</v>
      </c>
      <c r="D88" s="29">
        <v>101</v>
      </c>
      <c r="E88" s="30">
        <v>2121860</v>
      </c>
      <c r="F88" s="29">
        <v>228</v>
      </c>
      <c r="G88" s="30">
        <v>221253</v>
      </c>
      <c r="H88" s="309"/>
      <c r="I88" s="310"/>
      <c r="J88" s="309"/>
      <c r="K88" s="310"/>
      <c r="L88" s="309"/>
      <c r="M88" s="310"/>
      <c r="N88" s="29"/>
      <c r="O88" s="30"/>
      <c r="P88" s="5">
        <f t="shared" si="1"/>
        <v>2343113</v>
      </c>
    </row>
    <row r="89" spans="1:16" ht="25.5" customHeight="1">
      <c r="A89" s="3">
        <v>262</v>
      </c>
      <c r="B89" s="4" t="s">
        <v>474</v>
      </c>
      <c r="C89" s="304"/>
      <c r="D89" s="309"/>
      <c r="E89" s="310"/>
      <c r="F89" s="309"/>
      <c r="G89" s="310"/>
      <c r="H89" s="309"/>
      <c r="I89" s="310"/>
      <c r="J89" s="309"/>
      <c r="K89" s="310"/>
      <c r="L89" s="309"/>
      <c r="M89" s="310"/>
      <c r="N89" s="309"/>
      <c r="O89" s="310"/>
      <c r="P89" s="5">
        <f t="shared" si="1"/>
        <v>0</v>
      </c>
    </row>
    <row r="90" spans="1:16" ht="25.5" customHeight="1">
      <c r="A90" s="15">
        <v>2700</v>
      </c>
      <c r="B90" s="13" t="s">
        <v>475</v>
      </c>
      <c r="C90" s="303"/>
      <c r="D90" s="14"/>
      <c r="E90" s="5">
        <f>SUM(E91:E95)</f>
        <v>65000</v>
      </c>
      <c r="F90" s="14"/>
      <c r="G90" s="5">
        <f>SUM(G91:G95)</f>
        <v>0</v>
      </c>
      <c r="H90" s="14"/>
      <c r="I90" s="5">
        <f>SUM(I91:I95)</f>
        <v>0</v>
      </c>
      <c r="J90" s="14"/>
      <c r="K90" s="5">
        <f>SUM(K91:K95)</f>
        <v>0</v>
      </c>
      <c r="L90" s="14"/>
      <c r="M90" s="5">
        <f>SUM(M91:M95)</f>
        <v>0</v>
      </c>
      <c r="N90" s="14"/>
      <c r="O90" s="5">
        <f>SUM(O91:O95)</f>
        <v>0</v>
      </c>
      <c r="P90" s="5">
        <f t="shared" si="1"/>
        <v>65000</v>
      </c>
    </row>
    <row r="91" spans="1:16" ht="25.5" customHeight="1">
      <c r="A91" s="3">
        <v>271</v>
      </c>
      <c r="B91" s="4" t="s">
        <v>476</v>
      </c>
      <c r="C91" s="304">
        <v>1</v>
      </c>
      <c r="D91" s="29">
        <v>101</v>
      </c>
      <c r="E91" s="30">
        <v>50000</v>
      </c>
      <c r="F91" s="29"/>
      <c r="G91" s="30"/>
      <c r="H91" s="309"/>
      <c r="I91" s="310"/>
      <c r="J91" s="309"/>
      <c r="K91" s="310"/>
      <c r="L91" s="309"/>
      <c r="M91" s="310"/>
      <c r="N91" s="29"/>
      <c r="O91" s="30"/>
      <c r="P91" s="5">
        <f t="shared" si="1"/>
        <v>50000</v>
      </c>
    </row>
    <row r="92" spans="1:16" ht="25.5" customHeight="1">
      <c r="A92" s="3">
        <v>272</v>
      </c>
      <c r="B92" s="4" t="s">
        <v>477</v>
      </c>
      <c r="C92" s="304">
        <v>1</v>
      </c>
      <c r="D92" s="29">
        <v>101</v>
      </c>
      <c r="E92" s="30">
        <v>15000</v>
      </c>
      <c r="F92" s="29"/>
      <c r="G92" s="30"/>
      <c r="H92" s="309"/>
      <c r="I92" s="310"/>
      <c r="J92" s="309"/>
      <c r="K92" s="310"/>
      <c r="L92" s="309"/>
      <c r="M92" s="310"/>
      <c r="N92" s="29"/>
      <c r="O92" s="30"/>
      <c r="P92" s="5">
        <f t="shared" si="1"/>
        <v>15000</v>
      </c>
    </row>
    <row r="93" spans="1:16" ht="25.5" customHeight="1">
      <c r="A93" s="3">
        <v>273</v>
      </c>
      <c r="B93" s="4" t="s">
        <v>478</v>
      </c>
      <c r="C93" s="304">
        <v>1</v>
      </c>
      <c r="D93" s="29"/>
      <c r="E93" s="30"/>
      <c r="F93" s="29"/>
      <c r="G93" s="30"/>
      <c r="H93" s="309"/>
      <c r="I93" s="310"/>
      <c r="J93" s="309"/>
      <c r="K93" s="310"/>
      <c r="L93" s="309"/>
      <c r="M93" s="310"/>
      <c r="N93" s="29"/>
      <c r="O93" s="30"/>
      <c r="P93" s="5">
        <f t="shared" si="1"/>
        <v>0</v>
      </c>
    </row>
    <row r="94" spans="1:16" ht="25.5" customHeight="1">
      <c r="A94" s="3">
        <v>274</v>
      </c>
      <c r="B94" s="4" t="s">
        <v>479</v>
      </c>
      <c r="C94" s="304">
        <v>1</v>
      </c>
      <c r="D94" s="29"/>
      <c r="E94" s="30"/>
      <c r="F94" s="29"/>
      <c r="G94" s="30"/>
      <c r="H94" s="309"/>
      <c r="I94" s="310"/>
      <c r="J94" s="309"/>
      <c r="K94" s="310"/>
      <c r="L94" s="309"/>
      <c r="M94" s="310"/>
      <c r="N94" s="29"/>
      <c r="O94" s="30"/>
      <c r="P94" s="5">
        <f t="shared" si="1"/>
        <v>0</v>
      </c>
    </row>
    <row r="95" spans="1:16" ht="25.5" customHeight="1">
      <c r="A95" s="3">
        <v>275</v>
      </c>
      <c r="B95" s="4" t="s">
        <v>480</v>
      </c>
      <c r="C95" s="304">
        <v>1</v>
      </c>
      <c r="D95" s="29"/>
      <c r="E95" s="30"/>
      <c r="F95" s="29"/>
      <c r="G95" s="30"/>
      <c r="H95" s="309"/>
      <c r="I95" s="310"/>
      <c r="J95" s="309"/>
      <c r="K95" s="310"/>
      <c r="L95" s="309"/>
      <c r="M95" s="310"/>
      <c r="N95" s="29"/>
      <c r="O95" s="30"/>
      <c r="P95" s="5">
        <f t="shared" si="1"/>
        <v>0</v>
      </c>
    </row>
    <row r="96" spans="1:16" ht="25.5" customHeight="1">
      <c r="A96" s="15">
        <v>2800</v>
      </c>
      <c r="B96" s="13" t="s">
        <v>481</v>
      </c>
      <c r="C96" s="303"/>
      <c r="D96" s="14"/>
      <c r="E96" s="5">
        <f>SUM(E97:E99)</f>
        <v>0</v>
      </c>
      <c r="F96" s="14"/>
      <c r="G96" s="5">
        <f>SUM(G97:G99)</f>
        <v>570600</v>
      </c>
      <c r="H96" s="14"/>
      <c r="I96" s="5">
        <f>SUM(I97:I99)</f>
        <v>0</v>
      </c>
      <c r="J96" s="14"/>
      <c r="K96" s="5">
        <f>SUM(K97:K99)</f>
        <v>0</v>
      </c>
      <c r="L96" s="14"/>
      <c r="M96" s="5">
        <f>SUM(M97:M99)</f>
        <v>0</v>
      </c>
      <c r="N96" s="14"/>
      <c r="O96" s="5">
        <f>SUM(O97:O99)</f>
        <v>0</v>
      </c>
      <c r="P96" s="5">
        <f t="shared" si="1"/>
        <v>570600</v>
      </c>
    </row>
    <row r="97" spans="1:16" ht="25.5" customHeight="1">
      <c r="A97" s="3">
        <v>281</v>
      </c>
      <c r="B97" s="4" t="s">
        <v>482</v>
      </c>
      <c r="C97" s="304">
        <v>1</v>
      </c>
      <c r="D97" s="29"/>
      <c r="E97" s="30"/>
      <c r="F97" s="29"/>
      <c r="G97" s="30"/>
      <c r="H97" s="309"/>
      <c r="I97" s="310"/>
      <c r="J97" s="309"/>
      <c r="K97" s="310"/>
      <c r="L97" s="309"/>
      <c r="M97" s="310"/>
      <c r="N97" s="29"/>
      <c r="O97" s="30"/>
      <c r="P97" s="5">
        <f t="shared" si="1"/>
        <v>0</v>
      </c>
    </row>
    <row r="98" spans="1:16" ht="25.5" customHeight="1">
      <c r="A98" s="3">
        <v>282</v>
      </c>
      <c r="B98" s="4" t="s">
        <v>483</v>
      </c>
      <c r="C98" s="304">
        <v>1</v>
      </c>
      <c r="D98" s="29"/>
      <c r="E98" s="30"/>
      <c r="F98" s="29">
        <v>228</v>
      </c>
      <c r="G98" s="30">
        <v>370000</v>
      </c>
      <c r="H98" s="309"/>
      <c r="I98" s="310"/>
      <c r="J98" s="309"/>
      <c r="K98" s="310"/>
      <c r="L98" s="309"/>
      <c r="M98" s="310"/>
      <c r="N98" s="29"/>
      <c r="O98" s="30"/>
      <c r="P98" s="5">
        <f t="shared" si="1"/>
        <v>370000</v>
      </c>
    </row>
    <row r="99" spans="1:16" ht="25.5" customHeight="1">
      <c r="A99" s="3">
        <v>283</v>
      </c>
      <c r="B99" s="4" t="s">
        <v>793</v>
      </c>
      <c r="C99" s="304">
        <v>1</v>
      </c>
      <c r="D99" s="29"/>
      <c r="E99" s="30"/>
      <c r="F99" s="29">
        <v>228</v>
      </c>
      <c r="G99" s="30">
        <v>200600</v>
      </c>
      <c r="H99" s="309"/>
      <c r="I99" s="310"/>
      <c r="J99" s="309"/>
      <c r="K99" s="310"/>
      <c r="L99" s="309"/>
      <c r="M99" s="310"/>
      <c r="N99" s="29"/>
      <c r="O99" s="30"/>
      <c r="P99" s="5">
        <f t="shared" si="1"/>
        <v>200600</v>
      </c>
    </row>
    <row r="100" spans="1:16" ht="25.5" customHeight="1">
      <c r="A100" s="15">
        <v>2900</v>
      </c>
      <c r="B100" s="13" t="s">
        <v>484</v>
      </c>
      <c r="C100" s="303"/>
      <c r="D100" s="14"/>
      <c r="E100" s="5">
        <f>SUM(E101:E109)</f>
        <v>311200</v>
      </c>
      <c r="F100" s="14"/>
      <c r="G100" s="5">
        <f>SUM(G101:G109)</f>
        <v>0</v>
      </c>
      <c r="H100" s="14"/>
      <c r="I100" s="5">
        <f>SUM(I101:I109)</f>
        <v>0</v>
      </c>
      <c r="J100" s="14"/>
      <c r="K100" s="5">
        <f>SUM(K101:K109)</f>
        <v>0</v>
      </c>
      <c r="L100" s="14"/>
      <c r="M100" s="5">
        <f>SUM(M101:M109)</f>
        <v>0</v>
      </c>
      <c r="N100" s="14"/>
      <c r="O100" s="5">
        <f>SUM(O101:O109)</f>
        <v>0</v>
      </c>
      <c r="P100" s="5">
        <f t="shared" si="1"/>
        <v>311200</v>
      </c>
    </row>
    <row r="101" spans="1:16" ht="25.5" customHeight="1">
      <c r="A101" s="3">
        <v>291</v>
      </c>
      <c r="B101" s="4" t="s">
        <v>485</v>
      </c>
      <c r="C101" s="304">
        <v>1</v>
      </c>
      <c r="D101" s="29">
        <v>101</v>
      </c>
      <c r="E101" s="30">
        <v>1200</v>
      </c>
      <c r="F101" s="29"/>
      <c r="G101" s="30"/>
      <c r="H101" s="309"/>
      <c r="I101" s="310"/>
      <c r="J101" s="309"/>
      <c r="K101" s="310"/>
      <c r="L101" s="309"/>
      <c r="M101" s="310"/>
      <c r="N101" s="29"/>
      <c r="O101" s="30"/>
      <c r="P101" s="5">
        <f t="shared" si="1"/>
        <v>1200</v>
      </c>
    </row>
    <row r="102" spans="1:16" ht="25.5" customHeight="1">
      <c r="A102" s="3">
        <v>292</v>
      </c>
      <c r="B102" s="4" t="s">
        <v>486</v>
      </c>
      <c r="C102" s="304">
        <v>1</v>
      </c>
      <c r="D102" s="29"/>
      <c r="E102" s="30"/>
      <c r="F102" s="29"/>
      <c r="G102" s="30"/>
      <c r="H102" s="309"/>
      <c r="I102" s="310"/>
      <c r="J102" s="309"/>
      <c r="K102" s="310"/>
      <c r="L102" s="309"/>
      <c r="M102" s="310"/>
      <c r="N102" s="29"/>
      <c r="O102" s="30"/>
      <c r="P102" s="5">
        <f t="shared" si="1"/>
        <v>0</v>
      </c>
    </row>
    <row r="103" spans="1:16" ht="25.5" customHeight="1">
      <c r="A103" s="3">
        <v>293</v>
      </c>
      <c r="B103" s="4" t="s">
        <v>925</v>
      </c>
      <c r="C103" s="304">
        <v>1</v>
      </c>
      <c r="D103" s="29"/>
      <c r="E103" s="30"/>
      <c r="F103" s="29"/>
      <c r="G103" s="30"/>
      <c r="H103" s="309"/>
      <c r="I103" s="310"/>
      <c r="J103" s="309"/>
      <c r="K103" s="310"/>
      <c r="L103" s="309"/>
      <c r="M103" s="310"/>
      <c r="N103" s="29"/>
      <c r="O103" s="30"/>
      <c r="P103" s="5">
        <f t="shared" si="1"/>
        <v>0</v>
      </c>
    </row>
    <row r="104" spans="1:16" ht="25.5" customHeight="1">
      <c r="A104" s="3">
        <v>294</v>
      </c>
      <c r="B104" s="4" t="s">
        <v>487</v>
      </c>
      <c r="C104" s="304">
        <v>1</v>
      </c>
      <c r="D104" s="29">
        <v>101</v>
      </c>
      <c r="E104" s="30">
        <v>20000</v>
      </c>
      <c r="F104" s="29"/>
      <c r="G104" s="30"/>
      <c r="H104" s="309"/>
      <c r="I104" s="310"/>
      <c r="J104" s="309"/>
      <c r="K104" s="310"/>
      <c r="L104" s="309"/>
      <c r="M104" s="310"/>
      <c r="N104" s="29"/>
      <c r="O104" s="30"/>
      <c r="P104" s="5">
        <f t="shared" si="1"/>
        <v>20000</v>
      </c>
    </row>
    <row r="105" spans="1:16" ht="25.5" customHeight="1">
      <c r="A105" s="3">
        <v>295</v>
      </c>
      <c r="B105" s="4" t="s">
        <v>488</v>
      </c>
      <c r="C105" s="304">
        <v>1</v>
      </c>
      <c r="D105" s="29"/>
      <c r="E105" s="30"/>
      <c r="F105" s="29"/>
      <c r="G105" s="30"/>
      <c r="H105" s="309"/>
      <c r="I105" s="310"/>
      <c r="J105" s="309"/>
      <c r="K105" s="310"/>
      <c r="L105" s="309"/>
      <c r="M105" s="310"/>
      <c r="N105" s="29"/>
      <c r="O105" s="30"/>
      <c r="P105" s="5">
        <f t="shared" si="1"/>
        <v>0</v>
      </c>
    </row>
    <row r="106" spans="1:16" ht="25.5" customHeight="1">
      <c r="A106" s="3">
        <v>296</v>
      </c>
      <c r="B106" s="4" t="s">
        <v>489</v>
      </c>
      <c r="C106" s="304">
        <v>1</v>
      </c>
      <c r="D106" s="29">
        <v>101</v>
      </c>
      <c r="E106" s="30">
        <v>125000</v>
      </c>
      <c r="F106" s="29"/>
      <c r="G106" s="30"/>
      <c r="H106" s="309"/>
      <c r="I106" s="310"/>
      <c r="J106" s="309"/>
      <c r="K106" s="310"/>
      <c r="L106" s="309"/>
      <c r="M106" s="310"/>
      <c r="N106" s="29"/>
      <c r="O106" s="30"/>
      <c r="P106" s="5">
        <f t="shared" si="1"/>
        <v>125000</v>
      </c>
    </row>
    <row r="107" spans="1:16" ht="25.5" customHeight="1">
      <c r="A107" s="3">
        <v>297</v>
      </c>
      <c r="B107" s="4" t="s">
        <v>490</v>
      </c>
      <c r="C107" s="304">
        <v>1</v>
      </c>
      <c r="D107" s="29"/>
      <c r="E107" s="30"/>
      <c r="F107" s="29"/>
      <c r="G107" s="30"/>
      <c r="H107" s="309"/>
      <c r="I107" s="310"/>
      <c r="J107" s="309"/>
      <c r="K107" s="310"/>
      <c r="L107" s="309"/>
      <c r="M107" s="310"/>
      <c r="N107" s="29"/>
      <c r="O107" s="30"/>
      <c r="P107" s="5">
        <f t="shared" si="1"/>
        <v>0</v>
      </c>
    </row>
    <row r="108" spans="1:16" ht="25.5" customHeight="1">
      <c r="A108" s="3">
        <v>298</v>
      </c>
      <c r="B108" s="4" t="s">
        <v>491</v>
      </c>
      <c r="C108" s="304">
        <v>1</v>
      </c>
      <c r="D108" s="29">
        <v>101</v>
      </c>
      <c r="E108" s="30">
        <v>165000</v>
      </c>
      <c r="F108" s="29"/>
      <c r="G108" s="30"/>
      <c r="H108" s="309"/>
      <c r="I108" s="310"/>
      <c r="J108" s="309"/>
      <c r="K108" s="310"/>
      <c r="L108" s="309"/>
      <c r="M108" s="310"/>
      <c r="N108" s="29"/>
      <c r="O108" s="30"/>
      <c r="P108" s="5">
        <f t="shared" si="1"/>
        <v>165000</v>
      </c>
    </row>
    <row r="109" spans="1:16" ht="25.5" customHeight="1">
      <c r="A109" s="3">
        <v>299</v>
      </c>
      <c r="B109" s="4" t="s">
        <v>492</v>
      </c>
      <c r="C109" s="304">
        <v>1</v>
      </c>
      <c r="D109" s="29"/>
      <c r="E109" s="30"/>
      <c r="F109" s="29"/>
      <c r="G109" s="30"/>
      <c r="H109" s="309"/>
      <c r="I109" s="310"/>
      <c r="J109" s="309"/>
      <c r="K109" s="310"/>
      <c r="L109" s="309"/>
      <c r="M109" s="310"/>
      <c r="N109" s="29"/>
      <c r="O109" s="30"/>
      <c r="P109" s="5">
        <f t="shared" si="1"/>
        <v>0</v>
      </c>
    </row>
    <row r="110" spans="1:16" ht="25.5" customHeight="1">
      <c r="A110" s="15">
        <v>3000</v>
      </c>
      <c r="B110" s="13" t="s">
        <v>493</v>
      </c>
      <c r="C110" s="303"/>
      <c r="D110" s="14"/>
      <c r="E110" s="5">
        <f>E111+E121+E131+E141+E151+E161+E169+E179+E185</f>
        <v>7561485</v>
      </c>
      <c r="F110" s="14"/>
      <c r="G110" s="5">
        <f>G111+G121+G131+G141+G151+G161+G169+G179+G185</f>
        <v>0</v>
      </c>
      <c r="H110" s="14"/>
      <c r="I110" s="5">
        <f>I111+I121+I131+I141+I151+I161+I169+I179+I185</f>
        <v>0</v>
      </c>
      <c r="J110" s="14"/>
      <c r="K110" s="5">
        <f>K111+K121+K131+K141+K151+K161+K169+K179+K185</f>
        <v>0</v>
      </c>
      <c r="L110" s="14"/>
      <c r="M110" s="5">
        <f>M111+M121+M131+M141+M151+M161+M169+M179+M185</f>
        <v>0</v>
      </c>
      <c r="N110" s="14"/>
      <c r="O110" s="5">
        <f>O111+O121+O131+O141+O151+O161+O169+O179+O185</f>
        <v>0</v>
      </c>
      <c r="P110" s="5">
        <f t="shared" si="1"/>
        <v>7561485</v>
      </c>
    </row>
    <row r="111" spans="1:16" ht="25.5" customHeight="1">
      <c r="A111" s="15">
        <v>3100</v>
      </c>
      <c r="B111" s="13" t="s">
        <v>494</v>
      </c>
      <c r="C111" s="303"/>
      <c r="D111" s="14"/>
      <c r="E111" s="5">
        <f>SUM(E112:E120)</f>
        <v>5724650</v>
      </c>
      <c r="F111" s="14"/>
      <c r="G111" s="5">
        <f>SUM(G112:G120)</f>
        <v>0</v>
      </c>
      <c r="H111" s="14"/>
      <c r="I111" s="5">
        <f>SUM(I112:I120)</f>
        <v>0</v>
      </c>
      <c r="J111" s="14"/>
      <c r="K111" s="5">
        <f>SUM(K112:K120)</f>
        <v>0</v>
      </c>
      <c r="L111" s="14"/>
      <c r="M111" s="5">
        <f>SUM(M112:M120)</f>
        <v>0</v>
      </c>
      <c r="N111" s="14"/>
      <c r="O111" s="5">
        <f>SUM(O112:O120)</f>
        <v>0</v>
      </c>
      <c r="P111" s="5">
        <f t="shared" si="1"/>
        <v>5724650</v>
      </c>
    </row>
    <row r="112" spans="1:16" ht="25.5" customHeight="1">
      <c r="A112" s="3">
        <v>311</v>
      </c>
      <c r="B112" s="4" t="s">
        <v>495</v>
      </c>
      <c r="C112" s="304">
        <v>1</v>
      </c>
      <c r="D112" s="29">
        <v>101</v>
      </c>
      <c r="E112" s="30">
        <v>5374700</v>
      </c>
      <c r="F112" s="29"/>
      <c r="G112" s="30"/>
      <c r="H112" s="309"/>
      <c r="I112" s="310"/>
      <c r="J112" s="309"/>
      <c r="K112" s="310"/>
      <c r="L112" s="309"/>
      <c r="M112" s="310"/>
      <c r="N112" s="29"/>
      <c r="O112" s="30"/>
      <c r="P112" s="5">
        <f t="shared" si="1"/>
        <v>5374700</v>
      </c>
    </row>
    <row r="113" spans="1:16" ht="25.5" customHeight="1">
      <c r="A113" s="3">
        <v>312</v>
      </c>
      <c r="B113" s="4" t="s">
        <v>496</v>
      </c>
      <c r="C113" s="304">
        <v>1</v>
      </c>
      <c r="D113" s="29"/>
      <c r="E113" s="30"/>
      <c r="F113" s="29"/>
      <c r="G113" s="30"/>
      <c r="H113" s="309"/>
      <c r="I113" s="310"/>
      <c r="J113" s="309"/>
      <c r="K113" s="310"/>
      <c r="L113" s="309"/>
      <c r="M113" s="310"/>
      <c r="N113" s="29"/>
      <c r="O113" s="30"/>
      <c r="P113" s="5">
        <f t="shared" si="1"/>
        <v>0</v>
      </c>
    </row>
    <row r="114" spans="1:16" ht="25.5" customHeight="1">
      <c r="A114" s="3">
        <v>313</v>
      </c>
      <c r="B114" s="4" t="s">
        <v>497</v>
      </c>
      <c r="C114" s="304">
        <v>1</v>
      </c>
      <c r="D114" s="29"/>
      <c r="E114" s="30"/>
      <c r="F114" s="29"/>
      <c r="G114" s="30"/>
      <c r="H114" s="309"/>
      <c r="I114" s="310"/>
      <c r="J114" s="309"/>
      <c r="K114" s="310"/>
      <c r="L114" s="309"/>
      <c r="M114" s="310"/>
      <c r="N114" s="29"/>
      <c r="O114" s="30"/>
      <c r="P114" s="5">
        <f t="shared" si="1"/>
        <v>0</v>
      </c>
    </row>
    <row r="115" spans="1:16" ht="25.5" customHeight="1">
      <c r="A115" s="3">
        <v>314</v>
      </c>
      <c r="B115" s="4" t="s">
        <v>498</v>
      </c>
      <c r="C115" s="304">
        <v>1</v>
      </c>
      <c r="D115" s="29">
        <v>101</v>
      </c>
      <c r="E115" s="30">
        <v>313600</v>
      </c>
      <c r="F115" s="29"/>
      <c r="G115" s="30"/>
      <c r="H115" s="309"/>
      <c r="I115" s="310"/>
      <c r="J115" s="309"/>
      <c r="K115" s="310"/>
      <c r="L115" s="309"/>
      <c r="M115" s="310"/>
      <c r="N115" s="29"/>
      <c r="O115" s="30"/>
      <c r="P115" s="5">
        <f t="shared" si="1"/>
        <v>313600</v>
      </c>
    </row>
    <row r="116" spans="1:16" ht="25.5" customHeight="1">
      <c r="A116" s="3">
        <v>315</v>
      </c>
      <c r="B116" s="4" t="s">
        <v>499</v>
      </c>
      <c r="C116" s="304">
        <v>1</v>
      </c>
      <c r="D116" s="29">
        <v>101</v>
      </c>
      <c r="E116" s="30">
        <v>27200</v>
      </c>
      <c r="F116" s="29"/>
      <c r="G116" s="30"/>
      <c r="H116" s="309"/>
      <c r="I116" s="310"/>
      <c r="J116" s="309"/>
      <c r="K116" s="310"/>
      <c r="L116" s="309"/>
      <c r="M116" s="310"/>
      <c r="N116" s="29"/>
      <c r="O116" s="30"/>
      <c r="P116" s="5">
        <f t="shared" si="1"/>
        <v>27200</v>
      </c>
    </row>
    <row r="117" spans="1:16" ht="25.5" customHeight="1">
      <c r="A117" s="3">
        <v>316</v>
      </c>
      <c r="B117" s="4" t="s">
        <v>306</v>
      </c>
      <c r="C117" s="304">
        <v>1</v>
      </c>
      <c r="D117" s="29">
        <v>101</v>
      </c>
      <c r="E117" s="30">
        <v>8350</v>
      </c>
      <c r="F117" s="29"/>
      <c r="G117" s="30"/>
      <c r="H117" s="309"/>
      <c r="I117" s="310"/>
      <c r="J117" s="309"/>
      <c r="K117" s="310"/>
      <c r="L117" s="309"/>
      <c r="M117" s="310"/>
      <c r="N117" s="29"/>
      <c r="O117" s="30"/>
      <c r="P117" s="5">
        <f t="shared" si="1"/>
        <v>8350</v>
      </c>
    </row>
    <row r="118" spans="1:16" ht="25.5" customHeight="1">
      <c r="A118" s="3">
        <v>317</v>
      </c>
      <c r="B118" s="4" t="s">
        <v>500</v>
      </c>
      <c r="C118" s="304">
        <v>1</v>
      </c>
      <c r="D118" s="29"/>
      <c r="E118" s="30"/>
      <c r="F118" s="29"/>
      <c r="G118" s="30"/>
      <c r="H118" s="309"/>
      <c r="I118" s="310"/>
      <c r="J118" s="309"/>
      <c r="K118" s="310"/>
      <c r="L118" s="309"/>
      <c r="M118" s="310"/>
      <c r="N118" s="29"/>
      <c r="O118" s="30"/>
      <c r="P118" s="5">
        <f t="shared" si="1"/>
        <v>0</v>
      </c>
    </row>
    <row r="119" spans="1:16" ht="25.5" customHeight="1">
      <c r="A119" s="3">
        <v>318</v>
      </c>
      <c r="B119" s="4" t="s">
        <v>501</v>
      </c>
      <c r="C119" s="304">
        <v>1</v>
      </c>
      <c r="D119" s="29">
        <v>101</v>
      </c>
      <c r="E119" s="30">
        <v>800</v>
      </c>
      <c r="F119" s="29"/>
      <c r="G119" s="30"/>
      <c r="H119" s="309"/>
      <c r="I119" s="310"/>
      <c r="J119" s="309"/>
      <c r="K119" s="310"/>
      <c r="L119" s="309"/>
      <c r="M119" s="310"/>
      <c r="N119" s="29"/>
      <c r="O119" s="30"/>
      <c r="P119" s="5">
        <f t="shared" si="1"/>
        <v>800</v>
      </c>
    </row>
    <row r="120" spans="1:16" ht="25.5" customHeight="1">
      <c r="A120" s="3">
        <v>319</v>
      </c>
      <c r="B120" s="4" t="s">
        <v>502</v>
      </c>
      <c r="C120" s="304">
        <v>1</v>
      </c>
      <c r="D120" s="29"/>
      <c r="E120" s="30"/>
      <c r="F120" s="29"/>
      <c r="G120" s="30"/>
      <c r="H120" s="309"/>
      <c r="I120" s="310"/>
      <c r="J120" s="309"/>
      <c r="K120" s="310"/>
      <c r="L120" s="309"/>
      <c r="M120" s="310"/>
      <c r="N120" s="29"/>
      <c r="O120" s="30"/>
      <c r="P120" s="5">
        <f t="shared" si="1"/>
        <v>0</v>
      </c>
    </row>
    <row r="121" spans="1:16" ht="25.5" customHeight="1">
      <c r="A121" s="15">
        <v>3200</v>
      </c>
      <c r="B121" s="13" t="s">
        <v>503</v>
      </c>
      <c r="C121" s="303"/>
      <c r="D121" s="14"/>
      <c r="E121" s="5">
        <f>SUM(E122:E130)</f>
        <v>95400</v>
      </c>
      <c r="F121" s="14"/>
      <c r="G121" s="5">
        <f>SUM(G122:G130)</f>
        <v>0</v>
      </c>
      <c r="H121" s="14"/>
      <c r="I121" s="5">
        <f>SUM(I122:I130)</f>
        <v>0</v>
      </c>
      <c r="J121" s="14"/>
      <c r="K121" s="5">
        <f>SUM(K122:K130)</f>
        <v>0</v>
      </c>
      <c r="L121" s="14"/>
      <c r="M121" s="5">
        <f>SUM(M122:M130)</f>
        <v>0</v>
      </c>
      <c r="N121" s="14"/>
      <c r="O121" s="5">
        <f>SUM(O122:O130)</f>
        <v>0</v>
      </c>
      <c r="P121" s="5">
        <f t="shared" si="1"/>
        <v>95400</v>
      </c>
    </row>
    <row r="122" spans="1:16" ht="25.5" customHeight="1">
      <c r="A122" s="3">
        <v>321</v>
      </c>
      <c r="B122" s="4" t="s">
        <v>504</v>
      </c>
      <c r="C122" s="304">
        <v>1</v>
      </c>
      <c r="D122" s="29"/>
      <c r="E122" s="30"/>
      <c r="F122" s="29"/>
      <c r="G122" s="30"/>
      <c r="H122" s="309"/>
      <c r="I122" s="310"/>
      <c r="J122" s="309"/>
      <c r="K122" s="310"/>
      <c r="L122" s="309"/>
      <c r="M122" s="310"/>
      <c r="N122" s="29"/>
      <c r="O122" s="30"/>
      <c r="P122" s="5">
        <f t="shared" si="1"/>
        <v>0</v>
      </c>
    </row>
    <row r="123" spans="1:16" ht="25.5" customHeight="1">
      <c r="A123" s="3">
        <v>322</v>
      </c>
      <c r="B123" s="4" t="s">
        <v>505</v>
      </c>
      <c r="C123" s="304">
        <v>1</v>
      </c>
      <c r="D123" s="29">
        <v>101</v>
      </c>
      <c r="E123" s="30">
        <v>95400</v>
      </c>
      <c r="F123" s="29"/>
      <c r="G123" s="30"/>
      <c r="H123" s="309"/>
      <c r="I123" s="310"/>
      <c r="J123" s="309"/>
      <c r="K123" s="310"/>
      <c r="L123" s="309"/>
      <c r="M123" s="310"/>
      <c r="N123" s="29"/>
      <c r="O123" s="30"/>
      <c r="P123" s="5">
        <f t="shared" si="1"/>
        <v>95400</v>
      </c>
    </row>
    <row r="124" spans="1:16" ht="25.5" customHeight="1">
      <c r="A124" s="3">
        <v>323</v>
      </c>
      <c r="B124" s="4" t="s">
        <v>294</v>
      </c>
      <c r="C124" s="304">
        <v>1</v>
      </c>
      <c r="D124" s="29"/>
      <c r="E124" s="30"/>
      <c r="F124" s="29"/>
      <c r="G124" s="30"/>
      <c r="H124" s="309"/>
      <c r="I124" s="310"/>
      <c r="J124" s="309"/>
      <c r="K124" s="310"/>
      <c r="L124" s="309"/>
      <c r="M124" s="310"/>
      <c r="N124" s="29"/>
      <c r="O124" s="30"/>
      <c r="P124" s="5">
        <f t="shared" si="1"/>
        <v>0</v>
      </c>
    </row>
    <row r="125" spans="1:16" ht="25.5" customHeight="1">
      <c r="A125" s="3">
        <v>324</v>
      </c>
      <c r="B125" s="4" t="s">
        <v>506</v>
      </c>
      <c r="C125" s="304">
        <v>1</v>
      </c>
      <c r="D125" s="29"/>
      <c r="E125" s="30"/>
      <c r="F125" s="29"/>
      <c r="G125" s="30"/>
      <c r="H125" s="309"/>
      <c r="I125" s="310"/>
      <c r="J125" s="309"/>
      <c r="K125" s="310"/>
      <c r="L125" s="309"/>
      <c r="M125" s="310"/>
      <c r="N125" s="29"/>
      <c r="O125" s="30"/>
      <c r="P125" s="5">
        <f t="shared" si="1"/>
        <v>0</v>
      </c>
    </row>
    <row r="126" spans="1:16" ht="25.5" customHeight="1">
      <c r="A126" s="3">
        <v>325</v>
      </c>
      <c r="B126" s="4" t="s">
        <v>507</v>
      </c>
      <c r="C126" s="304">
        <v>1</v>
      </c>
      <c r="D126" s="29"/>
      <c r="E126" s="30"/>
      <c r="F126" s="29"/>
      <c r="G126" s="30"/>
      <c r="H126" s="309"/>
      <c r="I126" s="310"/>
      <c r="J126" s="309"/>
      <c r="K126" s="310"/>
      <c r="L126" s="309"/>
      <c r="M126" s="310"/>
      <c r="N126" s="29"/>
      <c r="O126" s="30"/>
      <c r="P126" s="5">
        <f t="shared" si="1"/>
        <v>0</v>
      </c>
    </row>
    <row r="127" spans="1:16" ht="25.5" customHeight="1">
      <c r="A127" s="3">
        <v>326</v>
      </c>
      <c r="B127" s="4" t="s">
        <v>508</v>
      </c>
      <c r="C127" s="304">
        <v>1</v>
      </c>
      <c r="D127" s="29"/>
      <c r="E127" s="30"/>
      <c r="F127" s="29"/>
      <c r="G127" s="30"/>
      <c r="H127" s="309"/>
      <c r="I127" s="310"/>
      <c r="J127" s="309"/>
      <c r="K127" s="310"/>
      <c r="L127" s="309"/>
      <c r="M127" s="310"/>
      <c r="N127" s="29"/>
      <c r="O127" s="30"/>
      <c r="P127" s="5">
        <f t="shared" si="1"/>
        <v>0</v>
      </c>
    </row>
    <row r="128" spans="1:16" ht="25.5" customHeight="1">
      <c r="A128" s="3">
        <v>327</v>
      </c>
      <c r="B128" s="4" t="s">
        <v>509</v>
      </c>
      <c r="C128" s="304">
        <v>1</v>
      </c>
      <c r="D128" s="29"/>
      <c r="E128" s="30"/>
      <c r="F128" s="29"/>
      <c r="G128" s="30"/>
      <c r="H128" s="309"/>
      <c r="I128" s="310"/>
      <c r="J128" s="309"/>
      <c r="K128" s="310"/>
      <c r="L128" s="309"/>
      <c r="M128" s="310"/>
      <c r="N128" s="29"/>
      <c r="O128" s="30"/>
      <c r="P128" s="5">
        <f t="shared" si="1"/>
        <v>0</v>
      </c>
    </row>
    <row r="129" spans="1:16" ht="25.5" customHeight="1">
      <c r="A129" s="3">
        <v>328</v>
      </c>
      <c r="B129" s="4" t="s">
        <v>510</v>
      </c>
      <c r="C129" s="304">
        <v>1</v>
      </c>
      <c r="D129" s="29"/>
      <c r="E129" s="30"/>
      <c r="F129" s="29"/>
      <c r="G129" s="30"/>
      <c r="H129" s="309"/>
      <c r="I129" s="310"/>
      <c r="J129" s="309"/>
      <c r="K129" s="310"/>
      <c r="L129" s="309"/>
      <c r="M129" s="310"/>
      <c r="N129" s="29"/>
      <c r="O129" s="30"/>
      <c r="P129" s="5">
        <f t="shared" si="1"/>
        <v>0</v>
      </c>
    </row>
    <row r="130" spans="1:16" ht="25.5" customHeight="1">
      <c r="A130" s="3">
        <v>329</v>
      </c>
      <c r="B130" s="4" t="s">
        <v>511</v>
      </c>
      <c r="C130" s="304">
        <v>1</v>
      </c>
      <c r="D130" s="29"/>
      <c r="E130" s="30"/>
      <c r="F130" s="29"/>
      <c r="G130" s="30"/>
      <c r="H130" s="309"/>
      <c r="I130" s="310"/>
      <c r="J130" s="309"/>
      <c r="K130" s="310"/>
      <c r="L130" s="309"/>
      <c r="M130" s="310"/>
      <c r="N130" s="29"/>
      <c r="O130" s="30"/>
      <c r="P130" s="5">
        <f t="shared" si="1"/>
        <v>0</v>
      </c>
    </row>
    <row r="131" spans="1:16" ht="25.5" customHeight="1">
      <c r="A131" s="15">
        <v>3300</v>
      </c>
      <c r="B131" s="13" t="s">
        <v>926</v>
      </c>
      <c r="C131" s="303"/>
      <c r="D131" s="14"/>
      <c r="E131" s="5">
        <f>SUM(E132:E140)</f>
        <v>0</v>
      </c>
      <c r="F131" s="14"/>
      <c r="G131" s="5">
        <f>SUM(G132:G140)</f>
        <v>0</v>
      </c>
      <c r="H131" s="14"/>
      <c r="I131" s="5">
        <f>SUM(I132:I140)</f>
        <v>0</v>
      </c>
      <c r="J131" s="14"/>
      <c r="K131" s="5">
        <f>SUM(K132:K140)</f>
        <v>0</v>
      </c>
      <c r="L131" s="14"/>
      <c r="M131" s="5">
        <f>SUM(M132:M140)</f>
        <v>0</v>
      </c>
      <c r="N131" s="14"/>
      <c r="O131" s="5">
        <f>SUM(O132:O140)</f>
        <v>0</v>
      </c>
      <c r="P131" s="5">
        <f t="shared" si="1"/>
        <v>0</v>
      </c>
    </row>
    <row r="132" spans="1:16" ht="25.5" customHeight="1">
      <c r="A132" s="3">
        <v>331</v>
      </c>
      <c r="B132" s="31" t="s">
        <v>527</v>
      </c>
      <c r="C132" s="304">
        <v>1</v>
      </c>
      <c r="D132" s="29"/>
      <c r="E132" s="30"/>
      <c r="F132" s="29"/>
      <c r="G132" s="30"/>
      <c r="H132" s="309"/>
      <c r="I132" s="310"/>
      <c r="J132" s="309"/>
      <c r="K132" s="310"/>
      <c r="L132" s="309"/>
      <c r="M132" s="310"/>
      <c r="N132" s="29"/>
      <c r="O132" s="30"/>
      <c r="P132" s="5">
        <f t="shared" si="1"/>
        <v>0</v>
      </c>
    </row>
    <row r="133" spans="1:16" ht="25.5" customHeight="1">
      <c r="A133" s="3">
        <v>332</v>
      </c>
      <c r="B133" s="4" t="s">
        <v>512</v>
      </c>
      <c r="C133" s="304">
        <v>1</v>
      </c>
      <c r="D133" s="29"/>
      <c r="E133" s="30"/>
      <c r="F133" s="29"/>
      <c r="G133" s="30"/>
      <c r="H133" s="309"/>
      <c r="I133" s="310"/>
      <c r="J133" s="309"/>
      <c r="K133" s="310"/>
      <c r="L133" s="309"/>
      <c r="M133" s="310"/>
      <c r="N133" s="29"/>
      <c r="O133" s="30"/>
      <c r="P133" s="5">
        <f t="shared" si="1"/>
        <v>0</v>
      </c>
    </row>
    <row r="134" spans="1:16" ht="25.5" customHeight="1">
      <c r="A134" s="3">
        <v>333</v>
      </c>
      <c r="B134" s="4" t="s">
        <v>513</v>
      </c>
      <c r="C134" s="304">
        <v>1</v>
      </c>
      <c r="D134" s="29"/>
      <c r="E134" s="30"/>
      <c r="F134" s="29"/>
      <c r="G134" s="30"/>
      <c r="H134" s="309"/>
      <c r="I134" s="310"/>
      <c r="J134" s="309"/>
      <c r="K134" s="310"/>
      <c r="L134" s="309"/>
      <c r="M134" s="310"/>
      <c r="N134" s="29"/>
      <c r="O134" s="30"/>
      <c r="P134" s="5">
        <f t="shared" si="1"/>
        <v>0</v>
      </c>
    </row>
    <row r="135" spans="1:16" ht="25.5" customHeight="1">
      <c r="A135" s="3">
        <v>334</v>
      </c>
      <c r="B135" s="4" t="s">
        <v>514</v>
      </c>
      <c r="C135" s="304">
        <v>1</v>
      </c>
      <c r="D135" s="29"/>
      <c r="E135" s="30"/>
      <c r="F135" s="29"/>
      <c r="G135" s="30"/>
      <c r="H135" s="309"/>
      <c r="I135" s="310"/>
      <c r="J135" s="309"/>
      <c r="K135" s="310"/>
      <c r="L135" s="309"/>
      <c r="M135" s="310"/>
      <c r="N135" s="29"/>
      <c r="O135" s="30"/>
      <c r="P135" s="5">
        <f t="shared" si="1"/>
        <v>0</v>
      </c>
    </row>
    <row r="136" spans="1:16" ht="25.5" customHeight="1">
      <c r="A136" s="3">
        <v>335</v>
      </c>
      <c r="B136" s="4" t="s">
        <v>515</v>
      </c>
      <c r="C136" s="304">
        <v>1</v>
      </c>
      <c r="D136" s="29"/>
      <c r="E136" s="30"/>
      <c r="F136" s="29"/>
      <c r="G136" s="30"/>
      <c r="H136" s="309"/>
      <c r="I136" s="310"/>
      <c r="J136" s="309"/>
      <c r="K136" s="310"/>
      <c r="L136" s="309"/>
      <c r="M136" s="310"/>
      <c r="N136" s="29"/>
      <c r="O136" s="30"/>
      <c r="P136" s="5">
        <f t="shared" si="1"/>
        <v>0</v>
      </c>
    </row>
    <row r="137" spans="1:16" ht="25.5" customHeight="1">
      <c r="A137" s="3">
        <v>336</v>
      </c>
      <c r="B137" s="4" t="s">
        <v>796</v>
      </c>
      <c r="C137" s="304">
        <v>1</v>
      </c>
      <c r="D137" s="29"/>
      <c r="E137" s="30"/>
      <c r="F137" s="29"/>
      <c r="G137" s="30"/>
      <c r="H137" s="309"/>
      <c r="I137" s="310"/>
      <c r="J137" s="309"/>
      <c r="K137" s="310"/>
      <c r="L137" s="309"/>
      <c r="M137" s="310"/>
      <c r="N137" s="29"/>
      <c r="O137" s="30"/>
      <c r="P137" s="5">
        <f t="shared" si="1"/>
        <v>0</v>
      </c>
    </row>
    <row r="138" spans="1:16" ht="25.5" customHeight="1">
      <c r="A138" s="3">
        <v>337</v>
      </c>
      <c r="B138" s="4" t="s">
        <v>516</v>
      </c>
      <c r="C138" s="304">
        <v>1</v>
      </c>
      <c r="D138" s="29"/>
      <c r="E138" s="30"/>
      <c r="F138" s="29"/>
      <c r="G138" s="30"/>
      <c r="H138" s="309"/>
      <c r="I138" s="310"/>
      <c r="J138" s="309"/>
      <c r="K138" s="310"/>
      <c r="L138" s="309"/>
      <c r="M138" s="310"/>
      <c r="N138" s="29"/>
      <c r="O138" s="30"/>
      <c r="P138" s="5">
        <f aca="true" t="shared" si="2" ref="P138:P201">E138+G138+I138+K138+M138+O138</f>
        <v>0</v>
      </c>
    </row>
    <row r="139" spans="1:16" ht="25.5" customHeight="1">
      <c r="A139" s="3">
        <v>338</v>
      </c>
      <c r="B139" s="4" t="s">
        <v>517</v>
      </c>
      <c r="C139" s="304">
        <v>1</v>
      </c>
      <c r="D139" s="29"/>
      <c r="E139" s="30"/>
      <c r="F139" s="29"/>
      <c r="G139" s="30"/>
      <c r="H139" s="309"/>
      <c r="I139" s="310"/>
      <c r="J139" s="309"/>
      <c r="K139" s="310"/>
      <c r="L139" s="309"/>
      <c r="M139" s="310"/>
      <c r="N139" s="29"/>
      <c r="O139" s="30"/>
      <c r="P139" s="5">
        <f t="shared" si="2"/>
        <v>0</v>
      </c>
    </row>
    <row r="140" spans="1:16" ht="25.5" customHeight="1">
      <c r="A140" s="3">
        <v>339</v>
      </c>
      <c r="B140" s="4" t="s">
        <v>518</v>
      </c>
      <c r="C140" s="304">
        <v>1</v>
      </c>
      <c r="D140" s="29"/>
      <c r="E140" s="30"/>
      <c r="F140" s="29"/>
      <c r="G140" s="30"/>
      <c r="H140" s="309"/>
      <c r="I140" s="310"/>
      <c r="J140" s="309"/>
      <c r="K140" s="310"/>
      <c r="L140" s="309"/>
      <c r="M140" s="310"/>
      <c r="N140" s="29"/>
      <c r="O140" s="30"/>
      <c r="P140" s="5">
        <f t="shared" si="2"/>
        <v>0</v>
      </c>
    </row>
    <row r="141" spans="1:16" ht="25.5" customHeight="1">
      <c r="A141" s="15">
        <v>3400</v>
      </c>
      <c r="B141" s="13" t="s">
        <v>519</v>
      </c>
      <c r="C141" s="303"/>
      <c r="D141" s="14"/>
      <c r="E141" s="5">
        <f>SUM(E142:E150)</f>
        <v>251500</v>
      </c>
      <c r="F141" s="14"/>
      <c r="G141" s="5">
        <f>SUM(G142:G150)</f>
        <v>0</v>
      </c>
      <c r="H141" s="14"/>
      <c r="I141" s="5">
        <f>SUM(I142:I150)</f>
        <v>0</v>
      </c>
      <c r="J141" s="14"/>
      <c r="K141" s="5">
        <f>SUM(K142:K150)</f>
        <v>0</v>
      </c>
      <c r="L141" s="14"/>
      <c r="M141" s="5">
        <f>SUM(M142:M150)</f>
        <v>0</v>
      </c>
      <c r="N141" s="14"/>
      <c r="O141" s="5">
        <f>SUM(O142:O150)</f>
        <v>0</v>
      </c>
      <c r="P141" s="5">
        <f t="shared" si="2"/>
        <v>251500</v>
      </c>
    </row>
    <row r="142" spans="1:16" ht="25.5" customHeight="1">
      <c r="A142" s="3">
        <v>341</v>
      </c>
      <c r="B142" s="4" t="s">
        <v>272</v>
      </c>
      <c r="C142" s="304">
        <v>1</v>
      </c>
      <c r="D142" s="29">
        <v>101</v>
      </c>
      <c r="E142" s="30">
        <v>18500</v>
      </c>
      <c r="F142" s="29"/>
      <c r="G142" s="30"/>
      <c r="H142" s="309"/>
      <c r="I142" s="310"/>
      <c r="J142" s="309"/>
      <c r="K142" s="310"/>
      <c r="L142" s="309"/>
      <c r="M142" s="310"/>
      <c r="N142" s="29"/>
      <c r="O142" s="30"/>
      <c r="P142" s="5">
        <f t="shared" si="2"/>
        <v>18500</v>
      </c>
    </row>
    <row r="143" spans="1:16" ht="25.5" customHeight="1">
      <c r="A143" s="3">
        <v>342</v>
      </c>
      <c r="B143" s="4" t="s">
        <v>520</v>
      </c>
      <c r="C143" s="304">
        <v>1</v>
      </c>
      <c r="D143" s="29"/>
      <c r="E143" s="30"/>
      <c r="F143" s="29"/>
      <c r="G143" s="30"/>
      <c r="H143" s="309"/>
      <c r="I143" s="310"/>
      <c r="J143" s="309"/>
      <c r="K143" s="310"/>
      <c r="L143" s="309"/>
      <c r="M143" s="310"/>
      <c r="N143" s="29"/>
      <c r="O143" s="30"/>
      <c r="P143" s="5">
        <f t="shared" si="2"/>
        <v>0</v>
      </c>
    </row>
    <row r="144" spans="1:16" ht="25.5" customHeight="1">
      <c r="A144" s="3">
        <v>343</v>
      </c>
      <c r="B144" s="4" t="s">
        <v>521</v>
      </c>
      <c r="C144" s="304">
        <v>1</v>
      </c>
      <c r="D144" s="29"/>
      <c r="E144" s="30"/>
      <c r="F144" s="29"/>
      <c r="G144" s="30"/>
      <c r="H144" s="309"/>
      <c r="I144" s="310"/>
      <c r="J144" s="309"/>
      <c r="K144" s="310"/>
      <c r="L144" s="309"/>
      <c r="M144" s="310"/>
      <c r="N144" s="29"/>
      <c r="O144" s="30"/>
      <c r="P144" s="5">
        <f t="shared" si="2"/>
        <v>0</v>
      </c>
    </row>
    <row r="145" spans="1:16" ht="25.5" customHeight="1">
      <c r="A145" s="3">
        <v>344</v>
      </c>
      <c r="B145" s="4" t="s">
        <v>307</v>
      </c>
      <c r="C145" s="304">
        <v>1</v>
      </c>
      <c r="D145" s="29">
        <v>101</v>
      </c>
      <c r="E145" s="30">
        <v>187500</v>
      </c>
      <c r="F145" s="29"/>
      <c r="G145" s="30"/>
      <c r="H145" s="309"/>
      <c r="I145" s="310"/>
      <c r="J145" s="309"/>
      <c r="K145" s="310"/>
      <c r="L145" s="309"/>
      <c r="M145" s="310"/>
      <c r="N145" s="29"/>
      <c r="O145" s="30"/>
      <c r="P145" s="5">
        <f t="shared" si="2"/>
        <v>187500</v>
      </c>
    </row>
    <row r="146" spans="1:16" ht="25.5" customHeight="1">
      <c r="A146" s="3">
        <v>345</v>
      </c>
      <c r="B146" s="4" t="s">
        <v>522</v>
      </c>
      <c r="C146" s="304">
        <v>1</v>
      </c>
      <c r="D146" s="29"/>
      <c r="E146" s="30"/>
      <c r="F146" s="29"/>
      <c r="G146" s="30"/>
      <c r="H146" s="309"/>
      <c r="I146" s="310"/>
      <c r="J146" s="309"/>
      <c r="K146" s="310"/>
      <c r="L146" s="309"/>
      <c r="M146" s="310"/>
      <c r="N146" s="29"/>
      <c r="O146" s="30"/>
      <c r="P146" s="5">
        <f t="shared" si="2"/>
        <v>0</v>
      </c>
    </row>
    <row r="147" spans="1:16" ht="25.5" customHeight="1">
      <c r="A147" s="3">
        <v>346</v>
      </c>
      <c r="B147" s="4" t="s">
        <v>523</v>
      </c>
      <c r="C147" s="304">
        <v>1</v>
      </c>
      <c r="D147" s="29"/>
      <c r="E147" s="30"/>
      <c r="F147" s="29"/>
      <c r="G147" s="30"/>
      <c r="H147" s="309"/>
      <c r="I147" s="310"/>
      <c r="J147" s="309"/>
      <c r="K147" s="310"/>
      <c r="L147" s="309"/>
      <c r="M147" s="310"/>
      <c r="N147" s="29"/>
      <c r="O147" s="30"/>
      <c r="P147" s="5">
        <f t="shared" si="2"/>
        <v>0</v>
      </c>
    </row>
    <row r="148" spans="1:16" ht="25.5" customHeight="1">
      <c r="A148" s="3">
        <v>347</v>
      </c>
      <c r="B148" s="4" t="s">
        <v>524</v>
      </c>
      <c r="C148" s="304">
        <v>1</v>
      </c>
      <c r="D148" s="29">
        <v>101</v>
      </c>
      <c r="E148" s="30">
        <v>45500</v>
      </c>
      <c r="F148" s="29"/>
      <c r="G148" s="30"/>
      <c r="H148" s="309"/>
      <c r="I148" s="310"/>
      <c r="J148" s="309"/>
      <c r="K148" s="310"/>
      <c r="L148" s="309"/>
      <c r="M148" s="310"/>
      <c r="N148" s="29"/>
      <c r="O148" s="30"/>
      <c r="P148" s="5">
        <f t="shared" si="2"/>
        <v>45500</v>
      </c>
    </row>
    <row r="149" spans="1:16" ht="25.5" customHeight="1">
      <c r="A149" s="3">
        <v>348</v>
      </c>
      <c r="B149" s="4" t="s">
        <v>525</v>
      </c>
      <c r="C149" s="304">
        <v>1</v>
      </c>
      <c r="D149" s="29"/>
      <c r="E149" s="30"/>
      <c r="F149" s="29"/>
      <c r="G149" s="30"/>
      <c r="H149" s="309"/>
      <c r="I149" s="310"/>
      <c r="J149" s="309"/>
      <c r="K149" s="310"/>
      <c r="L149" s="309"/>
      <c r="M149" s="310"/>
      <c r="N149" s="29"/>
      <c r="O149" s="30"/>
      <c r="P149" s="5">
        <f t="shared" si="2"/>
        <v>0</v>
      </c>
    </row>
    <row r="150" spans="1:16" ht="25.5" customHeight="1">
      <c r="A150" s="3">
        <v>349</v>
      </c>
      <c r="B150" s="4" t="s">
        <v>526</v>
      </c>
      <c r="C150" s="304">
        <v>1</v>
      </c>
      <c r="D150" s="29"/>
      <c r="E150" s="30"/>
      <c r="F150" s="29"/>
      <c r="G150" s="30"/>
      <c r="H150" s="309"/>
      <c r="I150" s="310"/>
      <c r="J150" s="309"/>
      <c r="K150" s="310"/>
      <c r="L150" s="309"/>
      <c r="M150" s="310"/>
      <c r="N150" s="29"/>
      <c r="O150" s="30"/>
      <c r="P150" s="5">
        <f t="shared" si="2"/>
        <v>0</v>
      </c>
    </row>
    <row r="151" spans="1:16" ht="25.5" customHeight="1">
      <c r="A151" s="15">
        <v>3500</v>
      </c>
      <c r="B151" s="13" t="s">
        <v>927</v>
      </c>
      <c r="C151" s="303"/>
      <c r="D151" s="14"/>
      <c r="E151" s="5">
        <f>SUM(E152:E160)</f>
        <v>828395</v>
      </c>
      <c r="F151" s="14"/>
      <c r="G151" s="5">
        <f>SUM(G152:G160)</f>
        <v>0</v>
      </c>
      <c r="H151" s="14"/>
      <c r="I151" s="5">
        <f>SUM(I152:I160)</f>
        <v>0</v>
      </c>
      <c r="J151" s="14"/>
      <c r="K151" s="5">
        <f>SUM(K152:K160)</f>
        <v>0</v>
      </c>
      <c r="L151" s="14"/>
      <c r="M151" s="5">
        <f>SUM(M152:M160)</f>
        <v>0</v>
      </c>
      <c r="N151" s="14"/>
      <c r="O151" s="5">
        <f>SUM(O152:O160)</f>
        <v>0</v>
      </c>
      <c r="P151" s="5">
        <f t="shared" si="2"/>
        <v>828395</v>
      </c>
    </row>
    <row r="152" spans="1:16" ht="25.5" customHeight="1">
      <c r="A152" s="3">
        <v>351</v>
      </c>
      <c r="B152" s="4" t="s">
        <v>528</v>
      </c>
      <c r="C152" s="304">
        <v>1</v>
      </c>
      <c r="D152" s="29">
        <v>101</v>
      </c>
      <c r="E152" s="30">
        <v>150000</v>
      </c>
      <c r="F152" s="29"/>
      <c r="G152" s="30"/>
      <c r="H152" s="309"/>
      <c r="I152" s="310"/>
      <c r="J152" s="309"/>
      <c r="K152" s="310"/>
      <c r="L152" s="309"/>
      <c r="M152" s="310"/>
      <c r="N152" s="29"/>
      <c r="O152" s="30"/>
      <c r="P152" s="5">
        <f t="shared" si="2"/>
        <v>150000</v>
      </c>
    </row>
    <row r="153" spans="1:16" ht="25.5" customHeight="1">
      <c r="A153" s="3">
        <v>352</v>
      </c>
      <c r="B153" s="4" t="s">
        <v>169</v>
      </c>
      <c r="C153" s="304">
        <v>1</v>
      </c>
      <c r="D153" s="29">
        <v>101</v>
      </c>
      <c r="E153" s="30">
        <v>38400</v>
      </c>
      <c r="F153" s="29"/>
      <c r="G153" s="30"/>
      <c r="H153" s="309"/>
      <c r="I153" s="310"/>
      <c r="J153" s="309"/>
      <c r="K153" s="310"/>
      <c r="L153" s="309"/>
      <c r="M153" s="310"/>
      <c r="N153" s="29"/>
      <c r="O153" s="30"/>
      <c r="P153" s="5">
        <f t="shared" si="2"/>
        <v>38400</v>
      </c>
    </row>
    <row r="154" spans="1:16" ht="25.5" customHeight="1">
      <c r="A154" s="3">
        <v>353</v>
      </c>
      <c r="B154" s="4" t="s">
        <v>273</v>
      </c>
      <c r="C154" s="304">
        <v>1</v>
      </c>
      <c r="D154" s="29">
        <v>101</v>
      </c>
      <c r="E154" s="30">
        <v>34800</v>
      </c>
      <c r="F154" s="29"/>
      <c r="G154" s="30"/>
      <c r="H154" s="309"/>
      <c r="I154" s="310"/>
      <c r="J154" s="309"/>
      <c r="K154" s="310"/>
      <c r="L154" s="309"/>
      <c r="M154" s="310"/>
      <c r="N154" s="29"/>
      <c r="O154" s="30"/>
      <c r="P154" s="5">
        <f t="shared" si="2"/>
        <v>34800</v>
      </c>
    </row>
    <row r="155" spans="1:16" ht="25.5" customHeight="1">
      <c r="A155" s="3">
        <v>354</v>
      </c>
      <c r="B155" s="4" t="s">
        <v>529</v>
      </c>
      <c r="C155" s="304">
        <v>1</v>
      </c>
      <c r="D155" s="29"/>
      <c r="E155" s="30"/>
      <c r="F155" s="29"/>
      <c r="G155" s="30"/>
      <c r="H155" s="309"/>
      <c r="I155" s="310"/>
      <c r="J155" s="309"/>
      <c r="K155" s="310"/>
      <c r="L155" s="309"/>
      <c r="M155" s="310"/>
      <c r="N155" s="29"/>
      <c r="O155" s="30"/>
      <c r="P155" s="5">
        <f t="shared" si="2"/>
        <v>0</v>
      </c>
    </row>
    <row r="156" spans="1:16" ht="25.5" customHeight="1">
      <c r="A156" s="3">
        <v>355</v>
      </c>
      <c r="B156" s="4" t="s">
        <v>533</v>
      </c>
      <c r="C156" s="304">
        <v>1</v>
      </c>
      <c r="D156" s="29">
        <v>101</v>
      </c>
      <c r="E156" s="30">
        <v>432295</v>
      </c>
      <c r="F156" s="29"/>
      <c r="G156" s="30"/>
      <c r="H156" s="309"/>
      <c r="I156" s="310"/>
      <c r="J156" s="309"/>
      <c r="K156" s="310"/>
      <c r="L156" s="309"/>
      <c r="M156" s="310"/>
      <c r="N156" s="29"/>
      <c r="O156" s="30"/>
      <c r="P156" s="5">
        <f t="shared" si="2"/>
        <v>432295</v>
      </c>
    </row>
    <row r="157" spans="1:16" ht="25.5" customHeight="1">
      <c r="A157" s="3">
        <v>356</v>
      </c>
      <c r="B157" s="4" t="s">
        <v>530</v>
      </c>
      <c r="C157" s="304">
        <v>1</v>
      </c>
      <c r="D157" s="29"/>
      <c r="E157" s="30"/>
      <c r="F157" s="29"/>
      <c r="G157" s="30"/>
      <c r="H157" s="309"/>
      <c r="I157" s="310"/>
      <c r="J157" s="309"/>
      <c r="K157" s="310"/>
      <c r="L157" s="309"/>
      <c r="M157" s="310"/>
      <c r="N157" s="29"/>
      <c r="O157" s="30"/>
      <c r="P157" s="5">
        <f t="shared" si="2"/>
        <v>0</v>
      </c>
    </row>
    <row r="158" spans="1:16" ht="25.5" customHeight="1">
      <c r="A158" s="3">
        <v>357</v>
      </c>
      <c r="B158" s="4" t="s">
        <v>797</v>
      </c>
      <c r="C158" s="304">
        <v>1</v>
      </c>
      <c r="D158" s="29">
        <v>101</v>
      </c>
      <c r="E158" s="30">
        <v>172900</v>
      </c>
      <c r="F158" s="29"/>
      <c r="G158" s="30"/>
      <c r="H158" s="309"/>
      <c r="I158" s="310"/>
      <c r="J158" s="309"/>
      <c r="K158" s="310"/>
      <c r="L158" s="309"/>
      <c r="M158" s="310"/>
      <c r="N158" s="29"/>
      <c r="O158" s="30"/>
      <c r="P158" s="5">
        <f t="shared" si="2"/>
        <v>172900</v>
      </c>
    </row>
    <row r="159" spans="1:16" ht="25.5" customHeight="1">
      <c r="A159" s="3">
        <v>358</v>
      </c>
      <c r="B159" s="4" t="s">
        <v>531</v>
      </c>
      <c r="C159" s="304">
        <v>1</v>
      </c>
      <c r="D159" s="29"/>
      <c r="E159" s="30"/>
      <c r="F159" s="29"/>
      <c r="G159" s="30"/>
      <c r="H159" s="309"/>
      <c r="I159" s="310"/>
      <c r="J159" s="309"/>
      <c r="K159" s="310"/>
      <c r="L159" s="309"/>
      <c r="M159" s="310"/>
      <c r="N159" s="29"/>
      <c r="O159" s="30"/>
      <c r="P159" s="5">
        <f t="shared" si="2"/>
        <v>0</v>
      </c>
    </row>
    <row r="160" spans="1:16" ht="25.5" customHeight="1">
      <c r="A160" s="3">
        <v>359</v>
      </c>
      <c r="B160" s="4" t="s">
        <v>532</v>
      </c>
      <c r="C160" s="304">
        <v>1</v>
      </c>
      <c r="D160" s="29"/>
      <c r="E160" s="30"/>
      <c r="F160" s="29"/>
      <c r="G160" s="30"/>
      <c r="H160" s="309"/>
      <c r="I160" s="310"/>
      <c r="J160" s="309"/>
      <c r="K160" s="310"/>
      <c r="L160" s="309"/>
      <c r="M160" s="310"/>
      <c r="N160" s="29"/>
      <c r="O160" s="30"/>
      <c r="P160" s="5">
        <f t="shared" si="2"/>
        <v>0</v>
      </c>
    </row>
    <row r="161" spans="1:16" ht="25.5" customHeight="1">
      <c r="A161" s="15">
        <v>3600</v>
      </c>
      <c r="B161" s="13" t="s">
        <v>534</v>
      </c>
      <c r="C161" s="303"/>
      <c r="D161" s="14"/>
      <c r="E161" s="5">
        <f>SUM(E162:E168)</f>
        <v>85000</v>
      </c>
      <c r="F161" s="14"/>
      <c r="G161" s="5">
        <f>SUM(G162:G168)</f>
        <v>0</v>
      </c>
      <c r="H161" s="14"/>
      <c r="I161" s="5">
        <f>SUM(I162:I168)</f>
        <v>0</v>
      </c>
      <c r="J161" s="14"/>
      <c r="K161" s="5">
        <f>SUM(K162:K168)</f>
        <v>0</v>
      </c>
      <c r="L161" s="14"/>
      <c r="M161" s="5">
        <f>SUM(M162:M168)</f>
        <v>0</v>
      </c>
      <c r="N161" s="14"/>
      <c r="O161" s="5">
        <f>SUM(O162:O168)</f>
        <v>0</v>
      </c>
      <c r="P161" s="5">
        <f t="shared" si="2"/>
        <v>85000</v>
      </c>
    </row>
    <row r="162" spans="1:16" ht="25.5" customHeight="1">
      <c r="A162" s="3">
        <v>361</v>
      </c>
      <c r="B162" s="4" t="s">
        <v>170</v>
      </c>
      <c r="C162" s="304">
        <v>1</v>
      </c>
      <c r="D162" s="29">
        <v>101</v>
      </c>
      <c r="E162" s="30">
        <v>85000</v>
      </c>
      <c r="F162" s="29"/>
      <c r="G162" s="30"/>
      <c r="H162" s="309"/>
      <c r="I162" s="310"/>
      <c r="J162" s="309"/>
      <c r="K162" s="310"/>
      <c r="L162" s="309"/>
      <c r="M162" s="310"/>
      <c r="N162" s="29"/>
      <c r="O162" s="30"/>
      <c r="P162" s="5">
        <f t="shared" si="2"/>
        <v>85000</v>
      </c>
    </row>
    <row r="163" spans="1:16" ht="25.5" customHeight="1">
      <c r="A163" s="3">
        <v>362</v>
      </c>
      <c r="B163" s="4" t="s">
        <v>171</v>
      </c>
      <c r="C163" s="304">
        <v>1</v>
      </c>
      <c r="D163" s="29"/>
      <c r="E163" s="30"/>
      <c r="F163" s="29"/>
      <c r="G163" s="30"/>
      <c r="H163" s="309"/>
      <c r="I163" s="310"/>
      <c r="J163" s="309"/>
      <c r="K163" s="310"/>
      <c r="L163" s="309"/>
      <c r="M163" s="310"/>
      <c r="N163" s="29"/>
      <c r="O163" s="30"/>
      <c r="P163" s="5">
        <f t="shared" si="2"/>
        <v>0</v>
      </c>
    </row>
    <row r="164" spans="1:16" ht="25.5" customHeight="1">
      <c r="A164" s="3">
        <v>363</v>
      </c>
      <c r="B164" s="4" t="s">
        <v>308</v>
      </c>
      <c r="C164" s="304">
        <v>1</v>
      </c>
      <c r="D164" s="29"/>
      <c r="E164" s="30"/>
      <c r="F164" s="29"/>
      <c r="G164" s="30"/>
      <c r="H164" s="309"/>
      <c r="I164" s="310"/>
      <c r="J164" s="309"/>
      <c r="K164" s="310"/>
      <c r="L164" s="309"/>
      <c r="M164" s="310"/>
      <c r="N164" s="29"/>
      <c r="O164" s="30"/>
      <c r="P164" s="5">
        <f t="shared" si="2"/>
        <v>0</v>
      </c>
    </row>
    <row r="165" spans="1:16" ht="25.5" customHeight="1">
      <c r="A165" s="3">
        <v>364</v>
      </c>
      <c r="B165" s="4" t="s">
        <v>535</v>
      </c>
      <c r="C165" s="304">
        <v>1</v>
      </c>
      <c r="D165" s="29"/>
      <c r="E165" s="30"/>
      <c r="F165" s="29"/>
      <c r="G165" s="30"/>
      <c r="H165" s="309"/>
      <c r="I165" s="310"/>
      <c r="J165" s="309"/>
      <c r="K165" s="310"/>
      <c r="L165" s="309"/>
      <c r="M165" s="310"/>
      <c r="N165" s="29"/>
      <c r="O165" s="30"/>
      <c r="P165" s="5">
        <f t="shared" si="2"/>
        <v>0</v>
      </c>
    </row>
    <row r="166" spans="1:16" ht="25.5" customHeight="1">
      <c r="A166" s="3">
        <v>365</v>
      </c>
      <c r="B166" s="4" t="s">
        <v>309</v>
      </c>
      <c r="C166" s="304">
        <v>1</v>
      </c>
      <c r="D166" s="29"/>
      <c r="E166" s="30"/>
      <c r="F166" s="29"/>
      <c r="G166" s="30"/>
      <c r="H166" s="309"/>
      <c r="I166" s="310"/>
      <c r="J166" s="309"/>
      <c r="K166" s="310"/>
      <c r="L166" s="309"/>
      <c r="M166" s="310"/>
      <c r="N166" s="29"/>
      <c r="O166" s="30"/>
      <c r="P166" s="5">
        <f t="shared" si="2"/>
        <v>0</v>
      </c>
    </row>
    <row r="167" spans="1:16" ht="25.5" customHeight="1">
      <c r="A167" s="3">
        <v>366</v>
      </c>
      <c r="B167" s="4" t="s">
        <v>536</v>
      </c>
      <c r="C167" s="304">
        <v>1</v>
      </c>
      <c r="D167" s="29"/>
      <c r="E167" s="30"/>
      <c r="F167" s="29"/>
      <c r="G167" s="30"/>
      <c r="H167" s="309"/>
      <c r="I167" s="310"/>
      <c r="J167" s="309"/>
      <c r="K167" s="310"/>
      <c r="L167" s="309"/>
      <c r="M167" s="310"/>
      <c r="N167" s="29"/>
      <c r="O167" s="30"/>
      <c r="P167" s="5">
        <f t="shared" si="2"/>
        <v>0</v>
      </c>
    </row>
    <row r="168" spans="1:16" ht="25.5" customHeight="1">
      <c r="A168" s="3">
        <v>369</v>
      </c>
      <c r="B168" s="4" t="s">
        <v>537</v>
      </c>
      <c r="C168" s="304">
        <v>1</v>
      </c>
      <c r="D168" s="29"/>
      <c r="E168" s="30"/>
      <c r="F168" s="29"/>
      <c r="G168" s="30"/>
      <c r="H168" s="309"/>
      <c r="I168" s="310"/>
      <c r="J168" s="309"/>
      <c r="K168" s="310"/>
      <c r="L168" s="309"/>
      <c r="M168" s="310"/>
      <c r="N168" s="29"/>
      <c r="O168" s="30"/>
      <c r="P168" s="5">
        <f t="shared" si="2"/>
        <v>0</v>
      </c>
    </row>
    <row r="169" spans="1:16" ht="25.5" customHeight="1">
      <c r="A169" s="15">
        <v>3700</v>
      </c>
      <c r="B169" s="13" t="s">
        <v>928</v>
      </c>
      <c r="C169" s="303"/>
      <c r="D169" s="14"/>
      <c r="E169" s="5">
        <f>SUM(E170:E178)</f>
        <v>103000</v>
      </c>
      <c r="F169" s="14"/>
      <c r="G169" s="5">
        <f>SUM(G170:G178)</f>
        <v>0</v>
      </c>
      <c r="H169" s="14"/>
      <c r="I169" s="5">
        <f>SUM(I170:I178)</f>
        <v>0</v>
      </c>
      <c r="J169" s="14"/>
      <c r="K169" s="5">
        <f>SUM(K170:K178)</f>
        <v>0</v>
      </c>
      <c r="L169" s="14"/>
      <c r="M169" s="5">
        <f>SUM(M170:M178)</f>
        <v>0</v>
      </c>
      <c r="N169" s="14"/>
      <c r="O169" s="5">
        <f>SUM(O170:O178)</f>
        <v>0</v>
      </c>
      <c r="P169" s="5">
        <f t="shared" si="2"/>
        <v>103000</v>
      </c>
    </row>
    <row r="170" spans="1:16" ht="25.5" customHeight="1">
      <c r="A170" s="3">
        <v>371</v>
      </c>
      <c r="B170" s="4" t="s">
        <v>538</v>
      </c>
      <c r="C170" s="304">
        <v>1</v>
      </c>
      <c r="D170" s="29"/>
      <c r="E170" s="30"/>
      <c r="F170" s="29"/>
      <c r="G170" s="30"/>
      <c r="H170" s="309"/>
      <c r="I170" s="310"/>
      <c r="J170" s="309"/>
      <c r="K170" s="310"/>
      <c r="L170" s="309"/>
      <c r="M170" s="310"/>
      <c r="N170" s="29"/>
      <c r="O170" s="30"/>
      <c r="P170" s="5">
        <f t="shared" si="2"/>
        <v>0</v>
      </c>
    </row>
    <row r="171" spans="1:16" ht="25.5" customHeight="1">
      <c r="A171" s="3">
        <v>372</v>
      </c>
      <c r="B171" s="4" t="s">
        <v>539</v>
      </c>
      <c r="C171" s="304">
        <v>1</v>
      </c>
      <c r="D171" s="29">
        <v>101</v>
      </c>
      <c r="E171" s="30">
        <v>3000</v>
      </c>
      <c r="F171" s="29"/>
      <c r="G171" s="30"/>
      <c r="H171" s="309"/>
      <c r="I171" s="310"/>
      <c r="J171" s="309"/>
      <c r="K171" s="310"/>
      <c r="L171" s="309"/>
      <c r="M171" s="310"/>
      <c r="N171" s="29"/>
      <c r="O171" s="30"/>
      <c r="P171" s="5">
        <f t="shared" si="2"/>
        <v>3000</v>
      </c>
    </row>
    <row r="172" spans="1:16" ht="25.5" customHeight="1">
      <c r="A172" s="3">
        <v>373</v>
      </c>
      <c r="B172" s="4" t="s">
        <v>310</v>
      </c>
      <c r="C172" s="304">
        <v>1</v>
      </c>
      <c r="D172" s="29"/>
      <c r="E172" s="30"/>
      <c r="F172" s="29"/>
      <c r="G172" s="30"/>
      <c r="H172" s="309"/>
      <c r="I172" s="310"/>
      <c r="J172" s="309"/>
      <c r="K172" s="310"/>
      <c r="L172" s="309"/>
      <c r="M172" s="310"/>
      <c r="N172" s="29"/>
      <c r="O172" s="30"/>
      <c r="P172" s="5">
        <f t="shared" si="2"/>
        <v>0</v>
      </c>
    </row>
    <row r="173" spans="1:16" ht="25.5" customHeight="1">
      <c r="A173" s="3">
        <v>374</v>
      </c>
      <c r="B173" s="4" t="s">
        <v>311</v>
      </c>
      <c r="C173" s="304">
        <v>1</v>
      </c>
      <c r="D173" s="29"/>
      <c r="E173" s="30"/>
      <c r="F173" s="29"/>
      <c r="G173" s="30"/>
      <c r="H173" s="309"/>
      <c r="I173" s="310"/>
      <c r="J173" s="309"/>
      <c r="K173" s="310"/>
      <c r="L173" s="309"/>
      <c r="M173" s="310"/>
      <c r="N173" s="29"/>
      <c r="O173" s="30"/>
      <c r="P173" s="5">
        <f t="shared" si="2"/>
        <v>0</v>
      </c>
    </row>
    <row r="174" spans="1:16" ht="25.5" customHeight="1">
      <c r="A174" s="3">
        <v>375</v>
      </c>
      <c r="B174" s="4" t="s">
        <v>540</v>
      </c>
      <c r="C174" s="304">
        <v>1</v>
      </c>
      <c r="D174" s="29">
        <v>101</v>
      </c>
      <c r="E174" s="30">
        <v>100000</v>
      </c>
      <c r="F174" s="29"/>
      <c r="G174" s="30"/>
      <c r="H174" s="309"/>
      <c r="I174" s="310"/>
      <c r="J174" s="309"/>
      <c r="K174" s="310"/>
      <c r="L174" s="309"/>
      <c r="M174" s="310"/>
      <c r="N174" s="29"/>
      <c r="O174" s="30"/>
      <c r="P174" s="5">
        <f t="shared" si="2"/>
        <v>100000</v>
      </c>
    </row>
    <row r="175" spans="1:16" ht="25.5" customHeight="1">
      <c r="A175" s="3">
        <v>376</v>
      </c>
      <c r="B175" s="4" t="s">
        <v>541</v>
      </c>
      <c r="C175" s="304">
        <v>1</v>
      </c>
      <c r="D175" s="29"/>
      <c r="E175" s="30"/>
      <c r="F175" s="29"/>
      <c r="G175" s="30"/>
      <c r="H175" s="309"/>
      <c r="I175" s="310"/>
      <c r="J175" s="309"/>
      <c r="K175" s="310"/>
      <c r="L175" s="309"/>
      <c r="M175" s="310"/>
      <c r="N175" s="29"/>
      <c r="O175" s="30"/>
      <c r="P175" s="5">
        <f t="shared" si="2"/>
        <v>0</v>
      </c>
    </row>
    <row r="176" spans="1:16" ht="25.5" customHeight="1">
      <c r="A176" s="3">
        <v>377</v>
      </c>
      <c r="B176" s="4" t="s">
        <v>542</v>
      </c>
      <c r="C176" s="304">
        <v>1</v>
      </c>
      <c r="D176" s="29"/>
      <c r="E176" s="30"/>
      <c r="F176" s="29"/>
      <c r="G176" s="30"/>
      <c r="H176" s="309"/>
      <c r="I176" s="310"/>
      <c r="J176" s="309"/>
      <c r="K176" s="310"/>
      <c r="L176" s="309"/>
      <c r="M176" s="310"/>
      <c r="N176" s="29"/>
      <c r="O176" s="30"/>
      <c r="P176" s="5">
        <f t="shared" si="2"/>
        <v>0</v>
      </c>
    </row>
    <row r="177" spans="1:16" ht="25.5" customHeight="1">
      <c r="A177" s="3">
        <v>378</v>
      </c>
      <c r="B177" s="4" t="s">
        <v>274</v>
      </c>
      <c r="C177" s="304">
        <v>1</v>
      </c>
      <c r="D177" s="29"/>
      <c r="E177" s="30"/>
      <c r="F177" s="29"/>
      <c r="G177" s="30"/>
      <c r="H177" s="309"/>
      <c r="I177" s="310"/>
      <c r="J177" s="309"/>
      <c r="K177" s="310"/>
      <c r="L177" s="309"/>
      <c r="M177" s="310"/>
      <c r="N177" s="29"/>
      <c r="O177" s="30"/>
      <c r="P177" s="5">
        <f t="shared" si="2"/>
        <v>0</v>
      </c>
    </row>
    <row r="178" spans="1:16" ht="25.5" customHeight="1">
      <c r="A178" s="3">
        <v>379</v>
      </c>
      <c r="B178" s="4" t="s">
        <v>275</v>
      </c>
      <c r="C178" s="304">
        <v>1</v>
      </c>
      <c r="D178" s="29"/>
      <c r="E178" s="30"/>
      <c r="F178" s="29"/>
      <c r="G178" s="30"/>
      <c r="H178" s="309"/>
      <c r="I178" s="310"/>
      <c r="J178" s="309"/>
      <c r="K178" s="310"/>
      <c r="L178" s="309"/>
      <c r="M178" s="310"/>
      <c r="N178" s="29"/>
      <c r="O178" s="30"/>
      <c r="P178" s="5">
        <f t="shared" si="2"/>
        <v>0</v>
      </c>
    </row>
    <row r="179" spans="1:16" ht="25.5" customHeight="1">
      <c r="A179" s="15">
        <v>3800</v>
      </c>
      <c r="B179" s="13" t="s">
        <v>543</v>
      </c>
      <c r="C179" s="303"/>
      <c r="D179" s="14"/>
      <c r="E179" s="5">
        <f>SUM(E180:E184)</f>
        <v>453340</v>
      </c>
      <c r="F179" s="14"/>
      <c r="G179" s="5">
        <f>SUM(G180:G184)</f>
        <v>0</v>
      </c>
      <c r="H179" s="14"/>
      <c r="I179" s="5">
        <f>SUM(I180:I184)</f>
        <v>0</v>
      </c>
      <c r="J179" s="14"/>
      <c r="K179" s="5">
        <f>SUM(K180:K184)</f>
        <v>0</v>
      </c>
      <c r="L179" s="14"/>
      <c r="M179" s="5">
        <f>SUM(M180:M184)</f>
        <v>0</v>
      </c>
      <c r="N179" s="14"/>
      <c r="O179" s="5">
        <f>SUM(O180:O184)</f>
        <v>0</v>
      </c>
      <c r="P179" s="5">
        <f t="shared" si="2"/>
        <v>453340</v>
      </c>
    </row>
    <row r="180" spans="1:16" ht="25.5" customHeight="1">
      <c r="A180" s="3">
        <v>381</v>
      </c>
      <c r="B180" s="4" t="s">
        <v>276</v>
      </c>
      <c r="C180" s="304">
        <v>1</v>
      </c>
      <c r="D180" s="29"/>
      <c r="E180" s="30"/>
      <c r="F180" s="29"/>
      <c r="G180" s="30"/>
      <c r="H180" s="309"/>
      <c r="I180" s="310"/>
      <c r="J180" s="309"/>
      <c r="K180" s="310"/>
      <c r="L180" s="309"/>
      <c r="M180" s="310"/>
      <c r="N180" s="29"/>
      <c r="O180" s="30"/>
      <c r="P180" s="5">
        <f t="shared" si="2"/>
        <v>0</v>
      </c>
    </row>
    <row r="181" spans="1:16" ht="25.5" customHeight="1">
      <c r="A181" s="3">
        <v>382</v>
      </c>
      <c r="B181" s="4" t="s">
        <v>546</v>
      </c>
      <c r="C181" s="304">
        <v>1</v>
      </c>
      <c r="D181" s="29">
        <v>101</v>
      </c>
      <c r="E181" s="30">
        <v>250000</v>
      </c>
      <c r="F181" s="29"/>
      <c r="G181" s="30"/>
      <c r="H181" s="309"/>
      <c r="I181" s="310"/>
      <c r="J181" s="309"/>
      <c r="K181" s="310"/>
      <c r="L181" s="309"/>
      <c r="M181" s="310"/>
      <c r="N181" s="29"/>
      <c r="O181" s="30"/>
      <c r="P181" s="5">
        <f t="shared" si="2"/>
        <v>250000</v>
      </c>
    </row>
    <row r="182" spans="1:16" ht="25.5" customHeight="1">
      <c r="A182" s="3">
        <v>383</v>
      </c>
      <c r="B182" s="4" t="s">
        <v>544</v>
      </c>
      <c r="C182" s="304">
        <v>1</v>
      </c>
      <c r="D182" s="29">
        <v>101</v>
      </c>
      <c r="E182" s="30">
        <v>123340</v>
      </c>
      <c r="F182" s="29"/>
      <c r="G182" s="30"/>
      <c r="H182" s="309"/>
      <c r="I182" s="310"/>
      <c r="J182" s="309"/>
      <c r="K182" s="310"/>
      <c r="L182" s="309"/>
      <c r="M182" s="310"/>
      <c r="N182" s="29"/>
      <c r="O182" s="30"/>
      <c r="P182" s="5">
        <f t="shared" si="2"/>
        <v>123340</v>
      </c>
    </row>
    <row r="183" spans="1:16" ht="25.5" customHeight="1">
      <c r="A183" s="3">
        <v>384</v>
      </c>
      <c r="B183" s="4" t="s">
        <v>295</v>
      </c>
      <c r="C183" s="304">
        <v>1</v>
      </c>
      <c r="D183" s="29">
        <v>101</v>
      </c>
      <c r="E183" s="30">
        <v>80000</v>
      </c>
      <c r="F183" s="29"/>
      <c r="G183" s="30"/>
      <c r="H183" s="309"/>
      <c r="I183" s="310"/>
      <c r="J183" s="309"/>
      <c r="K183" s="310"/>
      <c r="L183" s="309"/>
      <c r="M183" s="310"/>
      <c r="N183" s="29"/>
      <c r="O183" s="30"/>
      <c r="P183" s="5">
        <f t="shared" si="2"/>
        <v>80000</v>
      </c>
    </row>
    <row r="184" spans="1:16" ht="25.5" customHeight="1">
      <c r="A184" s="3">
        <v>385</v>
      </c>
      <c r="B184" s="4" t="s">
        <v>545</v>
      </c>
      <c r="C184" s="304">
        <v>1</v>
      </c>
      <c r="D184" s="29"/>
      <c r="E184" s="30"/>
      <c r="F184" s="29"/>
      <c r="G184" s="30"/>
      <c r="H184" s="309"/>
      <c r="I184" s="310"/>
      <c r="J184" s="309"/>
      <c r="K184" s="310"/>
      <c r="L184" s="309"/>
      <c r="M184" s="310"/>
      <c r="N184" s="29"/>
      <c r="O184" s="30"/>
      <c r="P184" s="5">
        <f t="shared" si="2"/>
        <v>0</v>
      </c>
    </row>
    <row r="185" spans="1:16" ht="25.5" customHeight="1">
      <c r="A185" s="15">
        <v>3900</v>
      </c>
      <c r="B185" s="13" t="s">
        <v>547</v>
      </c>
      <c r="C185" s="303"/>
      <c r="D185" s="14"/>
      <c r="E185" s="5">
        <f>SUM(E186:E192)</f>
        <v>20200</v>
      </c>
      <c r="F185" s="14"/>
      <c r="G185" s="5">
        <f>SUM(G186:G192)</f>
        <v>0</v>
      </c>
      <c r="H185" s="14"/>
      <c r="I185" s="5">
        <f>SUM(I186:I192)</f>
        <v>0</v>
      </c>
      <c r="J185" s="14"/>
      <c r="K185" s="5">
        <f>SUM(K186:K192)</f>
        <v>0</v>
      </c>
      <c r="L185" s="14"/>
      <c r="M185" s="5">
        <f>SUM(M186:M192)</f>
        <v>0</v>
      </c>
      <c r="N185" s="14"/>
      <c r="O185" s="5">
        <f>SUM(O186:O192)</f>
        <v>0</v>
      </c>
      <c r="P185" s="5">
        <f t="shared" si="2"/>
        <v>20200</v>
      </c>
    </row>
    <row r="186" spans="1:16" ht="25.5" customHeight="1">
      <c r="A186" s="3">
        <v>391</v>
      </c>
      <c r="B186" s="4" t="s">
        <v>548</v>
      </c>
      <c r="C186" s="304">
        <v>1</v>
      </c>
      <c r="D186" s="29"/>
      <c r="E186" s="30"/>
      <c r="F186" s="29"/>
      <c r="G186" s="30"/>
      <c r="H186" s="309"/>
      <c r="I186" s="310"/>
      <c r="J186" s="309"/>
      <c r="K186" s="310"/>
      <c r="L186" s="309"/>
      <c r="M186" s="310"/>
      <c r="N186" s="29"/>
      <c r="O186" s="30"/>
      <c r="P186" s="5">
        <f t="shared" si="2"/>
        <v>0</v>
      </c>
    </row>
    <row r="187" spans="1:16" ht="25.5" customHeight="1">
      <c r="A187" s="3">
        <v>392</v>
      </c>
      <c r="B187" s="4" t="s">
        <v>549</v>
      </c>
      <c r="C187" s="304">
        <v>1</v>
      </c>
      <c r="D187" s="29">
        <v>101</v>
      </c>
      <c r="E187" s="30">
        <v>20200</v>
      </c>
      <c r="F187" s="29"/>
      <c r="G187" s="30"/>
      <c r="H187" s="309"/>
      <c r="I187" s="310"/>
      <c r="J187" s="309"/>
      <c r="K187" s="310"/>
      <c r="L187" s="309"/>
      <c r="M187" s="310"/>
      <c r="N187" s="29"/>
      <c r="O187" s="30"/>
      <c r="P187" s="5">
        <f t="shared" si="2"/>
        <v>20200</v>
      </c>
    </row>
    <row r="188" spans="1:16" ht="25.5" customHeight="1">
      <c r="A188" s="3">
        <v>393</v>
      </c>
      <c r="B188" s="4" t="s">
        <v>553</v>
      </c>
      <c r="C188" s="304">
        <v>1</v>
      </c>
      <c r="D188" s="29"/>
      <c r="E188" s="30"/>
      <c r="F188" s="29"/>
      <c r="G188" s="30"/>
      <c r="H188" s="309"/>
      <c r="I188" s="310"/>
      <c r="J188" s="309"/>
      <c r="K188" s="310"/>
      <c r="L188" s="309"/>
      <c r="M188" s="310"/>
      <c r="N188" s="29"/>
      <c r="O188" s="30"/>
      <c r="P188" s="5">
        <f t="shared" si="2"/>
        <v>0</v>
      </c>
    </row>
    <row r="189" spans="1:16" ht="25.5" customHeight="1">
      <c r="A189" s="3">
        <v>394</v>
      </c>
      <c r="B189" s="4" t="s">
        <v>550</v>
      </c>
      <c r="C189" s="304">
        <v>1</v>
      </c>
      <c r="D189" s="29"/>
      <c r="E189" s="30"/>
      <c r="F189" s="29"/>
      <c r="G189" s="30"/>
      <c r="H189" s="309"/>
      <c r="I189" s="310"/>
      <c r="J189" s="309"/>
      <c r="K189" s="310"/>
      <c r="L189" s="309"/>
      <c r="M189" s="310"/>
      <c r="N189" s="29"/>
      <c r="O189" s="30"/>
      <c r="P189" s="5">
        <f t="shared" si="2"/>
        <v>0</v>
      </c>
    </row>
    <row r="190" spans="1:16" ht="25.5" customHeight="1">
      <c r="A190" s="3">
        <v>395</v>
      </c>
      <c r="B190" s="4" t="s">
        <v>551</v>
      </c>
      <c r="C190" s="304">
        <v>1</v>
      </c>
      <c r="D190" s="29"/>
      <c r="E190" s="30"/>
      <c r="F190" s="29"/>
      <c r="G190" s="30"/>
      <c r="H190" s="309"/>
      <c r="I190" s="310"/>
      <c r="J190" s="309"/>
      <c r="K190" s="310"/>
      <c r="L190" s="309"/>
      <c r="M190" s="310"/>
      <c r="N190" s="29"/>
      <c r="O190" s="30"/>
      <c r="P190" s="5">
        <f t="shared" si="2"/>
        <v>0</v>
      </c>
    </row>
    <row r="191" spans="1:16" ht="25.5" customHeight="1">
      <c r="A191" s="3">
        <v>396</v>
      </c>
      <c r="B191" s="4" t="s">
        <v>552</v>
      </c>
      <c r="C191" s="304">
        <v>1</v>
      </c>
      <c r="D191" s="29"/>
      <c r="E191" s="30"/>
      <c r="F191" s="29"/>
      <c r="G191" s="30"/>
      <c r="H191" s="309"/>
      <c r="I191" s="310"/>
      <c r="J191" s="309"/>
      <c r="K191" s="310"/>
      <c r="L191" s="309"/>
      <c r="M191" s="310"/>
      <c r="N191" s="29"/>
      <c r="O191" s="30"/>
      <c r="P191" s="5">
        <f t="shared" si="2"/>
        <v>0</v>
      </c>
    </row>
    <row r="192" spans="1:16" ht="25.5" customHeight="1">
      <c r="A192" s="3">
        <v>399</v>
      </c>
      <c r="B192" s="4" t="s">
        <v>554</v>
      </c>
      <c r="C192" s="304">
        <v>1</v>
      </c>
      <c r="D192" s="29"/>
      <c r="E192" s="30"/>
      <c r="F192" s="29"/>
      <c r="G192" s="30"/>
      <c r="H192" s="309"/>
      <c r="I192" s="310"/>
      <c r="J192" s="309"/>
      <c r="K192" s="310"/>
      <c r="L192" s="309"/>
      <c r="M192" s="310"/>
      <c r="N192" s="29"/>
      <c r="O192" s="30"/>
      <c r="P192" s="5">
        <f t="shared" si="2"/>
        <v>0</v>
      </c>
    </row>
    <row r="193" spans="1:16" ht="25.5" customHeight="1">
      <c r="A193" s="15">
        <v>4000</v>
      </c>
      <c r="B193" s="13" t="s">
        <v>555</v>
      </c>
      <c r="C193" s="303"/>
      <c r="D193" s="14"/>
      <c r="E193" s="5">
        <f>E194+E204+E210+E218+E227+E230+E237</f>
        <v>3067000</v>
      </c>
      <c r="F193" s="14"/>
      <c r="G193" s="5">
        <f>G194+G204+G210+G218+G227+G230+G237</f>
        <v>0</v>
      </c>
      <c r="H193" s="14"/>
      <c r="I193" s="5">
        <f>I194+I204+I210+I218+I227+I230+I237</f>
        <v>0</v>
      </c>
      <c r="J193" s="14"/>
      <c r="K193" s="5">
        <f>K194+K204+K210+K218+K227+K230+K237</f>
        <v>0</v>
      </c>
      <c r="L193" s="14"/>
      <c r="M193" s="5">
        <f>M194+M204+M210+M218+M227+M230+M237</f>
        <v>0</v>
      </c>
      <c r="N193" s="14"/>
      <c r="O193" s="5">
        <f>O194+O204+O210+O218+O227+O230+O237</f>
        <v>0</v>
      </c>
      <c r="P193" s="5">
        <f t="shared" si="2"/>
        <v>3067000</v>
      </c>
    </row>
    <row r="194" spans="1:16" ht="25.5" customHeight="1">
      <c r="A194" s="15">
        <v>4100</v>
      </c>
      <c r="B194" s="16" t="s">
        <v>332</v>
      </c>
      <c r="C194" s="305"/>
      <c r="D194" s="17"/>
      <c r="E194" s="5">
        <f>SUM(E195:E203)</f>
        <v>0</v>
      </c>
      <c r="F194" s="17"/>
      <c r="G194" s="5">
        <f>SUM(G195:G203)</f>
        <v>0</v>
      </c>
      <c r="H194" s="17"/>
      <c r="I194" s="5">
        <f>SUM(I195:I203)</f>
        <v>0</v>
      </c>
      <c r="J194" s="17"/>
      <c r="K194" s="5">
        <f>SUM(K195:K203)</f>
        <v>0</v>
      </c>
      <c r="L194" s="17"/>
      <c r="M194" s="5">
        <f>SUM(M195:M203)</f>
        <v>0</v>
      </c>
      <c r="N194" s="17"/>
      <c r="O194" s="5">
        <f>SUM(O195:O203)</f>
        <v>0</v>
      </c>
      <c r="P194" s="5">
        <f t="shared" si="2"/>
        <v>0</v>
      </c>
    </row>
    <row r="195" spans="1:16" ht="25.5" customHeight="1">
      <c r="A195" s="3">
        <v>411</v>
      </c>
      <c r="B195" s="4" t="s">
        <v>556</v>
      </c>
      <c r="C195" s="304"/>
      <c r="D195" s="309"/>
      <c r="E195" s="310"/>
      <c r="F195" s="309"/>
      <c r="G195" s="310"/>
      <c r="H195" s="309"/>
      <c r="I195" s="310"/>
      <c r="J195" s="309"/>
      <c r="K195" s="310"/>
      <c r="L195" s="309"/>
      <c r="M195" s="310"/>
      <c r="N195" s="309"/>
      <c r="O195" s="310"/>
      <c r="P195" s="5">
        <f t="shared" si="2"/>
        <v>0</v>
      </c>
    </row>
    <row r="196" spans="1:16" ht="25.5" customHeight="1">
      <c r="A196" s="3">
        <v>412</v>
      </c>
      <c r="B196" s="4" t="s">
        <v>557</v>
      </c>
      <c r="C196" s="304"/>
      <c r="D196" s="309"/>
      <c r="E196" s="310"/>
      <c r="F196" s="309"/>
      <c r="G196" s="310"/>
      <c r="H196" s="309"/>
      <c r="I196" s="310"/>
      <c r="J196" s="309"/>
      <c r="K196" s="310"/>
      <c r="L196" s="309"/>
      <c r="M196" s="310"/>
      <c r="N196" s="309"/>
      <c r="O196" s="310"/>
      <c r="P196" s="5">
        <f t="shared" si="2"/>
        <v>0</v>
      </c>
    </row>
    <row r="197" spans="1:16" ht="25.5" customHeight="1">
      <c r="A197" s="3">
        <v>413</v>
      </c>
      <c r="B197" s="4" t="s">
        <v>558</v>
      </c>
      <c r="C197" s="304"/>
      <c r="D197" s="309"/>
      <c r="E197" s="310"/>
      <c r="F197" s="309"/>
      <c r="G197" s="310"/>
      <c r="H197" s="309"/>
      <c r="I197" s="310"/>
      <c r="J197" s="309"/>
      <c r="K197" s="310"/>
      <c r="L197" s="309"/>
      <c r="M197" s="310"/>
      <c r="N197" s="309"/>
      <c r="O197" s="310"/>
      <c r="P197" s="5">
        <f t="shared" si="2"/>
        <v>0</v>
      </c>
    </row>
    <row r="198" spans="1:16" ht="25.5" customHeight="1">
      <c r="A198" s="3">
        <v>414</v>
      </c>
      <c r="B198" s="4" t="s">
        <v>312</v>
      </c>
      <c r="C198" s="304"/>
      <c r="D198" s="309"/>
      <c r="E198" s="310"/>
      <c r="F198" s="309"/>
      <c r="G198" s="310"/>
      <c r="H198" s="309"/>
      <c r="I198" s="310"/>
      <c r="J198" s="309"/>
      <c r="K198" s="310"/>
      <c r="L198" s="309"/>
      <c r="M198" s="310"/>
      <c r="N198" s="309"/>
      <c r="O198" s="310"/>
      <c r="P198" s="5">
        <f t="shared" si="2"/>
        <v>0</v>
      </c>
    </row>
    <row r="199" spans="1:16" ht="25.5" customHeight="1">
      <c r="A199" s="3">
        <v>415</v>
      </c>
      <c r="B199" s="4" t="s">
        <v>277</v>
      </c>
      <c r="C199" s="304"/>
      <c r="D199" s="309"/>
      <c r="E199" s="310"/>
      <c r="F199" s="309"/>
      <c r="G199" s="310"/>
      <c r="H199" s="309"/>
      <c r="I199" s="310"/>
      <c r="J199" s="309"/>
      <c r="K199" s="310"/>
      <c r="L199" s="309"/>
      <c r="M199" s="310"/>
      <c r="N199" s="309"/>
      <c r="O199" s="310"/>
      <c r="P199" s="5">
        <f t="shared" si="2"/>
        <v>0</v>
      </c>
    </row>
    <row r="200" spans="1:16" ht="25.5" customHeight="1">
      <c r="A200" s="3">
        <v>416</v>
      </c>
      <c r="B200" s="4" t="s">
        <v>559</v>
      </c>
      <c r="C200" s="304"/>
      <c r="D200" s="309"/>
      <c r="E200" s="310"/>
      <c r="F200" s="309"/>
      <c r="G200" s="310"/>
      <c r="H200" s="309"/>
      <c r="I200" s="310"/>
      <c r="J200" s="309"/>
      <c r="K200" s="310"/>
      <c r="L200" s="309"/>
      <c r="M200" s="310"/>
      <c r="N200" s="309"/>
      <c r="O200" s="310"/>
      <c r="P200" s="5">
        <f t="shared" si="2"/>
        <v>0</v>
      </c>
    </row>
    <row r="201" spans="1:16" ht="25.5" customHeight="1">
      <c r="A201" s="3">
        <v>417</v>
      </c>
      <c r="B201" s="4" t="s">
        <v>560</v>
      </c>
      <c r="C201" s="304"/>
      <c r="D201" s="309"/>
      <c r="E201" s="310"/>
      <c r="F201" s="309"/>
      <c r="G201" s="310"/>
      <c r="H201" s="309"/>
      <c r="I201" s="310"/>
      <c r="J201" s="309"/>
      <c r="K201" s="310"/>
      <c r="L201" s="309"/>
      <c r="M201" s="310"/>
      <c r="N201" s="309"/>
      <c r="O201" s="310"/>
      <c r="P201" s="5">
        <f t="shared" si="2"/>
        <v>0</v>
      </c>
    </row>
    <row r="202" spans="1:16" ht="25.5" customHeight="1">
      <c r="A202" s="3">
        <v>418</v>
      </c>
      <c r="B202" s="4" t="s">
        <v>561</v>
      </c>
      <c r="C202" s="304"/>
      <c r="D202" s="309"/>
      <c r="E202" s="310"/>
      <c r="F202" s="309"/>
      <c r="G202" s="310"/>
      <c r="H202" s="309"/>
      <c r="I202" s="310"/>
      <c r="J202" s="309"/>
      <c r="K202" s="310"/>
      <c r="L202" s="309"/>
      <c r="M202" s="310"/>
      <c r="N202" s="309"/>
      <c r="O202" s="310"/>
      <c r="P202" s="5">
        <f aca="true" t="shared" si="3" ref="P202:P265">E202+G202+I202+K202+M202+O202</f>
        <v>0</v>
      </c>
    </row>
    <row r="203" spans="1:16" ht="25.5" customHeight="1">
      <c r="A203" s="3">
        <v>419</v>
      </c>
      <c r="B203" s="4" t="s">
        <v>400</v>
      </c>
      <c r="C203" s="304"/>
      <c r="D203" s="309"/>
      <c r="E203" s="310"/>
      <c r="F203" s="309"/>
      <c r="G203" s="310"/>
      <c r="H203" s="309"/>
      <c r="I203" s="310"/>
      <c r="J203" s="309"/>
      <c r="K203" s="310"/>
      <c r="L203" s="309"/>
      <c r="M203" s="310"/>
      <c r="N203" s="309"/>
      <c r="O203" s="310"/>
      <c r="P203" s="5">
        <f t="shared" si="3"/>
        <v>0</v>
      </c>
    </row>
    <row r="204" spans="1:16" ht="25.5" customHeight="1">
      <c r="A204" s="15">
        <v>4200</v>
      </c>
      <c r="B204" s="13" t="s">
        <v>172</v>
      </c>
      <c r="C204" s="303"/>
      <c r="D204" s="14"/>
      <c r="E204" s="5">
        <f>SUM(E205:E209)</f>
        <v>0</v>
      </c>
      <c r="F204" s="14"/>
      <c r="G204" s="5">
        <f>SUM(G205:G209)</f>
        <v>0</v>
      </c>
      <c r="H204" s="14"/>
      <c r="I204" s="5">
        <f>SUM(I205:I209)</f>
        <v>0</v>
      </c>
      <c r="J204" s="14"/>
      <c r="K204" s="5">
        <f>SUM(K205:K209)</f>
        <v>0</v>
      </c>
      <c r="L204" s="14"/>
      <c r="M204" s="5">
        <f>SUM(M205:M209)</f>
        <v>0</v>
      </c>
      <c r="N204" s="14"/>
      <c r="O204" s="5">
        <f>SUM(O205:O209)</f>
        <v>0</v>
      </c>
      <c r="P204" s="5">
        <f t="shared" si="3"/>
        <v>0</v>
      </c>
    </row>
    <row r="205" spans="1:16" ht="25.5" customHeight="1">
      <c r="A205" s="3">
        <v>421</v>
      </c>
      <c r="B205" s="4" t="s">
        <v>173</v>
      </c>
      <c r="C205" s="304"/>
      <c r="D205" s="309"/>
      <c r="E205" s="310"/>
      <c r="F205" s="309"/>
      <c r="G205" s="310"/>
      <c r="H205" s="309"/>
      <c r="I205" s="310"/>
      <c r="J205" s="309"/>
      <c r="K205" s="310"/>
      <c r="L205" s="309"/>
      <c r="M205" s="310"/>
      <c r="N205" s="309"/>
      <c r="O205" s="310"/>
      <c r="P205" s="5">
        <f t="shared" si="3"/>
        <v>0</v>
      </c>
    </row>
    <row r="206" spans="1:16" ht="25.5" customHeight="1">
      <c r="A206" s="3">
        <v>422</v>
      </c>
      <c r="B206" s="4" t="s">
        <v>313</v>
      </c>
      <c r="C206" s="304"/>
      <c r="D206" s="309"/>
      <c r="E206" s="310"/>
      <c r="F206" s="309"/>
      <c r="G206" s="310"/>
      <c r="H206" s="309"/>
      <c r="I206" s="310"/>
      <c r="J206" s="309"/>
      <c r="K206" s="310"/>
      <c r="L206" s="309"/>
      <c r="M206" s="310"/>
      <c r="N206" s="309"/>
      <c r="O206" s="310"/>
      <c r="P206" s="5">
        <f t="shared" si="3"/>
        <v>0</v>
      </c>
    </row>
    <row r="207" spans="1:16" ht="25.5" customHeight="1">
      <c r="A207" s="3">
        <v>423</v>
      </c>
      <c r="B207" s="4" t="s">
        <v>396</v>
      </c>
      <c r="C207" s="304"/>
      <c r="D207" s="309"/>
      <c r="E207" s="310"/>
      <c r="F207" s="309"/>
      <c r="G207" s="310"/>
      <c r="H207" s="309"/>
      <c r="I207" s="310"/>
      <c r="J207" s="309"/>
      <c r="K207" s="310"/>
      <c r="L207" s="309"/>
      <c r="M207" s="310"/>
      <c r="N207" s="309"/>
      <c r="O207" s="310"/>
      <c r="P207" s="5">
        <f t="shared" si="3"/>
        <v>0</v>
      </c>
    </row>
    <row r="208" spans="1:16" ht="25.5" customHeight="1">
      <c r="A208" s="3">
        <v>424</v>
      </c>
      <c r="B208" s="4" t="s">
        <v>397</v>
      </c>
      <c r="C208" s="304"/>
      <c r="D208" s="309"/>
      <c r="E208" s="310"/>
      <c r="F208" s="309"/>
      <c r="G208" s="310"/>
      <c r="H208" s="309"/>
      <c r="I208" s="310"/>
      <c r="J208" s="309"/>
      <c r="K208" s="310"/>
      <c r="L208" s="309"/>
      <c r="M208" s="310"/>
      <c r="N208" s="309"/>
      <c r="O208" s="310"/>
      <c r="P208" s="5">
        <f t="shared" si="3"/>
        <v>0</v>
      </c>
    </row>
    <row r="209" spans="1:16" ht="25.5" customHeight="1">
      <c r="A209" s="3">
        <v>425</v>
      </c>
      <c r="B209" s="4" t="s">
        <v>314</v>
      </c>
      <c r="C209" s="304"/>
      <c r="D209" s="309"/>
      <c r="E209" s="310"/>
      <c r="F209" s="309"/>
      <c r="G209" s="310"/>
      <c r="H209" s="309"/>
      <c r="I209" s="310"/>
      <c r="J209" s="309"/>
      <c r="K209" s="310"/>
      <c r="L209" s="309"/>
      <c r="M209" s="310"/>
      <c r="N209" s="309"/>
      <c r="O209" s="310"/>
      <c r="P209" s="5">
        <f t="shared" si="3"/>
        <v>0</v>
      </c>
    </row>
    <row r="210" spans="1:16" ht="25.5" customHeight="1">
      <c r="A210" s="15">
        <v>4300</v>
      </c>
      <c r="B210" s="13" t="s">
        <v>562</v>
      </c>
      <c r="C210" s="303"/>
      <c r="D210" s="14"/>
      <c r="E210" s="5">
        <f>SUM(E211:E217)</f>
        <v>2572000</v>
      </c>
      <c r="F210" s="14"/>
      <c r="G210" s="5">
        <f>SUM(G211:G217)</f>
        <v>0</v>
      </c>
      <c r="H210" s="14"/>
      <c r="I210" s="5">
        <f>SUM(I211:I217)</f>
        <v>0</v>
      </c>
      <c r="J210" s="14"/>
      <c r="K210" s="5">
        <f>SUM(K211:K217)</f>
        <v>0</v>
      </c>
      <c r="L210" s="14"/>
      <c r="M210" s="5">
        <f>SUM(M211:M217)</f>
        <v>0</v>
      </c>
      <c r="N210" s="14"/>
      <c r="O210" s="5">
        <f>SUM(O211:O217)</f>
        <v>0</v>
      </c>
      <c r="P210" s="5">
        <f t="shared" si="3"/>
        <v>2572000</v>
      </c>
    </row>
    <row r="211" spans="1:16" ht="25.5" customHeight="1">
      <c r="A211" s="3">
        <v>431</v>
      </c>
      <c r="B211" s="4" t="s">
        <v>563</v>
      </c>
      <c r="C211" s="304">
        <v>1</v>
      </c>
      <c r="D211" s="29"/>
      <c r="E211" s="30"/>
      <c r="F211" s="309"/>
      <c r="G211" s="310"/>
      <c r="H211" s="309"/>
      <c r="I211" s="310"/>
      <c r="J211" s="309"/>
      <c r="K211" s="310"/>
      <c r="L211" s="309"/>
      <c r="M211" s="310"/>
      <c r="N211" s="29"/>
      <c r="O211" s="30"/>
      <c r="P211" s="5">
        <f t="shared" si="3"/>
        <v>0</v>
      </c>
    </row>
    <row r="212" spans="1:16" ht="25.5" customHeight="1">
      <c r="A212" s="3">
        <v>432</v>
      </c>
      <c r="B212" s="4" t="s">
        <v>564</v>
      </c>
      <c r="C212" s="304">
        <v>1</v>
      </c>
      <c r="D212" s="29"/>
      <c r="E212" s="30"/>
      <c r="F212" s="309"/>
      <c r="G212" s="310"/>
      <c r="H212" s="309"/>
      <c r="I212" s="310"/>
      <c r="J212" s="309"/>
      <c r="K212" s="310"/>
      <c r="L212" s="309"/>
      <c r="M212" s="310"/>
      <c r="N212" s="29"/>
      <c r="O212" s="30"/>
      <c r="P212" s="5">
        <f t="shared" si="3"/>
        <v>0</v>
      </c>
    </row>
    <row r="213" spans="1:16" ht="25.5" customHeight="1">
      <c r="A213" s="3">
        <v>433</v>
      </c>
      <c r="B213" s="4" t="s">
        <v>565</v>
      </c>
      <c r="C213" s="304">
        <v>1</v>
      </c>
      <c r="D213" s="29"/>
      <c r="E213" s="30"/>
      <c r="F213" s="309"/>
      <c r="G213" s="310"/>
      <c r="H213" s="309"/>
      <c r="I213" s="310"/>
      <c r="J213" s="309"/>
      <c r="K213" s="310"/>
      <c r="L213" s="309"/>
      <c r="M213" s="310"/>
      <c r="N213" s="29"/>
      <c r="O213" s="30"/>
      <c r="P213" s="5">
        <f t="shared" si="3"/>
        <v>0</v>
      </c>
    </row>
    <row r="214" spans="1:16" ht="25.5" customHeight="1">
      <c r="A214" s="3">
        <v>434</v>
      </c>
      <c r="B214" s="4" t="s">
        <v>399</v>
      </c>
      <c r="C214" s="304">
        <v>1</v>
      </c>
      <c r="D214" s="29">
        <v>101</v>
      </c>
      <c r="E214" s="30">
        <v>2572000</v>
      </c>
      <c r="F214" s="309"/>
      <c r="G214" s="310"/>
      <c r="H214" s="309"/>
      <c r="I214" s="310"/>
      <c r="J214" s="309"/>
      <c r="K214" s="310"/>
      <c r="L214" s="309"/>
      <c r="M214" s="310"/>
      <c r="N214" s="29"/>
      <c r="O214" s="30"/>
      <c r="P214" s="5">
        <f t="shared" si="3"/>
        <v>2572000</v>
      </c>
    </row>
    <row r="215" spans="1:16" ht="25.5" customHeight="1">
      <c r="A215" s="3">
        <v>435</v>
      </c>
      <c r="B215" s="4" t="s">
        <v>398</v>
      </c>
      <c r="C215" s="304"/>
      <c r="D215" s="309"/>
      <c r="E215" s="310"/>
      <c r="F215" s="309"/>
      <c r="G215" s="310"/>
      <c r="H215" s="309"/>
      <c r="I215" s="310"/>
      <c r="J215" s="309"/>
      <c r="K215" s="310"/>
      <c r="L215" s="309"/>
      <c r="M215" s="310"/>
      <c r="N215" s="309"/>
      <c r="O215" s="310"/>
      <c r="P215" s="5">
        <f t="shared" si="3"/>
        <v>0</v>
      </c>
    </row>
    <row r="216" spans="1:16" ht="25.5" customHeight="1">
      <c r="A216" s="3">
        <v>436</v>
      </c>
      <c r="B216" s="4" t="s">
        <v>566</v>
      </c>
      <c r="C216" s="304">
        <v>1</v>
      </c>
      <c r="D216" s="29"/>
      <c r="E216" s="30"/>
      <c r="F216" s="309"/>
      <c r="G216" s="310"/>
      <c r="H216" s="309"/>
      <c r="I216" s="310"/>
      <c r="J216" s="309"/>
      <c r="K216" s="310"/>
      <c r="L216" s="309"/>
      <c r="M216" s="310"/>
      <c r="N216" s="29"/>
      <c r="O216" s="30"/>
      <c r="P216" s="5">
        <f t="shared" si="3"/>
        <v>0</v>
      </c>
    </row>
    <row r="217" spans="1:16" ht="25.5" customHeight="1">
      <c r="A217" s="3">
        <v>437</v>
      </c>
      <c r="B217" s="4" t="s">
        <v>567</v>
      </c>
      <c r="C217" s="304"/>
      <c r="D217" s="309"/>
      <c r="E217" s="310"/>
      <c r="F217" s="309"/>
      <c r="G217" s="310"/>
      <c r="H217" s="309"/>
      <c r="I217" s="310"/>
      <c r="J217" s="309"/>
      <c r="K217" s="310"/>
      <c r="L217" s="309"/>
      <c r="M217" s="310"/>
      <c r="N217" s="309"/>
      <c r="O217" s="310"/>
      <c r="P217" s="5">
        <f t="shared" si="3"/>
        <v>0</v>
      </c>
    </row>
    <row r="218" spans="1:16" ht="25.5" customHeight="1">
      <c r="A218" s="15">
        <v>4400</v>
      </c>
      <c r="B218" s="13" t="s">
        <v>568</v>
      </c>
      <c r="C218" s="303"/>
      <c r="D218" s="14"/>
      <c r="E218" s="5">
        <f>SUM(E219:E226)</f>
        <v>495000</v>
      </c>
      <c r="F218" s="14"/>
      <c r="G218" s="5">
        <f>SUM(G219:G226)</f>
        <v>0</v>
      </c>
      <c r="H218" s="14"/>
      <c r="I218" s="5">
        <f>SUM(I219:I226)</f>
        <v>0</v>
      </c>
      <c r="J218" s="14"/>
      <c r="K218" s="5">
        <f>SUM(K219:K226)</f>
        <v>0</v>
      </c>
      <c r="L218" s="14"/>
      <c r="M218" s="5">
        <f>SUM(M219:M226)</f>
        <v>0</v>
      </c>
      <c r="N218" s="14"/>
      <c r="O218" s="5">
        <f>SUM(O219:O226)</f>
        <v>0</v>
      </c>
      <c r="P218" s="5">
        <f t="shared" si="3"/>
        <v>495000</v>
      </c>
    </row>
    <row r="219" spans="1:16" ht="25.5" customHeight="1">
      <c r="A219" s="3">
        <v>441</v>
      </c>
      <c r="B219" s="4" t="s">
        <v>569</v>
      </c>
      <c r="C219" s="304">
        <v>1</v>
      </c>
      <c r="D219" s="29">
        <v>101</v>
      </c>
      <c r="E219" s="30">
        <v>155000</v>
      </c>
      <c r="F219" s="29"/>
      <c r="G219" s="30"/>
      <c r="H219" s="309"/>
      <c r="I219" s="310"/>
      <c r="J219" s="309"/>
      <c r="K219" s="310"/>
      <c r="L219" s="309"/>
      <c r="M219" s="310"/>
      <c r="N219" s="29"/>
      <c r="O219" s="30"/>
      <c r="P219" s="5">
        <f t="shared" si="3"/>
        <v>155000</v>
      </c>
    </row>
    <row r="220" spans="1:16" ht="25.5" customHeight="1">
      <c r="A220" s="3">
        <v>442</v>
      </c>
      <c r="B220" s="4" t="s">
        <v>570</v>
      </c>
      <c r="C220" s="304">
        <v>1</v>
      </c>
      <c r="D220" s="29"/>
      <c r="E220" s="30"/>
      <c r="F220" s="29"/>
      <c r="G220" s="30"/>
      <c r="H220" s="309"/>
      <c r="I220" s="310"/>
      <c r="J220" s="309"/>
      <c r="K220" s="310"/>
      <c r="L220" s="309"/>
      <c r="M220" s="310"/>
      <c r="N220" s="29"/>
      <c r="O220" s="30"/>
      <c r="P220" s="5">
        <f t="shared" si="3"/>
        <v>0</v>
      </c>
    </row>
    <row r="221" spans="1:16" ht="25.5" customHeight="1">
      <c r="A221" s="3">
        <v>443</v>
      </c>
      <c r="B221" s="4" t="s">
        <v>278</v>
      </c>
      <c r="C221" s="304">
        <v>1</v>
      </c>
      <c r="D221" s="29">
        <v>101</v>
      </c>
      <c r="E221" s="30">
        <v>300000</v>
      </c>
      <c r="F221" s="29"/>
      <c r="G221" s="30"/>
      <c r="H221" s="309"/>
      <c r="I221" s="310"/>
      <c r="J221" s="309"/>
      <c r="K221" s="310"/>
      <c r="L221" s="309"/>
      <c r="M221" s="310"/>
      <c r="N221" s="29"/>
      <c r="O221" s="30"/>
      <c r="P221" s="5">
        <f t="shared" si="3"/>
        <v>300000</v>
      </c>
    </row>
    <row r="222" spans="1:16" ht="25.5" customHeight="1">
      <c r="A222" s="3">
        <v>444</v>
      </c>
      <c r="B222" s="4" t="s">
        <v>315</v>
      </c>
      <c r="C222" s="304">
        <v>1</v>
      </c>
      <c r="D222" s="29"/>
      <c r="E222" s="30"/>
      <c r="F222" s="29"/>
      <c r="G222" s="30"/>
      <c r="H222" s="309"/>
      <c r="I222" s="310"/>
      <c r="J222" s="309"/>
      <c r="K222" s="310"/>
      <c r="L222" s="309"/>
      <c r="M222" s="310"/>
      <c r="N222" s="29"/>
      <c r="O222" s="30"/>
      <c r="P222" s="5">
        <f t="shared" si="3"/>
        <v>0</v>
      </c>
    </row>
    <row r="223" spans="1:16" ht="25.5" customHeight="1">
      <c r="A223" s="3">
        <v>445</v>
      </c>
      <c r="B223" s="4" t="s">
        <v>401</v>
      </c>
      <c r="C223" s="304">
        <v>1</v>
      </c>
      <c r="D223" s="29">
        <v>101</v>
      </c>
      <c r="E223" s="30">
        <v>20000</v>
      </c>
      <c r="F223" s="29"/>
      <c r="G223" s="30"/>
      <c r="H223" s="309"/>
      <c r="I223" s="310"/>
      <c r="J223" s="309"/>
      <c r="K223" s="310"/>
      <c r="L223" s="309"/>
      <c r="M223" s="310"/>
      <c r="N223" s="29"/>
      <c r="O223" s="30"/>
      <c r="P223" s="5">
        <f t="shared" si="3"/>
        <v>20000</v>
      </c>
    </row>
    <row r="224" spans="1:16" ht="25.5" customHeight="1">
      <c r="A224" s="3">
        <v>446</v>
      </c>
      <c r="B224" s="4" t="s">
        <v>279</v>
      </c>
      <c r="C224" s="304">
        <v>1</v>
      </c>
      <c r="D224" s="29">
        <v>101</v>
      </c>
      <c r="E224" s="30">
        <v>20000</v>
      </c>
      <c r="F224" s="29"/>
      <c r="G224" s="30"/>
      <c r="H224" s="309"/>
      <c r="I224" s="310"/>
      <c r="J224" s="309"/>
      <c r="K224" s="310"/>
      <c r="L224" s="309"/>
      <c r="M224" s="310"/>
      <c r="N224" s="29"/>
      <c r="O224" s="30"/>
      <c r="P224" s="5">
        <f t="shared" si="3"/>
        <v>20000</v>
      </c>
    </row>
    <row r="225" spans="1:16" ht="25.5" customHeight="1">
      <c r="A225" s="3">
        <v>447</v>
      </c>
      <c r="B225" s="4" t="s">
        <v>988</v>
      </c>
      <c r="C225" s="304">
        <v>1</v>
      </c>
      <c r="D225" s="29"/>
      <c r="E225" s="30"/>
      <c r="F225" s="29"/>
      <c r="G225" s="30"/>
      <c r="H225" s="309"/>
      <c r="I225" s="310"/>
      <c r="J225" s="309"/>
      <c r="K225" s="310"/>
      <c r="L225" s="309"/>
      <c r="M225" s="310"/>
      <c r="N225" s="29"/>
      <c r="O225" s="30"/>
      <c r="P225" s="5">
        <f t="shared" si="3"/>
        <v>0</v>
      </c>
    </row>
    <row r="226" spans="1:16" ht="25.5" customHeight="1">
      <c r="A226" s="3">
        <v>448</v>
      </c>
      <c r="B226" s="4" t="s">
        <v>571</v>
      </c>
      <c r="C226" s="304">
        <v>1</v>
      </c>
      <c r="D226" s="29"/>
      <c r="E226" s="30"/>
      <c r="F226" s="29"/>
      <c r="G226" s="30"/>
      <c r="H226" s="309"/>
      <c r="I226" s="310"/>
      <c r="J226" s="309"/>
      <c r="K226" s="310"/>
      <c r="L226" s="309"/>
      <c r="M226" s="310"/>
      <c r="N226" s="29"/>
      <c r="O226" s="30"/>
      <c r="P226" s="5">
        <f t="shared" si="3"/>
        <v>0</v>
      </c>
    </row>
    <row r="227" spans="1:16" ht="25.5" customHeight="1">
      <c r="A227" s="15">
        <v>4500</v>
      </c>
      <c r="B227" s="13" t="s">
        <v>572</v>
      </c>
      <c r="C227" s="303"/>
      <c r="D227" s="14"/>
      <c r="E227" s="5">
        <f>SUM(E228:E229)</f>
        <v>0</v>
      </c>
      <c r="F227" s="14"/>
      <c r="G227" s="5">
        <f>SUM(G228:G229)</f>
        <v>0</v>
      </c>
      <c r="H227" s="14"/>
      <c r="I227" s="5">
        <f>SUM(I228:I229)</f>
        <v>0</v>
      </c>
      <c r="J227" s="14"/>
      <c r="K227" s="5">
        <f>SUM(K228:K229)</f>
        <v>0</v>
      </c>
      <c r="L227" s="14"/>
      <c r="M227" s="5">
        <f>SUM(M228:M229)</f>
        <v>0</v>
      </c>
      <c r="N227" s="14"/>
      <c r="O227" s="5">
        <f>SUM(O228:O229)</f>
        <v>0</v>
      </c>
      <c r="P227" s="5">
        <f t="shared" si="3"/>
        <v>0</v>
      </c>
    </row>
    <row r="228" spans="1:16" ht="25.5" customHeight="1">
      <c r="A228" s="3">
        <v>451</v>
      </c>
      <c r="B228" s="4" t="s">
        <v>573</v>
      </c>
      <c r="C228" s="304">
        <v>1</v>
      </c>
      <c r="D228" s="29"/>
      <c r="E228" s="30"/>
      <c r="F228" s="309"/>
      <c r="G228" s="310"/>
      <c r="H228" s="309"/>
      <c r="I228" s="310"/>
      <c r="J228" s="309"/>
      <c r="K228" s="310"/>
      <c r="L228" s="309"/>
      <c r="M228" s="310"/>
      <c r="N228" s="29"/>
      <c r="O228" s="30"/>
      <c r="P228" s="5">
        <f t="shared" si="3"/>
        <v>0</v>
      </c>
    </row>
    <row r="229" spans="1:16" ht="25.5" customHeight="1">
      <c r="A229" s="3">
        <v>452</v>
      </c>
      <c r="B229" s="4" t="s">
        <v>574</v>
      </c>
      <c r="C229" s="304">
        <v>1</v>
      </c>
      <c r="D229" s="29"/>
      <c r="E229" s="30"/>
      <c r="F229" s="309"/>
      <c r="G229" s="310"/>
      <c r="H229" s="309"/>
      <c r="I229" s="310"/>
      <c r="J229" s="309"/>
      <c r="K229" s="310"/>
      <c r="L229" s="309"/>
      <c r="M229" s="310"/>
      <c r="N229" s="29"/>
      <c r="O229" s="30"/>
      <c r="P229" s="5">
        <f t="shared" si="3"/>
        <v>0</v>
      </c>
    </row>
    <row r="230" spans="1:16" ht="25.5" customHeight="1">
      <c r="A230" s="15">
        <v>4600</v>
      </c>
      <c r="B230" s="13" t="s">
        <v>989</v>
      </c>
      <c r="C230" s="303"/>
      <c r="D230" s="14"/>
      <c r="E230" s="5">
        <f>SUM(E231:E236)</f>
        <v>0</v>
      </c>
      <c r="F230" s="14"/>
      <c r="G230" s="5">
        <f>SUM(G231:G236)</f>
        <v>0</v>
      </c>
      <c r="H230" s="14"/>
      <c r="I230" s="5">
        <f>SUM(I231:I236)</f>
        <v>0</v>
      </c>
      <c r="J230" s="14"/>
      <c r="K230" s="5">
        <f>SUM(K231:K236)</f>
        <v>0</v>
      </c>
      <c r="L230" s="14"/>
      <c r="M230" s="5">
        <f>SUM(M231:M236)</f>
        <v>0</v>
      </c>
      <c r="N230" s="14"/>
      <c r="O230" s="5">
        <f>SUM(O231:O236)</f>
        <v>0</v>
      </c>
      <c r="P230" s="5">
        <f t="shared" si="3"/>
        <v>0</v>
      </c>
    </row>
    <row r="231" spans="1:16" ht="25.5" customHeight="1">
      <c r="A231" s="3">
        <v>461</v>
      </c>
      <c r="B231" s="4" t="s">
        <v>575</v>
      </c>
      <c r="C231" s="304"/>
      <c r="D231" s="309"/>
      <c r="E231" s="310"/>
      <c r="F231" s="309"/>
      <c r="G231" s="310"/>
      <c r="H231" s="309"/>
      <c r="I231" s="310"/>
      <c r="J231" s="309"/>
      <c r="K231" s="310"/>
      <c r="L231" s="309"/>
      <c r="M231" s="310"/>
      <c r="N231" s="309"/>
      <c r="O231" s="310"/>
      <c r="P231" s="5">
        <f t="shared" si="3"/>
        <v>0</v>
      </c>
    </row>
    <row r="232" spans="1:16" ht="25.5" customHeight="1">
      <c r="A232" s="3">
        <v>462</v>
      </c>
      <c r="B232" s="4" t="s">
        <v>576</v>
      </c>
      <c r="C232" s="304"/>
      <c r="D232" s="309"/>
      <c r="E232" s="310"/>
      <c r="F232" s="309"/>
      <c r="G232" s="310"/>
      <c r="H232" s="309"/>
      <c r="I232" s="310"/>
      <c r="J232" s="309"/>
      <c r="K232" s="310"/>
      <c r="L232" s="309"/>
      <c r="M232" s="310"/>
      <c r="N232" s="309"/>
      <c r="O232" s="310"/>
      <c r="P232" s="5">
        <f t="shared" si="3"/>
        <v>0</v>
      </c>
    </row>
    <row r="233" spans="1:16" ht="25.5" customHeight="1">
      <c r="A233" s="3">
        <v>463</v>
      </c>
      <c r="B233" s="4" t="s">
        <v>316</v>
      </c>
      <c r="C233" s="304"/>
      <c r="D233" s="309"/>
      <c r="E233" s="310"/>
      <c r="F233" s="309"/>
      <c r="G233" s="310"/>
      <c r="H233" s="309"/>
      <c r="I233" s="310"/>
      <c r="J233" s="309"/>
      <c r="K233" s="310"/>
      <c r="L233" s="309"/>
      <c r="M233" s="310"/>
      <c r="N233" s="309"/>
      <c r="O233" s="310"/>
      <c r="P233" s="5">
        <f t="shared" si="3"/>
        <v>0</v>
      </c>
    </row>
    <row r="234" spans="1:16" ht="25.5" customHeight="1">
      <c r="A234" s="3">
        <v>464</v>
      </c>
      <c r="B234" s="4" t="s">
        <v>402</v>
      </c>
      <c r="C234" s="304"/>
      <c r="D234" s="309"/>
      <c r="E234" s="310"/>
      <c r="F234" s="309"/>
      <c r="G234" s="310"/>
      <c r="H234" s="309"/>
      <c r="I234" s="310"/>
      <c r="J234" s="309"/>
      <c r="K234" s="310"/>
      <c r="L234" s="309"/>
      <c r="M234" s="310"/>
      <c r="N234" s="309"/>
      <c r="O234" s="310"/>
      <c r="P234" s="5">
        <f t="shared" si="3"/>
        <v>0</v>
      </c>
    </row>
    <row r="235" spans="1:16" ht="25.5" customHeight="1">
      <c r="A235" s="3">
        <v>465</v>
      </c>
      <c r="B235" s="4" t="s">
        <v>403</v>
      </c>
      <c r="C235" s="304"/>
      <c r="D235" s="309"/>
      <c r="E235" s="310"/>
      <c r="F235" s="309"/>
      <c r="G235" s="310"/>
      <c r="H235" s="309"/>
      <c r="I235" s="310"/>
      <c r="J235" s="309"/>
      <c r="K235" s="310"/>
      <c r="L235" s="309"/>
      <c r="M235" s="310"/>
      <c r="N235" s="309"/>
      <c r="O235" s="310"/>
      <c r="P235" s="5">
        <f t="shared" si="3"/>
        <v>0</v>
      </c>
    </row>
    <row r="236" spans="1:16" ht="25.5" customHeight="1">
      <c r="A236" s="3">
        <v>466</v>
      </c>
      <c r="B236" s="4" t="s">
        <v>577</v>
      </c>
      <c r="C236" s="304"/>
      <c r="D236" s="309"/>
      <c r="E236" s="310"/>
      <c r="F236" s="309"/>
      <c r="G236" s="310"/>
      <c r="H236" s="309"/>
      <c r="I236" s="310"/>
      <c r="J236" s="309"/>
      <c r="K236" s="310"/>
      <c r="L236" s="309"/>
      <c r="M236" s="310"/>
      <c r="N236" s="309"/>
      <c r="O236" s="310"/>
      <c r="P236" s="5">
        <f t="shared" si="3"/>
        <v>0</v>
      </c>
    </row>
    <row r="237" spans="1:16" ht="25.5" customHeight="1">
      <c r="A237" s="15">
        <v>4900</v>
      </c>
      <c r="B237" s="13" t="s">
        <v>578</v>
      </c>
      <c r="C237" s="303"/>
      <c r="D237" s="14"/>
      <c r="E237" s="5">
        <f>SUM(E238:E240)</f>
        <v>0</v>
      </c>
      <c r="F237" s="14"/>
      <c r="G237" s="5">
        <f>SUM(G238:G240)</f>
        <v>0</v>
      </c>
      <c r="H237" s="14"/>
      <c r="I237" s="5">
        <f>SUM(I238:I240)</f>
        <v>0</v>
      </c>
      <c r="J237" s="14"/>
      <c r="K237" s="5">
        <f>SUM(K238:K240)</f>
        <v>0</v>
      </c>
      <c r="L237" s="14"/>
      <c r="M237" s="5">
        <f>SUM(M238:M240)</f>
        <v>0</v>
      </c>
      <c r="N237" s="14"/>
      <c r="O237" s="5">
        <f>SUM(O238:O240)</f>
        <v>0</v>
      </c>
      <c r="P237" s="5">
        <f t="shared" si="3"/>
        <v>0</v>
      </c>
    </row>
    <row r="238" spans="1:16" ht="25.5" customHeight="1">
      <c r="A238" s="3">
        <v>491</v>
      </c>
      <c r="B238" s="4" t="s">
        <v>579</v>
      </c>
      <c r="C238" s="304"/>
      <c r="D238" s="309"/>
      <c r="E238" s="310"/>
      <c r="F238" s="309"/>
      <c r="G238" s="310"/>
      <c r="H238" s="309"/>
      <c r="I238" s="310"/>
      <c r="J238" s="309"/>
      <c r="K238" s="310"/>
      <c r="L238" s="309"/>
      <c r="M238" s="310"/>
      <c r="N238" s="309"/>
      <c r="O238" s="310"/>
      <c r="P238" s="5">
        <f t="shared" si="3"/>
        <v>0</v>
      </c>
    </row>
    <row r="239" spans="1:16" ht="25.5" customHeight="1">
      <c r="A239" s="3">
        <v>492</v>
      </c>
      <c r="B239" s="4" t="s">
        <v>580</v>
      </c>
      <c r="C239" s="304"/>
      <c r="D239" s="309"/>
      <c r="E239" s="310"/>
      <c r="F239" s="309"/>
      <c r="G239" s="310"/>
      <c r="H239" s="309"/>
      <c r="I239" s="310"/>
      <c r="J239" s="309"/>
      <c r="K239" s="310"/>
      <c r="L239" s="309"/>
      <c r="M239" s="310"/>
      <c r="N239" s="309"/>
      <c r="O239" s="310"/>
      <c r="P239" s="5">
        <f t="shared" si="3"/>
        <v>0</v>
      </c>
    </row>
    <row r="240" spans="1:16" ht="25.5" customHeight="1">
      <c r="A240" s="3">
        <v>493</v>
      </c>
      <c r="B240" s="4" t="s">
        <v>590</v>
      </c>
      <c r="C240" s="304"/>
      <c r="D240" s="309"/>
      <c r="E240" s="310"/>
      <c r="F240" s="309"/>
      <c r="G240" s="310"/>
      <c r="H240" s="309"/>
      <c r="I240" s="310"/>
      <c r="J240" s="309"/>
      <c r="K240" s="310"/>
      <c r="L240" s="309"/>
      <c r="M240" s="310"/>
      <c r="N240" s="309"/>
      <c r="O240" s="310"/>
      <c r="P240" s="5">
        <f t="shared" si="3"/>
        <v>0</v>
      </c>
    </row>
    <row r="241" spans="1:16" ht="25.5" customHeight="1">
      <c r="A241" s="15">
        <v>5000</v>
      </c>
      <c r="B241" s="13" t="s">
        <v>591</v>
      </c>
      <c r="C241" s="303"/>
      <c r="D241" s="14"/>
      <c r="E241" s="5">
        <f>E242+E249+E254+E257+E264+E266+E275+E285+E290</f>
        <v>1495000</v>
      </c>
      <c r="F241" s="14"/>
      <c r="G241" s="5">
        <f>G242+G249+G254+G257+G264+G266+G275+G285+G290</f>
        <v>0</v>
      </c>
      <c r="H241" s="14"/>
      <c r="I241" s="5">
        <f>I242+I249+I254+I257+I264+I266+I275+I285+I290</f>
        <v>0</v>
      </c>
      <c r="J241" s="14"/>
      <c r="K241" s="5">
        <f>K242+K249+K254+K257+K264+K266+K275+K285+K290</f>
        <v>0</v>
      </c>
      <c r="L241" s="14"/>
      <c r="M241" s="5">
        <f>M242+M249+M254+M257+M264+M266+M275+M285+M290</f>
        <v>0</v>
      </c>
      <c r="N241" s="14"/>
      <c r="O241" s="5">
        <f>O242+O249+O254+O257+O264+O266+O275+O285+O290</f>
        <v>0</v>
      </c>
      <c r="P241" s="5">
        <f t="shared" si="3"/>
        <v>1495000</v>
      </c>
    </row>
    <row r="242" spans="1:16" ht="25.5" customHeight="1">
      <c r="A242" s="15">
        <v>5100</v>
      </c>
      <c r="B242" s="13" t="s">
        <v>749</v>
      </c>
      <c r="C242" s="303"/>
      <c r="D242" s="14"/>
      <c r="E242" s="5">
        <f>SUM(E243:E248)</f>
        <v>120000</v>
      </c>
      <c r="F242" s="14"/>
      <c r="G242" s="5">
        <f>SUM(G243:G248)</f>
        <v>0</v>
      </c>
      <c r="H242" s="14"/>
      <c r="I242" s="5">
        <f>SUM(I243:I248)</f>
        <v>0</v>
      </c>
      <c r="J242" s="14"/>
      <c r="K242" s="5">
        <f>SUM(K243:K248)</f>
        <v>0</v>
      </c>
      <c r="L242" s="14"/>
      <c r="M242" s="5">
        <f>SUM(M243:M248)</f>
        <v>0</v>
      </c>
      <c r="N242" s="14"/>
      <c r="O242" s="5">
        <f>SUM(O243:O248)</f>
        <v>0</v>
      </c>
      <c r="P242" s="5">
        <f t="shared" si="3"/>
        <v>120000</v>
      </c>
    </row>
    <row r="243" spans="1:16" ht="25.5" customHeight="1">
      <c r="A243" s="3">
        <v>511</v>
      </c>
      <c r="B243" s="4" t="s">
        <v>581</v>
      </c>
      <c r="C243" s="304">
        <v>2</v>
      </c>
      <c r="D243" s="29">
        <v>101</v>
      </c>
      <c r="E243" s="30">
        <v>55000</v>
      </c>
      <c r="F243" s="29"/>
      <c r="G243" s="30"/>
      <c r="H243" s="309"/>
      <c r="I243" s="310"/>
      <c r="J243" s="309"/>
      <c r="K243" s="310"/>
      <c r="L243" s="29"/>
      <c r="M243" s="30"/>
      <c r="N243" s="29"/>
      <c r="O243" s="30"/>
      <c r="P243" s="5">
        <f t="shared" si="3"/>
        <v>55000</v>
      </c>
    </row>
    <row r="244" spans="1:16" ht="25.5" customHeight="1">
      <c r="A244" s="3">
        <v>512</v>
      </c>
      <c r="B244" s="4" t="s">
        <v>582</v>
      </c>
      <c r="C244" s="304">
        <v>2</v>
      </c>
      <c r="D244" s="29"/>
      <c r="E244" s="30"/>
      <c r="F244" s="29"/>
      <c r="G244" s="30"/>
      <c r="H244" s="309"/>
      <c r="I244" s="310"/>
      <c r="J244" s="309"/>
      <c r="K244" s="310"/>
      <c r="L244" s="29"/>
      <c r="M244" s="30"/>
      <c r="N244" s="29"/>
      <c r="O244" s="30"/>
      <c r="P244" s="5">
        <f t="shared" si="3"/>
        <v>0</v>
      </c>
    </row>
    <row r="245" spans="1:16" ht="25.5" customHeight="1">
      <c r="A245" s="3">
        <v>513</v>
      </c>
      <c r="B245" s="4" t="s">
        <v>317</v>
      </c>
      <c r="C245" s="304">
        <v>2</v>
      </c>
      <c r="D245" s="29"/>
      <c r="E245" s="30"/>
      <c r="F245" s="29"/>
      <c r="G245" s="30"/>
      <c r="H245" s="309"/>
      <c r="I245" s="310"/>
      <c r="J245" s="309"/>
      <c r="K245" s="310"/>
      <c r="L245" s="29"/>
      <c r="M245" s="30"/>
      <c r="N245" s="29"/>
      <c r="O245" s="30"/>
      <c r="P245" s="5">
        <f t="shared" si="3"/>
        <v>0</v>
      </c>
    </row>
    <row r="246" spans="1:16" ht="25.5" customHeight="1">
      <c r="A246" s="3">
        <v>514</v>
      </c>
      <c r="B246" s="4" t="s">
        <v>990</v>
      </c>
      <c r="C246" s="304">
        <v>2</v>
      </c>
      <c r="D246" s="29"/>
      <c r="E246" s="30"/>
      <c r="F246" s="29"/>
      <c r="G246" s="30"/>
      <c r="H246" s="309"/>
      <c r="I246" s="310"/>
      <c r="J246" s="309"/>
      <c r="K246" s="310"/>
      <c r="L246" s="29"/>
      <c r="M246" s="30"/>
      <c r="N246" s="29"/>
      <c r="O246" s="30"/>
      <c r="P246" s="5">
        <f t="shared" si="3"/>
        <v>0</v>
      </c>
    </row>
    <row r="247" spans="1:16" ht="25.5" customHeight="1">
      <c r="A247" s="3">
        <v>515</v>
      </c>
      <c r="B247" s="4" t="s">
        <v>583</v>
      </c>
      <c r="C247" s="304">
        <v>2</v>
      </c>
      <c r="D247" s="29">
        <v>101</v>
      </c>
      <c r="E247" s="30">
        <v>65000</v>
      </c>
      <c r="F247" s="29"/>
      <c r="G247" s="30"/>
      <c r="H247" s="309"/>
      <c r="I247" s="310"/>
      <c r="J247" s="309"/>
      <c r="K247" s="310"/>
      <c r="L247" s="29"/>
      <c r="M247" s="30"/>
      <c r="N247" s="29"/>
      <c r="O247" s="30"/>
      <c r="P247" s="5">
        <f t="shared" si="3"/>
        <v>65000</v>
      </c>
    </row>
    <row r="248" spans="1:16" ht="25.5" customHeight="1">
      <c r="A248" s="3">
        <v>519</v>
      </c>
      <c r="B248" s="4" t="s">
        <v>584</v>
      </c>
      <c r="C248" s="304">
        <v>2</v>
      </c>
      <c r="D248" s="29"/>
      <c r="E248" s="30"/>
      <c r="F248" s="29"/>
      <c r="G248" s="30"/>
      <c r="H248" s="309"/>
      <c r="I248" s="310"/>
      <c r="J248" s="309"/>
      <c r="K248" s="310"/>
      <c r="L248" s="29"/>
      <c r="M248" s="30"/>
      <c r="N248" s="29"/>
      <c r="O248" s="30"/>
      <c r="P248" s="5">
        <f t="shared" si="3"/>
        <v>0</v>
      </c>
    </row>
    <row r="249" spans="1:16" ht="25.5" customHeight="1">
      <c r="A249" s="15">
        <v>5200</v>
      </c>
      <c r="B249" s="13" t="s">
        <v>585</v>
      </c>
      <c r="C249" s="303"/>
      <c r="D249" s="14"/>
      <c r="E249" s="5">
        <f>SUM(E250:E253)</f>
        <v>25000</v>
      </c>
      <c r="F249" s="14"/>
      <c r="G249" s="5">
        <f>SUM(G250:G253)</f>
        <v>0</v>
      </c>
      <c r="H249" s="14"/>
      <c r="I249" s="5">
        <f>SUM(I250:I253)</f>
        <v>0</v>
      </c>
      <c r="J249" s="14"/>
      <c r="K249" s="5">
        <f>SUM(K250:K253)</f>
        <v>0</v>
      </c>
      <c r="L249" s="14"/>
      <c r="M249" s="5">
        <f>SUM(M250:M253)</f>
        <v>0</v>
      </c>
      <c r="N249" s="14"/>
      <c r="O249" s="5">
        <f>SUM(O250:O253)</f>
        <v>0</v>
      </c>
      <c r="P249" s="5">
        <f t="shared" si="3"/>
        <v>25000</v>
      </c>
    </row>
    <row r="250" spans="1:16" ht="25.5" customHeight="1">
      <c r="A250" s="3">
        <v>521</v>
      </c>
      <c r="B250" s="4" t="s">
        <v>318</v>
      </c>
      <c r="C250" s="304">
        <v>2</v>
      </c>
      <c r="D250" s="29"/>
      <c r="E250" s="30"/>
      <c r="F250" s="29"/>
      <c r="G250" s="30"/>
      <c r="H250" s="309"/>
      <c r="I250" s="310"/>
      <c r="J250" s="309"/>
      <c r="K250" s="310"/>
      <c r="L250" s="29"/>
      <c r="M250" s="30"/>
      <c r="N250" s="29"/>
      <c r="O250" s="30"/>
      <c r="P250" s="5">
        <f t="shared" si="3"/>
        <v>0</v>
      </c>
    </row>
    <row r="251" spans="1:16" ht="25.5" customHeight="1">
      <c r="A251" s="3">
        <v>522</v>
      </c>
      <c r="B251" s="4" t="s">
        <v>586</v>
      </c>
      <c r="C251" s="304">
        <v>2</v>
      </c>
      <c r="D251" s="29"/>
      <c r="E251" s="30"/>
      <c r="F251" s="29"/>
      <c r="G251" s="30"/>
      <c r="H251" s="309"/>
      <c r="I251" s="310"/>
      <c r="J251" s="309"/>
      <c r="K251" s="310"/>
      <c r="L251" s="29"/>
      <c r="M251" s="30"/>
      <c r="N251" s="29"/>
      <c r="O251" s="30"/>
      <c r="P251" s="5">
        <f t="shared" si="3"/>
        <v>0</v>
      </c>
    </row>
    <row r="252" spans="1:16" ht="25.5" customHeight="1">
      <c r="A252" s="3">
        <v>523</v>
      </c>
      <c r="B252" s="4" t="s">
        <v>991</v>
      </c>
      <c r="C252" s="304">
        <v>2</v>
      </c>
      <c r="D252" s="29">
        <v>101</v>
      </c>
      <c r="E252" s="30">
        <v>25000</v>
      </c>
      <c r="F252" s="29"/>
      <c r="G252" s="30"/>
      <c r="H252" s="309"/>
      <c r="I252" s="310"/>
      <c r="J252" s="309"/>
      <c r="K252" s="310"/>
      <c r="L252" s="29"/>
      <c r="M252" s="30"/>
      <c r="N252" s="29"/>
      <c r="O252" s="30"/>
      <c r="P252" s="5">
        <f t="shared" si="3"/>
        <v>25000</v>
      </c>
    </row>
    <row r="253" spans="1:16" ht="25.5" customHeight="1">
      <c r="A253" s="3">
        <v>529</v>
      </c>
      <c r="B253" s="4" t="s">
        <v>587</v>
      </c>
      <c r="C253" s="304">
        <v>2</v>
      </c>
      <c r="D253" s="29"/>
      <c r="E253" s="30"/>
      <c r="F253" s="29"/>
      <c r="G253" s="30"/>
      <c r="H253" s="309"/>
      <c r="I253" s="310"/>
      <c r="J253" s="309"/>
      <c r="K253" s="310"/>
      <c r="L253" s="29"/>
      <c r="M253" s="30"/>
      <c r="N253" s="29"/>
      <c r="O253" s="30"/>
      <c r="P253" s="5">
        <f t="shared" si="3"/>
        <v>0</v>
      </c>
    </row>
    <row r="254" spans="1:16" ht="25.5" customHeight="1">
      <c r="A254" s="15">
        <v>5300</v>
      </c>
      <c r="B254" s="13" t="s">
        <v>296</v>
      </c>
      <c r="C254" s="303"/>
      <c r="D254" s="14"/>
      <c r="E254" s="5">
        <f>SUM(E255:E256)</f>
        <v>0</v>
      </c>
      <c r="F254" s="14"/>
      <c r="G254" s="5">
        <f>SUM(G255:G256)</f>
        <v>0</v>
      </c>
      <c r="H254" s="14"/>
      <c r="I254" s="5">
        <f>SUM(I255:I256)</f>
        <v>0</v>
      </c>
      <c r="J254" s="14"/>
      <c r="K254" s="5">
        <f>SUM(K255:K256)</f>
        <v>0</v>
      </c>
      <c r="L254" s="14"/>
      <c r="M254" s="5">
        <f>SUM(M255:M256)</f>
        <v>0</v>
      </c>
      <c r="N254" s="14"/>
      <c r="O254" s="5">
        <f>SUM(O255:O256)</f>
        <v>0</v>
      </c>
      <c r="P254" s="5">
        <f t="shared" si="3"/>
        <v>0</v>
      </c>
    </row>
    <row r="255" spans="1:16" ht="25.5" customHeight="1">
      <c r="A255" s="3">
        <v>531</v>
      </c>
      <c r="B255" s="4" t="s">
        <v>588</v>
      </c>
      <c r="C255" s="304">
        <v>2</v>
      </c>
      <c r="D255" s="29"/>
      <c r="E255" s="30"/>
      <c r="F255" s="29"/>
      <c r="G255" s="30"/>
      <c r="H255" s="309"/>
      <c r="I255" s="310"/>
      <c r="J255" s="309"/>
      <c r="K255" s="310"/>
      <c r="L255" s="29"/>
      <c r="M255" s="30"/>
      <c r="N255" s="29"/>
      <c r="O255" s="30"/>
      <c r="P255" s="5">
        <f t="shared" si="3"/>
        <v>0</v>
      </c>
    </row>
    <row r="256" spans="1:16" ht="25.5" customHeight="1">
      <c r="A256" s="3">
        <v>532</v>
      </c>
      <c r="B256" s="4" t="s">
        <v>589</v>
      </c>
      <c r="C256" s="304">
        <v>2</v>
      </c>
      <c r="D256" s="29"/>
      <c r="E256" s="30"/>
      <c r="F256" s="29"/>
      <c r="G256" s="30"/>
      <c r="H256" s="309"/>
      <c r="I256" s="310"/>
      <c r="J256" s="309"/>
      <c r="K256" s="310"/>
      <c r="L256" s="29"/>
      <c r="M256" s="30"/>
      <c r="N256" s="29"/>
      <c r="O256" s="30"/>
      <c r="P256" s="5">
        <f t="shared" si="3"/>
        <v>0</v>
      </c>
    </row>
    <row r="257" spans="1:16" ht="25.5" customHeight="1">
      <c r="A257" s="15">
        <v>5400</v>
      </c>
      <c r="B257" s="13" t="s">
        <v>975</v>
      </c>
      <c r="C257" s="303"/>
      <c r="D257" s="14"/>
      <c r="E257" s="5">
        <f>SUM(E258:E263)</f>
        <v>1150000</v>
      </c>
      <c r="F257" s="14"/>
      <c r="G257" s="5">
        <f>SUM(G258:G263)</f>
        <v>0</v>
      </c>
      <c r="H257" s="14"/>
      <c r="I257" s="5">
        <f>SUM(I258:I263)</f>
        <v>0</v>
      </c>
      <c r="J257" s="14"/>
      <c r="K257" s="5">
        <f>SUM(K258:K263)</f>
        <v>0</v>
      </c>
      <c r="L257" s="14"/>
      <c r="M257" s="5">
        <f>SUM(M258:M263)</f>
        <v>0</v>
      </c>
      <c r="N257" s="14"/>
      <c r="O257" s="5">
        <f>SUM(O258:O263)</f>
        <v>0</v>
      </c>
      <c r="P257" s="5">
        <f t="shared" si="3"/>
        <v>1150000</v>
      </c>
    </row>
    <row r="258" spans="1:16" ht="25.5" customHeight="1">
      <c r="A258" s="3">
        <v>541</v>
      </c>
      <c r="B258" s="4" t="s">
        <v>592</v>
      </c>
      <c r="C258" s="304">
        <v>2</v>
      </c>
      <c r="D258" s="29">
        <v>101</v>
      </c>
      <c r="E258" s="30">
        <v>1150000</v>
      </c>
      <c r="F258" s="29"/>
      <c r="G258" s="30"/>
      <c r="H258" s="309"/>
      <c r="I258" s="310"/>
      <c r="J258" s="309"/>
      <c r="K258" s="310"/>
      <c r="L258" s="29"/>
      <c r="M258" s="30"/>
      <c r="N258" s="29"/>
      <c r="O258" s="30"/>
      <c r="P258" s="5">
        <f t="shared" si="3"/>
        <v>1150000</v>
      </c>
    </row>
    <row r="259" spans="1:16" ht="25.5" customHeight="1">
      <c r="A259" s="3">
        <v>542</v>
      </c>
      <c r="B259" s="4" t="s">
        <v>280</v>
      </c>
      <c r="C259" s="304">
        <v>2</v>
      </c>
      <c r="D259" s="29"/>
      <c r="E259" s="30"/>
      <c r="F259" s="29"/>
      <c r="G259" s="30"/>
      <c r="H259" s="309"/>
      <c r="I259" s="310"/>
      <c r="J259" s="309"/>
      <c r="K259" s="310"/>
      <c r="L259" s="29"/>
      <c r="M259" s="30"/>
      <c r="N259" s="29"/>
      <c r="O259" s="30"/>
      <c r="P259" s="5">
        <f t="shared" si="3"/>
        <v>0</v>
      </c>
    </row>
    <row r="260" spans="1:16" ht="25.5" customHeight="1">
      <c r="A260" s="3">
        <v>543</v>
      </c>
      <c r="B260" s="4" t="s">
        <v>593</v>
      </c>
      <c r="C260" s="304">
        <v>2</v>
      </c>
      <c r="D260" s="29"/>
      <c r="E260" s="30"/>
      <c r="F260" s="29"/>
      <c r="G260" s="30"/>
      <c r="H260" s="309"/>
      <c r="I260" s="310"/>
      <c r="J260" s="309"/>
      <c r="K260" s="310"/>
      <c r="L260" s="29"/>
      <c r="M260" s="30"/>
      <c r="N260" s="29"/>
      <c r="O260" s="30"/>
      <c r="P260" s="5">
        <f t="shared" si="3"/>
        <v>0</v>
      </c>
    </row>
    <row r="261" spans="1:16" ht="25.5" customHeight="1">
      <c r="A261" s="3">
        <v>544</v>
      </c>
      <c r="B261" s="4" t="s">
        <v>594</v>
      </c>
      <c r="C261" s="304">
        <v>2</v>
      </c>
      <c r="D261" s="29"/>
      <c r="E261" s="30"/>
      <c r="F261" s="29"/>
      <c r="G261" s="30"/>
      <c r="H261" s="309"/>
      <c r="I261" s="310"/>
      <c r="J261" s="309"/>
      <c r="K261" s="310"/>
      <c r="L261" s="29"/>
      <c r="M261" s="30"/>
      <c r="N261" s="29"/>
      <c r="O261" s="30"/>
      <c r="P261" s="5">
        <f t="shared" si="3"/>
        <v>0</v>
      </c>
    </row>
    <row r="262" spans="1:16" ht="25.5" customHeight="1">
      <c r="A262" s="3">
        <v>545</v>
      </c>
      <c r="B262" s="4" t="s">
        <v>595</v>
      </c>
      <c r="C262" s="304">
        <v>2</v>
      </c>
      <c r="D262" s="29"/>
      <c r="E262" s="30"/>
      <c r="F262" s="29"/>
      <c r="G262" s="30"/>
      <c r="H262" s="309"/>
      <c r="I262" s="310"/>
      <c r="J262" s="309"/>
      <c r="K262" s="310"/>
      <c r="L262" s="29"/>
      <c r="M262" s="30"/>
      <c r="N262" s="29"/>
      <c r="O262" s="30"/>
      <c r="P262" s="5">
        <f t="shared" si="3"/>
        <v>0</v>
      </c>
    </row>
    <row r="263" spans="1:16" ht="25.5" customHeight="1">
      <c r="A263" s="3">
        <v>549</v>
      </c>
      <c r="B263" s="4" t="s">
        <v>596</v>
      </c>
      <c r="C263" s="304">
        <v>2</v>
      </c>
      <c r="D263" s="29"/>
      <c r="E263" s="30"/>
      <c r="F263" s="29"/>
      <c r="G263" s="30"/>
      <c r="H263" s="309"/>
      <c r="I263" s="310"/>
      <c r="J263" s="309"/>
      <c r="K263" s="310"/>
      <c r="L263" s="29"/>
      <c r="M263" s="30"/>
      <c r="N263" s="29"/>
      <c r="O263" s="30"/>
      <c r="P263" s="5">
        <f t="shared" si="3"/>
        <v>0</v>
      </c>
    </row>
    <row r="264" spans="1:16" ht="25.5" customHeight="1">
      <c r="A264" s="15">
        <v>5500</v>
      </c>
      <c r="B264" s="13" t="s">
        <v>597</v>
      </c>
      <c r="C264" s="303"/>
      <c r="D264" s="14"/>
      <c r="E264" s="5">
        <f>SUM(E265)</f>
        <v>200000</v>
      </c>
      <c r="F264" s="14"/>
      <c r="G264" s="5">
        <f>SUM(G265)</f>
        <v>0</v>
      </c>
      <c r="H264" s="14"/>
      <c r="I264" s="5">
        <f>SUM(I265)</f>
        <v>0</v>
      </c>
      <c r="J264" s="14"/>
      <c r="K264" s="5">
        <f>SUM(K265)</f>
        <v>0</v>
      </c>
      <c r="L264" s="14"/>
      <c r="M264" s="5">
        <f>SUM(M265)</f>
        <v>0</v>
      </c>
      <c r="N264" s="14"/>
      <c r="O264" s="5">
        <f>SUM(O265)</f>
        <v>0</v>
      </c>
      <c r="P264" s="5">
        <f t="shared" si="3"/>
        <v>200000</v>
      </c>
    </row>
    <row r="265" spans="1:16" ht="25.5" customHeight="1">
      <c r="A265" s="3">
        <v>551</v>
      </c>
      <c r="B265" s="4" t="s">
        <v>598</v>
      </c>
      <c r="C265" s="304">
        <v>2</v>
      </c>
      <c r="D265" s="29">
        <v>101</v>
      </c>
      <c r="E265" s="30">
        <v>200000</v>
      </c>
      <c r="F265" s="29"/>
      <c r="G265" s="30"/>
      <c r="H265" s="309"/>
      <c r="I265" s="310"/>
      <c r="J265" s="309"/>
      <c r="K265" s="310"/>
      <c r="L265" s="29"/>
      <c r="M265" s="30"/>
      <c r="N265" s="29"/>
      <c r="O265" s="30"/>
      <c r="P265" s="5">
        <f t="shared" si="3"/>
        <v>200000</v>
      </c>
    </row>
    <row r="266" spans="1:16" ht="25.5" customHeight="1">
      <c r="A266" s="15">
        <v>5600</v>
      </c>
      <c r="B266" s="13" t="s">
        <v>281</v>
      </c>
      <c r="C266" s="303"/>
      <c r="D266" s="14"/>
      <c r="E266" s="5">
        <f>SUM(E267:E274)</f>
        <v>0</v>
      </c>
      <c r="F266" s="14"/>
      <c r="G266" s="5">
        <f>SUM(G267:G274)</f>
        <v>0</v>
      </c>
      <c r="H266" s="14"/>
      <c r="I266" s="5">
        <f>SUM(I267:I274)</f>
        <v>0</v>
      </c>
      <c r="J266" s="14"/>
      <c r="K266" s="5">
        <f>SUM(K267:K274)</f>
        <v>0</v>
      </c>
      <c r="L266" s="14"/>
      <c r="M266" s="5">
        <f>SUM(M267:M274)</f>
        <v>0</v>
      </c>
      <c r="N266" s="14"/>
      <c r="O266" s="5">
        <f>SUM(O267:O274)</f>
        <v>0</v>
      </c>
      <c r="P266" s="5">
        <f aca="true" t="shared" si="4" ref="P266:P329">E266+G266+I266+K266+M266+O266</f>
        <v>0</v>
      </c>
    </row>
    <row r="267" spans="1:16" ht="25.5" customHeight="1">
      <c r="A267" s="3">
        <v>561</v>
      </c>
      <c r="B267" s="4" t="s">
        <v>599</v>
      </c>
      <c r="C267" s="304">
        <v>2</v>
      </c>
      <c r="D267" s="29"/>
      <c r="E267" s="30"/>
      <c r="F267" s="29"/>
      <c r="G267" s="30"/>
      <c r="H267" s="309"/>
      <c r="I267" s="310"/>
      <c r="J267" s="309"/>
      <c r="K267" s="310"/>
      <c r="L267" s="29"/>
      <c r="M267" s="30"/>
      <c r="N267" s="29"/>
      <c r="O267" s="30"/>
      <c r="P267" s="5">
        <f t="shared" si="4"/>
        <v>0</v>
      </c>
    </row>
    <row r="268" spans="1:16" ht="25.5" customHeight="1">
      <c r="A268" s="3">
        <v>562</v>
      </c>
      <c r="B268" s="4" t="s">
        <v>600</v>
      </c>
      <c r="C268" s="304">
        <v>2</v>
      </c>
      <c r="D268" s="29"/>
      <c r="E268" s="30"/>
      <c r="F268" s="29"/>
      <c r="G268" s="30"/>
      <c r="H268" s="309"/>
      <c r="I268" s="310"/>
      <c r="J268" s="309"/>
      <c r="K268" s="310"/>
      <c r="L268" s="29"/>
      <c r="M268" s="30"/>
      <c r="N268" s="29"/>
      <c r="O268" s="30"/>
      <c r="P268" s="5">
        <f t="shared" si="4"/>
        <v>0</v>
      </c>
    </row>
    <row r="269" spans="1:16" ht="25.5" customHeight="1">
      <c r="A269" s="3">
        <v>563</v>
      </c>
      <c r="B269" s="4" t="s">
        <v>601</v>
      </c>
      <c r="C269" s="304">
        <v>2</v>
      </c>
      <c r="D269" s="29"/>
      <c r="E269" s="30"/>
      <c r="F269" s="29"/>
      <c r="G269" s="30"/>
      <c r="H269" s="309"/>
      <c r="I269" s="310"/>
      <c r="J269" s="309"/>
      <c r="K269" s="310"/>
      <c r="L269" s="29"/>
      <c r="M269" s="30"/>
      <c r="N269" s="29"/>
      <c r="O269" s="30"/>
      <c r="P269" s="5">
        <f t="shared" si="4"/>
        <v>0</v>
      </c>
    </row>
    <row r="270" spans="1:16" ht="25.5" customHeight="1">
      <c r="A270" s="3">
        <v>564</v>
      </c>
      <c r="B270" s="4" t="s">
        <v>602</v>
      </c>
      <c r="C270" s="304">
        <v>2</v>
      </c>
      <c r="D270" s="29"/>
      <c r="E270" s="30"/>
      <c r="F270" s="29"/>
      <c r="G270" s="30"/>
      <c r="H270" s="309"/>
      <c r="I270" s="310"/>
      <c r="J270" s="309"/>
      <c r="K270" s="310"/>
      <c r="L270" s="29"/>
      <c r="M270" s="30"/>
      <c r="N270" s="29"/>
      <c r="O270" s="30"/>
      <c r="P270" s="5">
        <f t="shared" si="4"/>
        <v>0</v>
      </c>
    </row>
    <row r="271" spans="1:16" ht="25.5" customHeight="1">
      <c r="A271" s="3">
        <v>565</v>
      </c>
      <c r="B271" s="4" t="s">
        <v>603</v>
      </c>
      <c r="C271" s="304">
        <v>2</v>
      </c>
      <c r="D271" s="29"/>
      <c r="E271" s="30"/>
      <c r="F271" s="29"/>
      <c r="G271" s="30"/>
      <c r="H271" s="309"/>
      <c r="I271" s="310"/>
      <c r="J271" s="309"/>
      <c r="K271" s="310"/>
      <c r="L271" s="29"/>
      <c r="M271" s="30"/>
      <c r="N271" s="29"/>
      <c r="O271" s="30"/>
      <c r="P271" s="5">
        <f t="shared" si="4"/>
        <v>0</v>
      </c>
    </row>
    <row r="272" spans="1:16" ht="25.5" customHeight="1">
      <c r="A272" s="3">
        <v>566</v>
      </c>
      <c r="B272" s="4" t="s">
        <v>297</v>
      </c>
      <c r="C272" s="304">
        <v>2</v>
      </c>
      <c r="D272" s="29"/>
      <c r="E272" s="30"/>
      <c r="F272" s="29"/>
      <c r="G272" s="30"/>
      <c r="H272" s="309"/>
      <c r="I272" s="310"/>
      <c r="J272" s="309"/>
      <c r="K272" s="310"/>
      <c r="L272" s="29"/>
      <c r="M272" s="30"/>
      <c r="N272" s="29"/>
      <c r="O272" s="30"/>
      <c r="P272" s="5">
        <f t="shared" si="4"/>
        <v>0</v>
      </c>
    </row>
    <row r="273" spans="1:16" ht="25.5" customHeight="1">
      <c r="A273" s="3">
        <v>567</v>
      </c>
      <c r="B273" s="4" t="s">
        <v>604</v>
      </c>
      <c r="C273" s="304">
        <v>2</v>
      </c>
      <c r="D273" s="29"/>
      <c r="E273" s="30"/>
      <c r="F273" s="29"/>
      <c r="G273" s="30"/>
      <c r="H273" s="309"/>
      <c r="I273" s="310"/>
      <c r="J273" s="309"/>
      <c r="K273" s="310"/>
      <c r="L273" s="29"/>
      <c r="M273" s="30"/>
      <c r="N273" s="29"/>
      <c r="O273" s="30"/>
      <c r="P273" s="5">
        <f t="shared" si="4"/>
        <v>0</v>
      </c>
    </row>
    <row r="274" spans="1:16" ht="25.5" customHeight="1">
      <c r="A274" s="3">
        <v>569</v>
      </c>
      <c r="B274" s="4" t="s">
        <v>605</v>
      </c>
      <c r="C274" s="304">
        <v>2</v>
      </c>
      <c r="D274" s="29"/>
      <c r="E274" s="30"/>
      <c r="F274" s="29"/>
      <c r="G274" s="30"/>
      <c r="H274" s="309"/>
      <c r="I274" s="310"/>
      <c r="J274" s="309"/>
      <c r="K274" s="310"/>
      <c r="L274" s="29"/>
      <c r="M274" s="30"/>
      <c r="N274" s="29"/>
      <c r="O274" s="30"/>
      <c r="P274" s="5">
        <f t="shared" si="4"/>
        <v>0</v>
      </c>
    </row>
    <row r="275" spans="1:16" ht="25.5" customHeight="1">
      <c r="A275" s="15">
        <v>5700</v>
      </c>
      <c r="B275" s="13" t="s">
        <v>298</v>
      </c>
      <c r="C275" s="303"/>
      <c r="D275" s="14"/>
      <c r="E275" s="5">
        <f>SUM(E276:E284)</f>
        <v>0</v>
      </c>
      <c r="F275" s="14"/>
      <c r="G275" s="5">
        <f>SUM(G276:G284)</f>
        <v>0</v>
      </c>
      <c r="H275" s="14"/>
      <c r="I275" s="5">
        <f>SUM(I276:I284)</f>
        <v>0</v>
      </c>
      <c r="J275" s="14"/>
      <c r="K275" s="5">
        <f>SUM(K276:K284)</f>
        <v>0</v>
      </c>
      <c r="L275" s="14"/>
      <c r="M275" s="5">
        <f>SUM(M276:M284)</f>
        <v>0</v>
      </c>
      <c r="N275" s="14"/>
      <c r="O275" s="5">
        <f>SUM(O276:O284)</f>
        <v>0</v>
      </c>
      <c r="P275" s="5">
        <f t="shared" si="4"/>
        <v>0</v>
      </c>
    </row>
    <row r="276" spans="1:16" ht="25.5" customHeight="1">
      <c r="A276" s="3">
        <v>571</v>
      </c>
      <c r="B276" s="4" t="s">
        <v>606</v>
      </c>
      <c r="C276" s="304">
        <v>2</v>
      </c>
      <c r="D276" s="29"/>
      <c r="E276" s="30"/>
      <c r="F276" s="309"/>
      <c r="G276" s="310"/>
      <c r="H276" s="309"/>
      <c r="I276" s="310"/>
      <c r="J276" s="309"/>
      <c r="K276" s="310"/>
      <c r="L276" s="29"/>
      <c r="M276" s="30"/>
      <c r="N276" s="29"/>
      <c r="O276" s="30"/>
      <c r="P276" s="5">
        <f t="shared" si="4"/>
        <v>0</v>
      </c>
    </row>
    <row r="277" spans="1:16" ht="25.5" customHeight="1">
      <c r="A277" s="3">
        <v>572</v>
      </c>
      <c r="B277" s="4" t="s">
        <v>607</v>
      </c>
      <c r="C277" s="304">
        <v>2</v>
      </c>
      <c r="D277" s="29"/>
      <c r="E277" s="30"/>
      <c r="F277" s="309"/>
      <c r="G277" s="310"/>
      <c r="H277" s="309"/>
      <c r="I277" s="310"/>
      <c r="J277" s="309"/>
      <c r="K277" s="310"/>
      <c r="L277" s="29"/>
      <c r="M277" s="30"/>
      <c r="N277" s="29"/>
      <c r="O277" s="30"/>
      <c r="P277" s="5">
        <f t="shared" si="4"/>
        <v>0</v>
      </c>
    </row>
    <row r="278" spans="1:16" ht="25.5" customHeight="1">
      <c r="A278" s="3">
        <v>573</v>
      </c>
      <c r="B278" s="4" t="s">
        <v>608</v>
      </c>
      <c r="C278" s="304">
        <v>2</v>
      </c>
      <c r="D278" s="29"/>
      <c r="E278" s="30"/>
      <c r="F278" s="309"/>
      <c r="G278" s="310"/>
      <c r="H278" s="309"/>
      <c r="I278" s="310"/>
      <c r="J278" s="309"/>
      <c r="K278" s="310"/>
      <c r="L278" s="29"/>
      <c r="M278" s="30"/>
      <c r="N278" s="29"/>
      <c r="O278" s="30"/>
      <c r="P278" s="5">
        <f t="shared" si="4"/>
        <v>0</v>
      </c>
    </row>
    <row r="279" spans="1:16" ht="25.5" customHeight="1">
      <c r="A279" s="3">
        <v>574</v>
      </c>
      <c r="B279" s="4" t="s">
        <v>282</v>
      </c>
      <c r="C279" s="304">
        <v>2</v>
      </c>
      <c r="D279" s="29"/>
      <c r="E279" s="30"/>
      <c r="F279" s="309"/>
      <c r="G279" s="310"/>
      <c r="H279" s="309"/>
      <c r="I279" s="310"/>
      <c r="J279" s="309"/>
      <c r="K279" s="310"/>
      <c r="L279" s="29"/>
      <c r="M279" s="30"/>
      <c r="N279" s="29"/>
      <c r="O279" s="30"/>
      <c r="P279" s="5">
        <f t="shared" si="4"/>
        <v>0</v>
      </c>
    </row>
    <row r="280" spans="1:16" ht="25.5" customHeight="1">
      <c r="A280" s="3">
        <v>575</v>
      </c>
      <c r="B280" s="4" t="s">
        <v>609</v>
      </c>
      <c r="C280" s="304">
        <v>2</v>
      </c>
      <c r="D280" s="29"/>
      <c r="E280" s="30"/>
      <c r="F280" s="309"/>
      <c r="G280" s="310"/>
      <c r="H280" s="309"/>
      <c r="I280" s="310"/>
      <c r="J280" s="309"/>
      <c r="K280" s="310"/>
      <c r="L280" s="29"/>
      <c r="M280" s="30"/>
      <c r="N280" s="29"/>
      <c r="O280" s="30"/>
      <c r="P280" s="5">
        <f t="shared" si="4"/>
        <v>0</v>
      </c>
    </row>
    <row r="281" spans="1:16" ht="25.5" customHeight="1">
      <c r="A281" s="3">
        <v>576</v>
      </c>
      <c r="B281" s="4" t="s">
        <v>610</v>
      </c>
      <c r="C281" s="304">
        <v>2</v>
      </c>
      <c r="D281" s="29"/>
      <c r="E281" s="30"/>
      <c r="F281" s="309"/>
      <c r="G281" s="310"/>
      <c r="H281" s="309"/>
      <c r="I281" s="310"/>
      <c r="J281" s="309"/>
      <c r="K281" s="310"/>
      <c r="L281" s="29"/>
      <c r="M281" s="30"/>
      <c r="N281" s="29"/>
      <c r="O281" s="30"/>
      <c r="P281" s="5">
        <f t="shared" si="4"/>
        <v>0</v>
      </c>
    </row>
    <row r="282" spans="1:16" ht="25.5" customHeight="1">
      <c r="A282" s="3">
        <v>577</v>
      </c>
      <c r="B282" s="4" t="s">
        <v>299</v>
      </c>
      <c r="C282" s="304">
        <v>2</v>
      </c>
      <c r="D282" s="29"/>
      <c r="E282" s="30"/>
      <c r="F282" s="309"/>
      <c r="G282" s="310"/>
      <c r="H282" s="309"/>
      <c r="I282" s="310"/>
      <c r="J282" s="309"/>
      <c r="K282" s="310"/>
      <c r="L282" s="29"/>
      <c r="M282" s="30"/>
      <c r="N282" s="29"/>
      <c r="O282" s="30"/>
      <c r="P282" s="5">
        <f t="shared" si="4"/>
        <v>0</v>
      </c>
    </row>
    <row r="283" spans="1:16" ht="25.5" customHeight="1">
      <c r="A283" s="3">
        <v>578</v>
      </c>
      <c r="B283" s="4" t="s">
        <v>283</v>
      </c>
      <c r="C283" s="304">
        <v>2</v>
      </c>
      <c r="D283" s="29"/>
      <c r="E283" s="30"/>
      <c r="F283" s="309"/>
      <c r="G283" s="310"/>
      <c r="H283" s="309"/>
      <c r="I283" s="310"/>
      <c r="J283" s="309"/>
      <c r="K283" s="310"/>
      <c r="L283" s="29"/>
      <c r="M283" s="30"/>
      <c r="N283" s="29"/>
      <c r="O283" s="30"/>
      <c r="P283" s="5">
        <f t="shared" si="4"/>
        <v>0</v>
      </c>
    </row>
    <row r="284" spans="1:16" ht="25.5" customHeight="1">
      <c r="A284" s="3">
        <v>579</v>
      </c>
      <c r="B284" s="4" t="s">
        <v>611</v>
      </c>
      <c r="C284" s="304">
        <v>2</v>
      </c>
      <c r="D284" s="29"/>
      <c r="E284" s="30"/>
      <c r="F284" s="309"/>
      <c r="G284" s="310"/>
      <c r="H284" s="309"/>
      <c r="I284" s="310"/>
      <c r="J284" s="309"/>
      <c r="K284" s="310"/>
      <c r="L284" s="29"/>
      <c r="M284" s="30"/>
      <c r="N284" s="29"/>
      <c r="O284" s="30"/>
      <c r="P284" s="5">
        <f t="shared" si="4"/>
        <v>0</v>
      </c>
    </row>
    <row r="285" spans="1:16" ht="25.5" customHeight="1">
      <c r="A285" s="15">
        <v>5800</v>
      </c>
      <c r="B285" s="13" t="s">
        <v>612</v>
      </c>
      <c r="C285" s="303"/>
      <c r="D285" s="14"/>
      <c r="E285" s="5">
        <f>SUM(E286:E289)</f>
        <v>0</v>
      </c>
      <c r="F285" s="14"/>
      <c r="G285" s="5">
        <f>SUM(G286:G289)</f>
        <v>0</v>
      </c>
      <c r="H285" s="14"/>
      <c r="I285" s="5">
        <f>SUM(I286:I289)</f>
        <v>0</v>
      </c>
      <c r="J285" s="14"/>
      <c r="K285" s="5">
        <f>SUM(K286:K289)</f>
        <v>0</v>
      </c>
      <c r="L285" s="14"/>
      <c r="M285" s="5">
        <f>SUM(M286:M289)</f>
        <v>0</v>
      </c>
      <c r="N285" s="14"/>
      <c r="O285" s="5">
        <f>SUM(O286:O289)</f>
        <v>0</v>
      </c>
      <c r="P285" s="5">
        <f t="shared" si="4"/>
        <v>0</v>
      </c>
    </row>
    <row r="286" spans="1:16" ht="25.5" customHeight="1">
      <c r="A286" s="3">
        <v>581</v>
      </c>
      <c r="B286" s="4" t="s">
        <v>613</v>
      </c>
      <c r="C286" s="304">
        <v>2</v>
      </c>
      <c r="D286" s="29"/>
      <c r="E286" s="30"/>
      <c r="F286" s="29"/>
      <c r="G286" s="30"/>
      <c r="H286" s="309"/>
      <c r="I286" s="310"/>
      <c r="J286" s="309"/>
      <c r="K286" s="310"/>
      <c r="L286" s="29"/>
      <c r="M286" s="30"/>
      <c r="N286" s="29"/>
      <c r="O286" s="30"/>
      <c r="P286" s="5">
        <f t="shared" si="4"/>
        <v>0</v>
      </c>
    </row>
    <row r="287" spans="1:16" ht="25.5" customHeight="1">
      <c r="A287" s="3">
        <v>582</v>
      </c>
      <c r="B287" s="4" t="s">
        <v>614</v>
      </c>
      <c r="C287" s="304">
        <v>2</v>
      </c>
      <c r="D287" s="29"/>
      <c r="E287" s="30"/>
      <c r="F287" s="29"/>
      <c r="G287" s="30"/>
      <c r="H287" s="309"/>
      <c r="I287" s="310"/>
      <c r="J287" s="309"/>
      <c r="K287" s="310"/>
      <c r="L287" s="29"/>
      <c r="M287" s="30"/>
      <c r="N287" s="29"/>
      <c r="O287" s="30"/>
      <c r="P287" s="5">
        <f t="shared" si="4"/>
        <v>0</v>
      </c>
    </row>
    <row r="288" spans="1:16" ht="25.5" customHeight="1">
      <c r="A288" s="3">
        <v>583</v>
      </c>
      <c r="B288" s="4" t="s">
        <v>615</v>
      </c>
      <c r="C288" s="304">
        <v>2</v>
      </c>
      <c r="D288" s="29"/>
      <c r="E288" s="30"/>
      <c r="F288" s="29"/>
      <c r="G288" s="30"/>
      <c r="H288" s="309"/>
      <c r="I288" s="310"/>
      <c r="J288" s="309"/>
      <c r="K288" s="310"/>
      <c r="L288" s="29"/>
      <c r="M288" s="30"/>
      <c r="N288" s="29"/>
      <c r="O288" s="30"/>
      <c r="P288" s="5">
        <f t="shared" si="4"/>
        <v>0</v>
      </c>
    </row>
    <row r="289" spans="1:16" ht="25.5" customHeight="1">
      <c r="A289" s="3">
        <v>589</v>
      </c>
      <c r="B289" s="4" t="s">
        <v>616</v>
      </c>
      <c r="C289" s="304">
        <v>2</v>
      </c>
      <c r="D289" s="29"/>
      <c r="E289" s="30"/>
      <c r="F289" s="29"/>
      <c r="G289" s="30"/>
      <c r="H289" s="309"/>
      <c r="I289" s="310"/>
      <c r="J289" s="309"/>
      <c r="K289" s="310"/>
      <c r="L289" s="29"/>
      <c r="M289" s="30"/>
      <c r="N289" s="29"/>
      <c r="O289" s="30"/>
      <c r="P289" s="5">
        <f t="shared" si="4"/>
        <v>0</v>
      </c>
    </row>
    <row r="290" spans="1:16" ht="25.5" customHeight="1">
      <c r="A290" s="15">
        <v>5900</v>
      </c>
      <c r="B290" s="13" t="s">
        <v>617</v>
      </c>
      <c r="C290" s="303"/>
      <c r="D290" s="14"/>
      <c r="E290" s="5">
        <f>SUM(E291:E299)</f>
        <v>0</v>
      </c>
      <c r="F290" s="14"/>
      <c r="G290" s="5">
        <f>SUM(G291:G299)</f>
        <v>0</v>
      </c>
      <c r="H290" s="14"/>
      <c r="I290" s="5">
        <f>SUM(I291:I299)</f>
        <v>0</v>
      </c>
      <c r="J290" s="14"/>
      <c r="K290" s="5">
        <f>SUM(K291:K299)</f>
        <v>0</v>
      </c>
      <c r="L290" s="14"/>
      <c r="M290" s="5">
        <f>SUM(M291:M299)</f>
        <v>0</v>
      </c>
      <c r="N290" s="14"/>
      <c r="O290" s="5">
        <f>SUM(O291:O299)</f>
        <v>0</v>
      </c>
      <c r="P290" s="5">
        <f t="shared" si="4"/>
        <v>0</v>
      </c>
    </row>
    <row r="291" spans="1:16" ht="25.5" customHeight="1">
      <c r="A291" s="3">
        <v>591</v>
      </c>
      <c r="B291" s="4" t="s">
        <v>300</v>
      </c>
      <c r="C291" s="304">
        <v>2</v>
      </c>
      <c r="D291" s="29"/>
      <c r="E291" s="30"/>
      <c r="F291" s="29"/>
      <c r="G291" s="30"/>
      <c r="H291" s="309"/>
      <c r="I291" s="310"/>
      <c r="J291" s="309"/>
      <c r="K291" s="310"/>
      <c r="L291" s="29"/>
      <c r="M291" s="30"/>
      <c r="N291" s="29"/>
      <c r="O291" s="30"/>
      <c r="P291" s="5">
        <f t="shared" si="4"/>
        <v>0</v>
      </c>
    </row>
    <row r="292" spans="1:16" ht="25.5" customHeight="1">
      <c r="A292" s="3">
        <v>592</v>
      </c>
      <c r="B292" s="4" t="s">
        <v>624</v>
      </c>
      <c r="C292" s="304">
        <v>2</v>
      </c>
      <c r="D292" s="29"/>
      <c r="E292" s="30"/>
      <c r="F292" s="29"/>
      <c r="G292" s="30"/>
      <c r="H292" s="309"/>
      <c r="I292" s="310"/>
      <c r="J292" s="309"/>
      <c r="K292" s="310"/>
      <c r="L292" s="29"/>
      <c r="M292" s="30"/>
      <c r="N292" s="29"/>
      <c r="O292" s="30"/>
      <c r="P292" s="5">
        <f t="shared" si="4"/>
        <v>0</v>
      </c>
    </row>
    <row r="293" spans="1:16" ht="25.5" customHeight="1">
      <c r="A293" s="3">
        <v>593</v>
      </c>
      <c r="B293" s="4" t="s">
        <v>618</v>
      </c>
      <c r="C293" s="304">
        <v>2</v>
      </c>
      <c r="D293" s="29"/>
      <c r="E293" s="30"/>
      <c r="F293" s="29"/>
      <c r="G293" s="30"/>
      <c r="H293" s="309"/>
      <c r="I293" s="310"/>
      <c r="J293" s="309"/>
      <c r="K293" s="310"/>
      <c r="L293" s="29"/>
      <c r="M293" s="30"/>
      <c r="N293" s="29"/>
      <c r="O293" s="30"/>
      <c r="P293" s="5">
        <f t="shared" si="4"/>
        <v>0</v>
      </c>
    </row>
    <row r="294" spans="1:16" ht="25.5" customHeight="1">
      <c r="A294" s="3">
        <v>594</v>
      </c>
      <c r="B294" s="4" t="s">
        <v>619</v>
      </c>
      <c r="C294" s="304">
        <v>2</v>
      </c>
      <c r="D294" s="29"/>
      <c r="E294" s="30"/>
      <c r="F294" s="29"/>
      <c r="G294" s="30"/>
      <c r="H294" s="309"/>
      <c r="I294" s="310"/>
      <c r="J294" s="309"/>
      <c r="K294" s="310"/>
      <c r="L294" s="29"/>
      <c r="M294" s="30"/>
      <c r="N294" s="29"/>
      <c r="O294" s="30"/>
      <c r="P294" s="5">
        <f t="shared" si="4"/>
        <v>0</v>
      </c>
    </row>
    <row r="295" spans="1:16" ht="25.5" customHeight="1">
      <c r="A295" s="3">
        <v>595</v>
      </c>
      <c r="B295" s="4" t="s">
        <v>620</v>
      </c>
      <c r="C295" s="304">
        <v>2</v>
      </c>
      <c r="D295" s="29"/>
      <c r="E295" s="30"/>
      <c r="F295" s="29"/>
      <c r="G295" s="30"/>
      <c r="H295" s="309"/>
      <c r="I295" s="310"/>
      <c r="J295" s="309"/>
      <c r="K295" s="310"/>
      <c r="L295" s="29"/>
      <c r="M295" s="30"/>
      <c r="N295" s="29"/>
      <c r="O295" s="30"/>
      <c r="P295" s="5">
        <f t="shared" si="4"/>
        <v>0</v>
      </c>
    </row>
    <row r="296" spans="1:16" ht="25.5" customHeight="1">
      <c r="A296" s="3">
        <v>596</v>
      </c>
      <c r="B296" s="4" t="s">
        <v>621</v>
      </c>
      <c r="C296" s="304">
        <v>2</v>
      </c>
      <c r="D296" s="29"/>
      <c r="E296" s="30"/>
      <c r="F296" s="29"/>
      <c r="G296" s="30"/>
      <c r="H296" s="309"/>
      <c r="I296" s="310"/>
      <c r="J296" s="309"/>
      <c r="K296" s="310"/>
      <c r="L296" s="29"/>
      <c r="M296" s="30"/>
      <c r="N296" s="29"/>
      <c r="O296" s="30"/>
      <c r="P296" s="5">
        <f t="shared" si="4"/>
        <v>0</v>
      </c>
    </row>
    <row r="297" spans="1:16" ht="25.5" customHeight="1">
      <c r="A297" s="3">
        <v>597</v>
      </c>
      <c r="B297" s="4" t="s">
        <v>301</v>
      </c>
      <c r="C297" s="304">
        <v>2</v>
      </c>
      <c r="D297" s="29"/>
      <c r="E297" s="30"/>
      <c r="F297" s="29"/>
      <c r="G297" s="30"/>
      <c r="H297" s="309"/>
      <c r="I297" s="310"/>
      <c r="J297" s="309"/>
      <c r="K297" s="310"/>
      <c r="L297" s="29"/>
      <c r="M297" s="30"/>
      <c r="N297" s="29"/>
      <c r="O297" s="30"/>
      <c r="P297" s="5">
        <f t="shared" si="4"/>
        <v>0</v>
      </c>
    </row>
    <row r="298" spans="1:16" ht="25.5" customHeight="1">
      <c r="A298" s="3">
        <v>598</v>
      </c>
      <c r="B298" s="4" t="s">
        <v>622</v>
      </c>
      <c r="C298" s="304">
        <v>2</v>
      </c>
      <c r="D298" s="29"/>
      <c r="E298" s="30"/>
      <c r="F298" s="29"/>
      <c r="G298" s="30"/>
      <c r="H298" s="309"/>
      <c r="I298" s="310"/>
      <c r="J298" s="309"/>
      <c r="K298" s="310"/>
      <c r="L298" s="29"/>
      <c r="M298" s="30"/>
      <c r="N298" s="29"/>
      <c r="O298" s="30"/>
      <c r="P298" s="5">
        <f t="shared" si="4"/>
        <v>0</v>
      </c>
    </row>
    <row r="299" spans="1:16" ht="25.5" customHeight="1">
      <c r="A299" s="3">
        <v>599</v>
      </c>
      <c r="B299" s="4" t="s">
        <v>623</v>
      </c>
      <c r="C299" s="304">
        <v>2</v>
      </c>
      <c r="D299" s="29"/>
      <c r="E299" s="30"/>
      <c r="F299" s="29"/>
      <c r="G299" s="30"/>
      <c r="H299" s="309"/>
      <c r="I299" s="310"/>
      <c r="J299" s="309"/>
      <c r="K299" s="310"/>
      <c r="L299" s="29"/>
      <c r="M299" s="30"/>
      <c r="N299" s="29"/>
      <c r="O299" s="30"/>
      <c r="P299" s="5">
        <f t="shared" si="4"/>
        <v>0</v>
      </c>
    </row>
    <row r="300" spans="1:16" ht="25.5" customHeight="1">
      <c r="A300" s="15">
        <v>6000</v>
      </c>
      <c r="B300" s="13" t="s">
        <v>929</v>
      </c>
      <c r="C300" s="303"/>
      <c r="D300" s="14"/>
      <c r="E300" s="5">
        <f>E301+E310+E319</f>
        <v>2470565</v>
      </c>
      <c r="F300" s="14"/>
      <c r="G300" s="5">
        <f>G301+G310+G319</f>
        <v>6456000</v>
      </c>
      <c r="H300" s="14"/>
      <c r="I300" s="5">
        <f>I301+I310+I319</f>
        <v>0</v>
      </c>
      <c r="J300" s="14"/>
      <c r="K300" s="5">
        <f>K301+K310+K319</f>
        <v>0</v>
      </c>
      <c r="L300" s="14"/>
      <c r="M300" s="5">
        <f>M301+M310+M319</f>
        <v>0</v>
      </c>
      <c r="N300" s="14"/>
      <c r="O300" s="5">
        <f>O301+O310+O319</f>
        <v>0</v>
      </c>
      <c r="P300" s="5">
        <f t="shared" si="4"/>
        <v>8926565</v>
      </c>
    </row>
    <row r="301" spans="1:16" ht="25.5" customHeight="1">
      <c r="A301" s="15">
        <v>6100</v>
      </c>
      <c r="B301" s="13" t="s">
        <v>302</v>
      </c>
      <c r="C301" s="303"/>
      <c r="D301" s="14"/>
      <c r="E301" s="5">
        <f>SUM(E302:E309)</f>
        <v>0</v>
      </c>
      <c r="F301" s="14"/>
      <c r="G301" s="5">
        <f>SUM(G302:G309)</f>
        <v>0</v>
      </c>
      <c r="H301" s="14"/>
      <c r="I301" s="5">
        <f>SUM(I302:I309)</f>
        <v>0</v>
      </c>
      <c r="J301" s="14"/>
      <c r="K301" s="5">
        <f>SUM(K302:K309)</f>
        <v>0</v>
      </c>
      <c r="L301" s="14"/>
      <c r="M301" s="5">
        <f>SUM(M302:M309)</f>
        <v>0</v>
      </c>
      <c r="N301" s="14"/>
      <c r="O301" s="5">
        <f>SUM(O302:O309)</f>
        <v>0</v>
      </c>
      <c r="P301" s="5">
        <f t="shared" si="4"/>
        <v>0</v>
      </c>
    </row>
    <row r="302" spans="1:16" ht="25.5" customHeight="1">
      <c r="A302" s="3">
        <v>611</v>
      </c>
      <c r="B302" s="4" t="s">
        <v>625</v>
      </c>
      <c r="C302" s="304">
        <v>2</v>
      </c>
      <c r="D302" s="29"/>
      <c r="E302" s="30"/>
      <c r="F302" s="29"/>
      <c r="G302" s="30"/>
      <c r="H302" s="29"/>
      <c r="I302" s="30"/>
      <c r="J302" s="29"/>
      <c r="K302" s="30"/>
      <c r="L302" s="29"/>
      <c r="M302" s="30"/>
      <c r="N302" s="29"/>
      <c r="O302" s="30"/>
      <c r="P302" s="5">
        <f t="shared" si="4"/>
        <v>0</v>
      </c>
    </row>
    <row r="303" spans="1:16" ht="25.5" customHeight="1">
      <c r="A303" s="3">
        <v>612</v>
      </c>
      <c r="B303" s="4" t="s">
        <v>626</v>
      </c>
      <c r="C303" s="304">
        <v>2</v>
      </c>
      <c r="D303" s="29"/>
      <c r="E303" s="30"/>
      <c r="F303" s="29"/>
      <c r="G303" s="30"/>
      <c r="H303" s="29"/>
      <c r="I303" s="30"/>
      <c r="J303" s="29"/>
      <c r="K303" s="30"/>
      <c r="L303" s="29"/>
      <c r="M303" s="30"/>
      <c r="N303" s="29"/>
      <c r="O303" s="30"/>
      <c r="P303" s="5">
        <f t="shared" si="4"/>
        <v>0</v>
      </c>
    </row>
    <row r="304" spans="1:16" ht="25.5" customHeight="1">
      <c r="A304" s="3">
        <v>613</v>
      </c>
      <c r="B304" s="4" t="s">
        <v>404</v>
      </c>
      <c r="C304" s="304">
        <v>2</v>
      </c>
      <c r="D304" s="29"/>
      <c r="E304" s="30"/>
      <c r="F304" s="29"/>
      <c r="G304" s="30"/>
      <c r="H304" s="29"/>
      <c r="I304" s="30"/>
      <c r="J304" s="29"/>
      <c r="K304" s="30"/>
      <c r="L304" s="29"/>
      <c r="M304" s="30"/>
      <c r="N304" s="29"/>
      <c r="O304" s="30"/>
      <c r="P304" s="5">
        <f t="shared" si="4"/>
        <v>0</v>
      </c>
    </row>
    <row r="305" spans="1:16" ht="25.5" customHeight="1">
      <c r="A305" s="3">
        <v>614</v>
      </c>
      <c r="B305" s="4" t="s">
        <v>627</v>
      </c>
      <c r="C305" s="304">
        <v>2</v>
      </c>
      <c r="D305" s="29"/>
      <c r="E305" s="30"/>
      <c r="F305" s="29"/>
      <c r="G305" s="30"/>
      <c r="H305" s="29"/>
      <c r="I305" s="30"/>
      <c r="J305" s="29"/>
      <c r="K305" s="30"/>
      <c r="L305" s="29"/>
      <c r="M305" s="30"/>
      <c r="N305" s="29"/>
      <c r="O305" s="30"/>
      <c r="P305" s="5">
        <f t="shared" si="4"/>
        <v>0</v>
      </c>
    </row>
    <row r="306" spans="1:16" ht="25.5" customHeight="1">
      <c r="A306" s="3">
        <v>615</v>
      </c>
      <c r="B306" s="4" t="s">
        <v>628</v>
      </c>
      <c r="C306" s="304">
        <v>2</v>
      </c>
      <c r="D306" s="29"/>
      <c r="E306" s="30"/>
      <c r="F306" s="29"/>
      <c r="G306" s="30"/>
      <c r="H306" s="29"/>
      <c r="I306" s="30"/>
      <c r="J306" s="29"/>
      <c r="K306" s="30"/>
      <c r="L306" s="29"/>
      <c r="M306" s="30"/>
      <c r="N306" s="29"/>
      <c r="O306" s="30"/>
      <c r="P306" s="5">
        <f t="shared" si="4"/>
        <v>0</v>
      </c>
    </row>
    <row r="307" spans="1:16" ht="25.5" customHeight="1">
      <c r="A307" s="3">
        <v>616</v>
      </c>
      <c r="B307" s="4" t="s">
        <v>629</v>
      </c>
      <c r="C307" s="304">
        <v>2</v>
      </c>
      <c r="D307" s="29"/>
      <c r="E307" s="30"/>
      <c r="F307" s="29"/>
      <c r="G307" s="30"/>
      <c r="H307" s="29"/>
      <c r="I307" s="30"/>
      <c r="J307" s="29"/>
      <c r="K307" s="30"/>
      <c r="L307" s="29"/>
      <c r="M307" s="30"/>
      <c r="N307" s="29"/>
      <c r="O307" s="30"/>
      <c r="P307" s="5">
        <f t="shared" si="4"/>
        <v>0</v>
      </c>
    </row>
    <row r="308" spans="1:16" ht="25.5" customHeight="1">
      <c r="A308" s="3">
        <v>617</v>
      </c>
      <c r="B308" s="4" t="s">
        <v>632</v>
      </c>
      <c r="C308" s="304">
        <v>2</v>
      </c>
      <c r="D308" s="29"/>
      <c r="E308" s="30"/>
      <c r="F308" s="29"/>
      <c r="G308" s="30"/>
      <c r="H308" s="29"/>
      <c r="I308" s="30"/>
      <c r="J308" s="29"/>
      <c r="K308" s="30"/>
      <c r="L308" s="29"/>
      <c r="M308" s="30"/>
      <c r="N308" s="29"/>
      <c r="O308" s="30"/>
      <c r="P308" s="5">
        <f t="shared" si="4"/>
        <v>0</v>
      </c>
    </row>
    <row r="309" spans="1:16" ht="25.5" customHeight="1">
      <c r="A309" s="3">
        <v>619</v>
      </c>
      <c r="B309" s="4" t="s">
        <v>630</v>
      </c>
      <c r="C309" s="304">
        <v>2</v>
      </c>
      <c r="D309" s="29"/>
      <c r="E309" s="30"/>
      <c r="F309" s="29"/>
      <c r="G309" s="30"/>
      <c r="H309" s="29"/>
      <c r="I309" s="30"/>
      <c r="J309" s="29"/>
      <c r="K309" s="30"/>
      <c r="L309" s="29"/>
      <c r="M309" s="30"/>
      <c r="N309" s="29"/>
      <c r="O309" s="30"/>
      <c r="P309" s="5">
        <f t="shared" si="4"/>
        <v>0</v>
      </c>
    </row>
    <row r="310" spans="1:16" ht="25.5" customHeight="1">
      <c r="A310" s="15">
        <v>6200</v>
      </c>
      <c r="B310" s="13" t="s">
        <v>284</v>
      </c>
      <c r="C310" s="303"/>
      <c r="D310" s="14"/>
      <c r="E310" s="5">
        <f>SUM(E311:E318)</f>
        <v>2470565</v>
      </c>
      <c r="F310" s="14"/>
      <c r="G310" s="5">
        <f>SUM(G311:G318)</f>
        <v>6456000</v>
      </c>
      <c r="H310" s="14"/>
      <c r="I310" s="5">
        <f>SUM(I311:I318)</f>
        <v>0</v>
      </c>
      <c r="J310" s="14"/>
      <c r="K310" s="5">
        <f>SUM(K311:K318)</f>
        <v>0</v>
      </c>
      <c r="L310" s="14"/>
      <c r="M310" s="5">
        <f>SUM(M311:M318)</f>
        <v>0</v>
      </c>
      <c r="N310" s="14"/>
      <c r="O310" s="5">
        <f>SUM(O311:O318)</f>
        <v>0</v>
      </c>
      <c r="P310" s="5">
        <f t="shared" si="4"/>
        <v>8926565</v>
      </c>
    </row>
    <row r="311" spans="1:16" ht="25.5" customHeight="1">
      <c r="A311" s="3">
        <v>621</v>
      </c>
      <c r="B311" s="4" t="s">
        <v>625</v>
      </c>
      <c r="C311" s="304">
        <v>2</v>
      </c>
      <c r="D311" s="29"/>
      <c r="E311" s="30"/>
      <c r="F311" s="29"/>
      <c r="G311" s="30"/>
      <c r="H311" s="29"/>
      <c r="I311" s="30"/>
      <c r="J311" s="29"/>
      <c r="K311" s="30"/>
      <c r="L311" s="29"/>
      <c r="M311" s="30"/>
      <c r="N311" s="29"/>
      <c r="O311" s="30"/>
      <c r="P311" s="5">
        <f t="shared" si="4"/>
        <v>0</v>
      </c>
    </row>
    <row r="312" spans="1:16" ht="25.5" customHeight="1">
      <c r="A312" s="3">
        <v>622</v>
      </c>
      <c r="B312" s="4" t="s">
        <v>631</v>
      </c>
      <c r="C312" s="304">
        <v>2</v>
      </c>
      <c r="D312" s="29"/>
      <c r="E312" s="30"/>
      <c r="F312" s="29">
        <v>227</v>
      </c>
      <c r="G312" s="30">
        <v>1000000</v>
      </c>
      <c r="H312" s="29"/>
      <c r="I312" s="30"/>
      <c r="J312" s="29"/>
      <c r="K312" s="30"/>
      <c r="L312" s="29"/>
      <c r="M312" s="30"/>
      <c r="N312" s="29"/>
      <c r="O312" s="30"/>
      <c r="P312" s="5">
        <f t="shared" si="4"/>
        <v>1000000</v>
      </c>
    </row>
    <row r="313" spans="1:16" ht="25.5" customHeight="1">
      <c r="A313" s="3">
        <v>623</v>
      </c>
      <c r="B313" s="4" t="s">
        <v>405</v>
      </c>
      <c r="C313" s="304">
        <v>2</v>
      </c>
      <c r="D313" s="29">
        <v>101</v>
      </c>
      <c r="E313" s="30">
        <v>2000000</v>
      </c>
      <c r="F313" s="29"/>
      <c r="G313" s="30"/>
      <c r="H313" s="29"/>
      <c r="I313" s="30"/>
      <c r="J313" s="29"/>
      <c r="K313" s="30"/>
      <c r="L313" s="29"/>
      <c r="M313" s="30"/>
      <c r="N313" s="29"/>
      <c r="O313" s="30"/>
      <c r="P313" s="5">
        <f t="shared" si="4"/>
        <v>2000000</v>
      </c>
    </row>
    <row r="314" spans="1:16" ht="25.5" customHeight="1">
      <c r="A314" s="3">
        <v>624</v>
      </c>
      <c r="B314" s="4" t="s">
        <v>627</v>
      </c>
      <c r="C314" s="304">
        <v>2</v>
      </c>
      <c r="D314" s="29"/>
      <c r="E314" s="30"/>
      <c r="F314" s="29"/>
      <c r="G314" s="30"/>
      <c r="H314" s="29"/>
      <c r="I314" s="30"/>
      <c r="J314" s="29"/>
      <c r="K314" s="30"/>
      <c r="L314" s="29"/>
      <c r="M314" s="30"/>
      <c r="N314" s="29"/>
      <c r="O314" s="30"/>
      <c r="P314" s="5">
        <f t="shared" si="4"/>
        <v>0</v>
      </c>
    </row>
    <row r="315" spans="1:16" ht="25.5" customHeight="1">
      <c r="A315" s="3">
        <v>625</v>
      </c>
      <c r="B315" s="4" t="s">
        <v>628</v>
      </c>
      <c r="C315" s="304">
        <v>2</v>
      </c>
      <c r="D315" s="29">
        <v>101</v>
      </c>
      <c r="E315" s="30">
        <v>470565</v>
      </c>
      <c r="F315" s="29">
        <v>227</v>
      </c>
      <c r="G315" s="30">
        <v>5456000</v>
      </c>
      <c r="H315" s="29"/>
      <c r="I315" s="30"/>
      <c r="J315" s="29"/>
      <c r="K315" s="30"/>
      <c r="L315" s="29"/>
      <c r="M315" s="30"/>
      <c r="N315" s="29"/>
      <c r="O315" s="30"/>
      <c r="P315" s="5">
        <f t="shared" si="4"/>
        <v>5926565</v>
      </c>
    </row>
    <row r="316" spans="1:16" ht="25.5" customHeight="1">
      <c r="A316" s="3">
        <v>626</v>
      </c>
      <c r="B316" s="4" t="s">
        <v>629</v>
      </c>
      <c r="C316" s="304">
        <v>2</v>
      </c>
      <c r="D316" s="29"/>
      <c r="E316" s="30"/>
      <c r="F316" s="29"/>
      <c r="G316" s="30"/>
      <c r="H316" s="29"/>
      <c r="I316" s="30"/>
      <c r="J316" s="29"/>
      <c r="K316" s="30"/>
      <c r="L316" s="29"/>
      <c r="M316" s="30"/>
      <c r="N316" s="29"/>
      <c r="O316" s="30"/>
      <c r="P316" s="5">
        <f t="shared" si="4"/>
        <v>0</v>
      </c>
    </row>
    <row r="317" spans="1:16" ht="25.5" customHeight="1">
      <c r="A317" s="3">
        <v>627</v>
      </c>
      <c r="B317" s="4" t="s">
        <v>632</v>
      </c>
      <c r="C317" s="304">
        <v>2</v>
      </c>
      <c r="D317" s="29"/>
      <c r="E317" s="30"/>
      <c r="F317" s="29"/>
      <c r="G317" s="30"/>
      <c r="H317" s="29"/>
      <c r="I317" s="30"/>
      <c r="J317" s="29"/>
      <c r="K317" s="30"/>
      <c r="L317" s="29"/>
      <c r="M317" s="30"/>
      <c r="N317" s="29"/>
      <c r="O317" s="30"/>
      <c r="P317" s="5">
        <f t="shared" si="4"/>
        <v>0</v>
      </c>
    </row>
    <row r="318" spans="1:16" ht="25.5" customHeight="1">
      <c r="A318" s="3">
        <v>629</v>
      </c>
      <c r="B318" s="4" t="s">
        <v>633</v>
      </c>
      <c r="C318" s="304">
        <v>2</v>
      </c>
      <c r="D318" s="29"/>
      <c r="E318" s="30"/>
      <c r="F318" s="29"/>
      <c r="G318" s="30"/>
      <c r="H318" s="29"/>
      <c r="I318" s="30"/>
      <c r="J318" s="29"/>
      <c r="K318" s="30"/>
      <c r="L318" s="29"/>
      <c r="M318" s="30"/>
      <c r="N318" s="29"/>
      <c r="O318" s="30"/>
      <c r="P318" s="5">
        <f t="shared" si="4"/>
        <v>0</v>
      </c>
    </row>
    <row r="319" spans="1:16" ht="25.5" customHeight="1">
      <c r="A319" s="15">
        <v>6300</v>
      </c>
      <c r="B319" s="13" t="s">
        <v>634</v>
      </c>
      <c r="C319" s="303"/>
      <c r="D319" s="14"/>
      <c r="E319" s="5">
        <f>SUM(E320:E321)</f>
        <v>0</v>
      </c>
      <c r="F319" s="14"/>
      <c r="G319" s="5">
        <f>SUM(G320:G321)</f>
        <v>0</v>
      </c>
      <c r="H319" s="14"/>
      <c r="I319" s="5">
        <f>SUM(I320:I321)</f>
        <v>0</v>
      </c>
      <c r="J319" s="14"/>
      <c r="K319" s="5">
        <f>SUM(K320:K321)</f>
        <v>0</v>
      </c>
      <c r="L319" s="14"/>
      <c r="M319" s="5">
        <f>SUM(M320:M321)</f>
        <v>0</v>
      </c>
      <c r="N319" s="14"/>
      <c r="O319" s="5">
        <f>SUM(O320:O321)</f>
        <v>0</v>
      </c>
      <c r="P319" s="5">
        <f t="shared" si="4"/>
        <v>0</v>
      </c>
    </row>
    <row r="320" spans="1:16" ht="25.5" customHeight="1">
      <c r="A320" s="3">
        <v>631</v>
      </c>
      <c r="B320" s="4" t="s">
        <v>406</v>
      </c>
      <c r="C320" s="304">
        <v>2</v>
      </c>
      <c r="D320" s="29"/>
      <c r="E320" s="30"/>
      <c r="F320" s="29"/>
      <c r="G320" s="30"/>
      <c r="H320" s="29"/>
      <c r="I320" s="30"/>
      <c r="J320" s="29"/>
      <c r="K320" s="30"/>
      <c r="L320" s="29"/>
      <c r="M320" s="30"/>
      <c r="N320" s="29"/>
      <c r="O320" s="30"/>
      <c r="P320" s="5">
        <f t="shared" si="4"/>
        <v>0</v>
      </c>
    </row>
    <row r="321" spans="1:16" ht="25.5" customHeight="1">
      <c r="A321" s="3">
        <v>632</v>
      </c>
      <c r="B321" s="4" t="s">
        <v>635</v>
      </c>
      <c r="C321" s="304">
        <v>2</v>
      </c>
      <c r="D321" s="29"/>
      <c r="E321" s="30"/>
      <c r="F321" s="29"/>
      <c r="G321" s="30"/>
      <c r="H321" s="29"/>
      <c r="I321" s="30"/>
      <c r="J321" s="29"/>
      <c r="K321" s="30"/>
      <c r="L321" s="29"/>
      <c r="M321" s="30"/>
      <c r="N321" s="29"/>
      <c r="O321" s="30"/>
      <c r="P321" s="5">
        <f t="shared" si="4"/>
        <v>0</v>
      </c>
    </row>
    <row r="322" spans="1:16" ht="25.5" customHeight="1">
      <c r="A322" s="15">
        <v>7000</v>
      </c>
      <c r="B322" s="13" t="s">
        <v>636</v>
      </c>
      <c r="C322" s="303"/>
      <c r="D322" s="14"/>
      <c r="E322" s="5">
        <f>E323+E326+E336+E343+E353+E363+E366</f>
        <v>0</v>
      </c>
      <c r="F322" s="14"/>
      <c r="G322" s="5">
        <f>G323+G326+G336+G343+G353+G363+G366</f>
        <v>0</v>
      </c>
      <c r="H322" s="14"/>
      <c r="I322" s="5">
        <f>I323+I326+I336+I343+I353+I363+I366</f>
        <v>0</v>
      </c>
      <c r="J322" s="14"/>
      <c r="K322" s="5">
        <f>K323+K326+K336+K343+K353+K363+K366</f>
        <v>0</v>
      </c>
      <c r="L322" s="14"/>
      <c r="M322" s="5">
        <f>M323+M326+M336+M343+M353+M363+M366</f>
        <v>0</v>
      </c>
      <c r="N322" s="14"/>
      <c r="O322" s="5">
        <f>O323+O326+O336+O343+O353+O363+O366</f>
        <v>0</v>
      </c>
      <c r="P322" s="5">
        <f t="shared" si="4"/>
        <v>0</v>
      </c>
    </row>
    <row r="323" spans="1:16" ht="25.5" customHeight="1">
      <c r="A323" s="15">
        <v>7100</v>
      </c>
      <c r="B323" s="13" t="s">
        <v>637</v>
      </c>
      <c r="C323" s="303"/>
      <c r="D323" s="14"/>
      <c r="E323" s="5">
        <f>SUM(E324:E325)</f>
        <v>0</v>
      </c>
      <c r="F323" s="14"/>
      <c r="G323" s="5">
        <f>SUM(G324:G325)</f>
        <v>0</v>
      </c>
      <c r="H323" s="14"/>
      <c r="I323" s="5">
        <f>SUM(I324:I325)</f>
        <v>0</v>
      </c>
      <c r="J323" s="14"/>
      <c r="K323" s="5">
        <f>SUM(K324:K325)</f>
        <v>0</v>
      </c>
      <c r="L323" s="14"/>
      <c r="M323" s="5">
        <f>SUM(M324:M325)</f>
        <v>0</v>
      </c>
      <c r="N323" s="14"/>
      <c r="O323" s="5">
        <f>SUM(O324:O325)</f>
        <v>0</v>
      </c>
      <c r="P323" s="5">
        <f t="shared" si="4"/>
        <v>0</v>
      </c>
    </row>
    <row r="324" spans="1:16" ht="25.5" customHeight="1">
      <c r="A324" s="3">
        <v>711</v>
      </c>
      <c r="B324" s="4" t="s">
        <v>407</v>
      </c>
      <c r="C324" s="304">
        <v>2</v>
      </c>
      <c r="D324" s="29"/>
      <c r="E324" s="30"/>
      <c r="F324" s="309"/>
      <c r="G324" s="310"/>
      <c r="H324" s="309"/>
      <c r="I324" s="310"/>
      <c r="J324" s="309"/>
      <c r="K324" s="310"/>
      <c r="L324" s="309"/>
      <c r="M324" s="310"/>
      <c r="N324" s="29"/>
      <c r="O324" s="30"/>
      <c r="P324" s="5">
        <f t="shared" si="4"/>
        <v>0</v>
      </c>
    </row>
    <row r="325" spans="1:16" ht="25.5" customHeight="1">
      <c r="A325" s="3">
        <v>712</v>
      </c>
      <c r="B325" s="4" t="s">
        <v>408</v>
      </c>
      <c r="C325" s="304">
        <v>2</v>
      </c>
      <c r="D325" s="29"/>
      <c r="E325" s="30"/>
      <c r="F325" s="309"/>
      <c r="G325" s="310"/>
      <c r="H325" s="309"/>
      <c r="I325" s="310"/>
      <c r="J325" s="309"/>
      <c r="K325" s="310"/>
      <c r="L325" s="309"/>
      <c r="M325" s="310"/>
      <c r="N325" s="29"/>
      <c r="O325" s="30"/>
      <c r="P325" s="5">
        <f t="shared" si="4"/>
        <v>0</v>
      </c>
    </row>
    <row r="326" spans="1:16" ht="25.5" customHeight="1">
      <c r="A326" s="15">
        <v>7200</v>
      </c>
      <c r="B326" s="16" t="s">
        <v>859</v>
      </c>
      <c r="C326" s="305"/>
      <c r="D326" s="17"/>
      <c r="E326" s="5">
        <f>SUM(E327:E335)</f>
        <v>0</v>
      </c>
      <c r="F326" s="17"/>
      <c r="G326" s="5">
        <f>SUM(G327:G335)</f>
        <v>0</v>
      </c>
      <c r="H326" s="17"/>
      <c r="I326" s="5">
        <f>SUM(I327:I335)</f>
        <v>0</v>
      </c>
      <c r="J326" s="17"/>
      <c r="K326" s="5">
        <f>SUM(K327:K335)</f>
        <v>0</v>
      </c>
      <c r="L326" s="17"/>
      <c r="M326" s="5">
        <f>SUM(M327:M335)</f>
        <v>0</v>
      </c>
      <c r="N326" s="17"/>
      <c r="O326" s="5">
        <f>SUM(O327:O335)</f>
        <v>0</v>
      </c>
      <c r="P326" s="5">
        <f t="shared" si="4"/>
        <v>0</v>
      </c>
    </row>
    <row r="327" spans="1:16" ht="25.5" customHeight="1">
      <c r="A327" s="3">
        <v>721</v>
      </c>
      <c r="B327" s="4" t="s">
        <v>409</v>
      </c>
      <c r="C327" s="304">
        <v>2</v>
      </c>
      <c r="D327" s="29"/>
      <c r="E327" s="30"/>
      <c r="F327" s="309"/>
      <c r="G327" s="310"/>
      <c r="H327" s="309"/>
      <c r="I327" s="310"/>
      <c r="J327" s="309"/>
      <c r="K327" s="310"/>
      <c r="L327" s="309"/>
      <c r="M327" s="310"/>
      <c r="N327" s="29"/>
      <c r="O327" s="30"/>
      <c r="P327" s="5">
        <f t="shared" si="4"/>
        <v>0</v>
      </c>
    </row>
    <row r="328" spans="1:16" ht="25.5" customHeight="1">
      <c r="A328" s="3">
        <v>722</v>
      </c>
      <c r="B328" s="4" t="s">
        <v>854</v>
      </c>
      <c r="C328" s="304">
        <v>2</v>
      </c>
      <c r="D328" s="29"/>
      <c r="E328" s="30"/>
      <c r="F328" s="309"/>
      <c r="G328" s="310"/>
      <c r="H328" s="309"/>
      <c r="I328" s="310"/>
      <c r="J328" s="309"/>
      <c r="K328" s="310"/>
      <c r="L328" s="309"/>
      <c r="M328" s="310"/>
      <c r="N328" s="29"/>
      <c r="O328" s="30"/>
      <c r="P328" s="5">
        <f t="shared" si="4"/>
        <v>0</v>
      </c>
    </row>
    <row r="329" spans="1:16" ht="25.5" customHeight="1">
      <c r="A329" s="3">
        <v>723</v>
      </c>
      <c r="B329" s="4" t="s">
        <v>410</v>
      </c>
      <c r="C329" s="304">
        <v>2</v>
      </c>
      <c r="D329" s="29"/>
      <c r="E329" s="30"/>
      <c r="F329" s="309"/>
      <c r="G329" s="310"/>
      <c r="H329" s="309"/>
      <c r="I329" s="310"/>
      <c r="J329" s="309"/>
      <c r="K329" s="310"/>
      <c r="L329" s="309"/>
      <c r="M329" s="310"/>
      <c r="N329" s="29"/>
      <c r="O329" s="30"/>
      <c r="P329" s="5">
        <f t="shared" si="4"/>
        <v>0</v>
      </c>
    </row>
    <row r="330" spans="1:16" ht="25.5" customHeight="1">
      <c r="A330" s="3">
        <v>724</v>
      </c>
      <c r="B330" s="4" t="s">
        <v>319</v>
      </c>
      <c r="C330" s="304">
        <v>2</v>
      </c>
      <c r="D330" s="29"/>
      <c r="E330" s="30"/>
      <c r="F330" s="309"/>
      <c r="G330" s="310"/>
      <c r="H330" s="309"/>
      <c r="I330" s="310"/>
      <c r="J330" s="309"/>
      <c r="K330" s="310"/>
      <c r="L330" s="309"/>
      <c r="M330" s="310"/>
      <c r="N330" s="29"/>
      <c r="O330" s="30"/>
      <c r="P330" s="5">
        <f aca="true" t="shared" si="5" ref="P330:P393">E330+G330+I330+K330+M330+O330</f>
        <v>0</v>
      </c>
    </row>
    <row r="331" spans="1:16" ht="25.5" customHeight="1">
      <c r="A331" s="3">
        <v>725</v>
      </c>
      <c r="B331" s="4" t="s">
        <v>411</v>
      </c>
      <c r="C331" s="304">
        <v>2</v>
      </c>
      <c r="D331" s="29"/>
      <c r="E331" s="30"/>
      <c r="F331" s="309"/>
      <c r="G331" s="310"/>
      <c r="H331" s="309"/>
      <c r="I331" s="310"/>
      <c r="J331" s="309"/>
      <c r="K331" s="310"/>
      <c r="L331" s="309"/>
      <c r="M331" s="310"/>
      <c r="N331" s="29"/>
      <c r="O331" s="30"/>
      <c r="P331" s="5">
        <f t="shared" si="5"/>
        <v>0</v>
      </c>
    </row>
    <row r="332" spans="1:16" ht="25.5" customHeight="1">
      <c r="A332" s="3">
        <v>726</v>
      </c>
      <c r="B332" s="4" t="s">
        <v>638</v>
      </c>
      <c r="C332" s="304">
        <v>2</v>
      </c>
      <c r="D332" s="29"/>
      <c r="E332" s="30"/>
      <c r="F332" s="309"/>
      <c r="G332" s="310"/>
      <c r="H332" s="309"/>
      <c r="I332" s="310"/>
      <c r="J332" s="309"/>
      <c r="K332" s="310"/>
      <c r="L332" s="309"/>
      <c r="M332" s="310"/>
      <c r="N332" s="29"/>
      <c r="O332" s="30"/>
      <c r="P332" s="5">
        <f t="shared" si="5"/>
        <v>0</v>
      </c>
    </row>
    <row r="333" spans="1:16" ht="25.5" customHeight="1">
      <c r="A333" s="3">
        <v>727</v>
      </c>
      <c r="B333" s="4" t="s">
        <v>856</v>
      </c>
      <c r="C333" s="304">
        <v>2</v>
      </c>
      <c r="D333" s="29"/>
      <c r="E333" s="30"/>
      <c r="F333" s="309"/>
      <c r="G333" s="310"/>
      <c r="H333" s="309"/>
      <c r="I333" s="310"/>
      <c r="J333" s="309"/>
      <c r="K333" s="310"/>
      <c r="L333" s="309"/>
      <c r="M333" s="310"/>
      <c r="N333" s="29"/>
      <c r="O333" s="30"/>
      <c r="P333" s="5">
        <f t="shared" si="5"/>
        <v>0</v>
      </c>
    </row>
    <row r="334" spans="1:16" ht="25.5" customHeight="1">
      <c r="A334" s="3">
        <v>728</v>
      </c>
      <c r="B334" s="4" t="s">
        <v>320</v>
      </c>
      <c r="C334" s="304">
        <v>2</v>
      </c>
      <c r="D334" s="29"/>
      <c r="E334" s="30"/>
      <c r="F334" s="309"/>
      <c r="G334" s="310"/>
      <c r="H334" s="309"/>
      <c r="I334" s="310"/>
      <c r="J334" s="309"/>
      <c r="K334" s="310"/>
      <c r="L334" s="309"/>
      <c r="M334" s="310"/>
      <c r="N334" s="29"/>
      <c r="O334" s="30"/>
      <c r="P334" s="5">
        <f t="shared" si="5"/>
        <v>0</v>
      </c>
    </row>
    <row r="335" spans="1:16" ht="25.5" customHeight="1">
      <c r="A335" s="3">
        <v>729</v>
      </c>
      <c r="B335" s="4" t="s">
        <v>639</v>
      </c>
      <c r="C335" s="304">
        <v>2</v>
      </c>
      <c r="D335" s="29"/>
      <c r="E335" s="30"/>
      <c r="F335" s="309"/>
      <c r="G335" s="310"/>
      <c r="H335" s="309"/>
      <c r="I335" s="310"/>
      <c r="J335" s="309"/>
      <c r="K335" s="310"/>
      <c r="L335" s="309"/>
      <c r="M335" s="310"/>
      <c r="N335" s="29"/>
      <c r="O335" s="30"/>
      <c r="P335" s="5">
        <f t="shared" si="5"/>
        <v>0</v>
      </c>
    </row>
    <row r="336" spans="1:16" ht="25.5" customHeight="1">
      <c r="A336" s="15">
        <v>7300</v>
      </c>
      <c r="B336" s="13" t="s">
        <v>855</v>
      </c>
      <c r="C336" s="303"/>
      <c r="D336" s="14"/>
      <c r="E336" s="5">
        <f>SUM(E337:E342)</f>
        <v>0</v>
      </c>
      <c r="F336" s="14"/>
      <c r="G336" s="5">
        <f>SUM(G337:G342)</f>
        <v>0</v>
      </c>
      <c r="H336" s="14"/>
      <c r="I336" s="5">
        <f>SUM(I337:I342)</f>
        <v>0</v>
      </c>
      <c r="J336" s="14"/>
      <c r="K336" s="5">
        <f>SUM(K337:K342)</f>
        <v>0</v>
      </c>
      <c r="L336" s="14"/>
      <c r="M336" s="5">
        <f>SUM(M337:M342)</f>
        <v>0</v>
      </c>
      <c r="N336" s="14"/>
      <c r="O336" s="5">
        <f>SUM(O337:O342)</f>
        <v>0</v>
      </c>
      <c r="P336" s="5">
        <f t="shared" si="5"/>
        <v>0</v>
      </c>
    </row>
    <row r="337" spans="1:16" ht="25.5" customHeight="1">
      <c r="A337" s="3">
        <v>731</v>
      </c>
      <c r="B337" s="4" t="s">
        <v>640</v>
      </c>
      <c r="C337" s="304">
        <v>2</v>
      </c>
      <c r="D337" s="29"/>
      <c r="E337" s="30"/>
      <c r="F337" s="309"/>
      <c r="G337" s="310"/>
      <c r="H337" s="309"/>
      <c r="I337" s="310"/>
      <c r="J337" s="309"/>
      <c r="K337" s="310"/>
      <c r="L337" s="309"/>
      <c r="M337" s="310"/>
      <c r="N337" s="29"/>
      <c r="O337" s="30"/>
      <c r="P337" s="5">
        <f t="shared" si="5"/>
        <v>0</v>
      </c>
    </row>
    <row r="338" spans="1:16" ht="25.5" customHeight="1">
      <c r="A338" s="3">
        <v>732</v>
      </c>
      <c r="B338" s="4" t="s">
        <v>321</v>
      </c>
      <c r="C338" s="304">
        <v>2</v>
      </c>
      <c r="D338" s="29"/>
      <c r="E338" s="30"/>
      <c r="F338" s="309"/>
      <c r="G338" s="310"/>
      <c r="H338" s="309"/>
      <c r="I338" s="310"/>
      <c r="J338" s="309"/>
      <c r="K338" s="310"/>
      <c r="L338" s="309"/>
      <c r="M338" s="310"/>
      <c r="N338" s="29"/>
      <c r="O338" s="30"/>
      <c r="P338" s="5">
        <f t="shared" si="5"/>
        <v>0</v>
      </c>
    </row>
    <row r="339" spans="1:16" ht="25.5" customHeight="1">
      <c r="A339" s="3">
        <v>733</v>
      </c>
      <c r="B339" s="4" t="s">
        <v>641</v>
      </c>
      <c r="C339" s="304">
        <v>2</v>
      </c>
      <c r="D339" s="29"/>
      <c r="E339" s="30"/>
      <c r="F339" s="309"/>
      <c r="G339" s="310"/>
      <c r="H339" s="309"/>
      <c r="I339" s="310"/>
      <c r="J339" s="309"/>
      <c r="K339" s="310"/>
      <c r="L339" s="309"/>
      <c r="M339" s="310"/>
      <c r="N339" s="29"/>
      <c r="O339" s="30"/>
      <c r="P339" s="5">
        <f t="shared" si="5"/>
        <v>0</v>
      </c>
    </row>
    <row r="340" spans="1:16" ht="25.5" customHeight="1">
      <c r="A340" s="3">
        <v>734</v>
      </c>
      <c r="B340" s="4" t="s">
        <v>322</v>
      </c>
      <c r="C340" s="304">
        <v>2</v>
      </c>
      <c r="D340" s="29"/>
      <c r="E340" s="30"/>
      <c r="F340" s="309"/>
      <c r="G340" s="310"/>
      <c r="H340" s="309"/>
      <c r="I340" s="310"/>
      <c r="J340" s="309"/>
      <c r="K340" s="310"/>
      <c r="L340" s="309"/>
      <c r="M340" s="310"/>
      <c r="N340" s="29"/>
      <c r="O340" s="30"/>
      <c r="P340" s="5">
        <f t="shared" si="5"/>
        <v>0</v>
      </c>
    </row>
    <row r="341" spans="1:16" ht="25.5" customHeight="1">
      <c r="A341" s="3">
        <v>735</v>
      </c>
      <c r="B341" s="4" t="s">
        <v>642</v>
      </c>
      <c r="C341" s="304">
        <v>2</v>
      </c>
      <c r="D341" s="29"/>
      <c r="E341" s="30"/>
      <c r="F341" s="309"/>
      <c r="G341" s="310"/>
      <c r="H341" s="309"/>
      <c r="I341" s="310"/>
      <c r="J341" s="309"/>
      <c r="K341" s="310"/>
      <c r="L341" s="309"/>
      <c r="M341" s="310"/>
      <c r="N341" s="29"/>
      <c r="O341" s="30"/>
      <c r="P341" s="5">
        <f t="shared" si="5"/>
        <v>0</v>
      </c>
    </row>
    <row r="342" spans="1:16" ht="25.5" customHeight="1">
      <c r="A342" s="3">
        <v>739</v>
      </c>
      <c r="B342" s="4" t="s">
        <v>643</v>
      </c>
      <c r="C342" s="304">
        <v>2</v>
      </c>
      <c r="D342" s="29"/>
      <c r="E342" s="30"/>
      <c r="F342" s="309"/>
      <c r="G342" s="310"/>
      <c r="H342" s="309"/>
      <c r="I342" s="310"/>
      <c r="J342" s="309"/>
      <c r="K342" s="310"/>
      <c r="L342" s="309"/>
      <c r="M342" s="310"/>
      <c r="N342" s="29"/>
      <c r="O342" s="30"/>
      <c r="P342" s="5">
        <f t="shared" si="5"/>
        <v>0</v>
      </c>
    </row>
    <row r="343" spans="1:16" ht="25.5" customHeight="1">
      <c r="A343" s="15">
        <v>7400</v>
      </c>
      <c r="B343" s="13" t="s">
        <v>219</v>
      </c>
      <c r="C343" s="303"/>
      <c r="D343" s="14"/>
      <c r="E343" s="5">
        <f>SUM(E344:E352)</f>
        <v>0</v>
      </c>
      <c r="F343" s="14"/>
      <c r="G343" s="5">
        <f>SUM(G344:G352)</f>
        <v>0</v>
      </c>
      <c r="H343" s="14"/>
      <c r="I343" s="5">
        <f>SUM(I344:I352)</f>
        <v>0</v>
      </c>
      <c r="J343" s="14"/>
      <c r="K343" s="5">
        <f>SUM(K344:K352)</f>
        <v>0</v>
      </c>
      <c r="L343" s="14"/>
      <c r="M343" s="5">
        <f>SUM(M344:M352)</f>
        <v>0</v>
      </c>
      <c r="N343" s="14"/>
      <c r="O343" s="5">
        <f>SUM(O344:O352)</f>
        <v>0</v>
      </c>
      <c r="P343" s="5">
        <f t="shared" si="5"/>
        <v>0</v>
      </c>
    </row>
    <row r="344" spans="1:16" ht="25.5" customHeight="1">
      <c r="A344" s="3">
        <v>741</v>
      </c>
      <c r="B344" s="4" t="s">
        <v>412</v>
      </c>
      <c r="C344" s="304"/>
      <c r="D344" s="309"/>
      <c r="E344" s="310"/>
      <c r="F344" s="309"/>
      <c r="G344" s="310"/>
      <c r="H344" s="309"/>
      <c r="I344" s="310"/>
      <c r="J344" s="309"/>
      <c r="K344" s="310"/>
      <c r="L344" s="309"/>
      <c r="M344" s="310"/>
      <c r="N344" s="309"/>
      <c r="O344" s="310"/>
      <c r="P344" s="5">
        <f t="shared" si="5"/>
        <v>0</v>
      </c>
    </row>
    <row r="345" spans="1:16" ht="25.5" customHeight="1">
      <c r="A345" s="3">
        <v>742</v>
      </c>
      <c r="B345" s="4" t="s">
        <v>413</v>
      </c>
      <c r="C345" s="304"/>
      <c r="D345" s="309"/>
      <c r="E345" s="310"/>
      <c r="F345" s="309"/>
      <c r="G345" s="310"/>
      <c r="H345" s="309"/>
      <c r="I345" s="310"/>
      <c r="J345" s="309"/>
      <c r="K345" s="310"/>
      <c r="L345" s="309"/>
      <c r="M345" s="310"/>
      <c r="N345" s="309"/>
      <c r="O345" s="310"/>
      <c r="P345" s="5">
        <f t="shared" si="5"/>
        <v>0</v>
      </c>
    </row>
    <row r="346" spans="1:16" ht="25.5" customHeight="1">
      <c r="A346" s="3">
        <v>743</v>
      </c>
      <c r="B346" s="4" t="s">
        <v>414</v>
      </c>
      <c r="C346" s="304"/>
      <c r="D346" s="309"/>
      <c r="E346" s="310"/>
      <c r="F346" s="309"/>
      <c r="G346" s="310"/>
      <c r="H346" s="309"/>
      <c r="I346" s="310"/>
      <c r="J346" s="309"/>
      <c r="K346" s="310"/>
      <c r="L346" s="309"/>
      <c r="M346" s="310"/>
      <c r="N346" s="309"/>
      <c r="O346" s="310"/>
      <c r="P346" s="5">
        <f t="shared" si="5"/>
        <v>0</v>
      </c>
    </row>
    <row r="347" spans="1:16" ht="25.5" customHeight="1">
      <c r="A347" s="3">
        <v>744</v>
      </c>
      <c r="B347" s="4" t="s">
        <v>323</v>
      </c>
      <c r="C347" s="304"/>
      <c r="D347" s="309"/>
      <c r="E347" s="310"/>
      <c r="F347" s="309"/>
      <c r="G347" s="310"/>
      <c r="H347" s="309"/>
      <c r="I347" s="310"/>
      <c r="J347" s="309"/>
      <c r="K347" s="310"/>
      <c r="L347" s="309"/>
      <c r="M347" s="310"/>
      <c r="N347" s="309"/>
      <c r="O347" s="310"/>
      <c r="P347" s="5">
        <f t="shared" si="5"/>
        <v>0</v>
      </c>
    </row>
    <row r="348" spans="1:16" ht="25.5" customHeight="1">
      <c r="A348" s="3">
        <v>745</v>
      </c>
      <c r="B348" s="4" t="s">
        <v>644</v>
      </c>
      <c r="C348" s="304"/>
      <c r="D348" s="309"/>
      <c r="E348" s="310"/>
      <c r="F348" s="309"/>
      <c r="G348" s="310"/>
      <c r="H348" s="309"/>
      <c r="I348" s="310"/>
      <c r="J348" s="309"/>
      <c r="K348" s="310"/>
      <c r="L348" s="309"/>
      <c r="M348" s="310"/>
      <c r="N348" s="309"/>
      <c r="O348" s="310"/>
      <c r="P348" s="5">
        <f t="shared" si="5"/>
        <v>0</v>
      </c>
    </row>
    <row r="349" spans="1:16" ht="25.5" customHeight="1">
      <c r="A349" s="3">
        <v>746</v>
      </c>
      <c r="B349" s="4" t="s">
        <v>324</v>
      </c>
      <c r="C349" s="304"/>
      <c r="D349" s="309"/>
      <c r="E349" s="310"/>
      <c r="F349" s="309"/>
      <c r="G349" s="310"/>
      <c r="H349" s="309"/>
      <c r="I349" s="310"/>
      <c r="J349" s="309"/>
      <c r="K349" s="310"/>
      <c r="L349" s="309"/>
      <c r="M349" s="310"/>
      <c r="N349" s="309"/>
      <c r="O349" s="310"/>
      <c r="P349" s="5">
        <f t="shared" si="5"/>
        <v>0</v>
      </c>
    </row>
    <row r="350" spans="1:16" ht="25.5" customHeight="1">
      <c r="A350" s="3">
        <v>747</v>
      </c>
      <c r="B350" s="4" t="s">
        <v>857</v>
      </c>
      <c r="C350" s="304"/>
      <c r="D350" s="309"/>
      <c r="E350" s="310"/>
      <c r="F350" s="309"/>
      <c r="G350" s="310"/>
      <c r="H350" s="309"/>
      <c r="I350" s="310"/>
      <c r="J350" s="309"/>
      <c r="K350" s="310"/>
      <c r="L350" s="309"/>
      <c r="M350" s="310"/>
      <c r="N350" s="309"/>
      <c r="O350" s="310"/>
      <c r="P350" s="5">
        <f t="shared" si="5"/>
        <v>0</v>
      </c>
    </row>
    <row r="351" spans="1:16" ht="25.5" customHeight="1">
      <c r="A351" s="3">
        <v>748</v>
      </c>
      <c r="B351" s="4" t="s">
        <v>645</v>
      </c>
      <c r="C351" s="304"/>
      <c r="D351" s="309"/>
      <c r="E351" s="310"/>
      <c r="F351" s="309"/>
      <c r="G351" s="310"/>
      <c r="H351" s="309"/>
      <c r="I351" s="310"/>
      <c r="J351" s="309"/>
      <c r="K351" s="310"/>
      <c r="L351" s="309"/>
      <c r="M351" s="310"/>
      <c r="N351" s="309"/>
      <c r="O351" s="310"/>
      <c r="P351" s="5">
        <f t="shared" si="5"/>
        <v>0</v>
      </c>
    </row>
    <row r="352" spans="1:16" ht="25.5" customHeight="1">
      <c r="A352" s="3">
        <v>749</v>
      </c>
      <c r="B352" s="4" t="s">
        <v>217</v>
      </c>
      <c r="C352" s="304"/>
      <c r="D352" s="309"/>
      <c r="E352" s="310"/>
      <c r="F352" s="309"/>
      <c r="G352" s="310"/>
      <c r="H352" s="309"/>
      <c r="I352" s="310"/>
      <c r="J352" s="309"/>
      <c r="K352" s="310"/>
      <c r="L352" s="309"/>
      <c r="M352" s="310"/>
      <c r="N352" s="309"/>
      <c r="O352" s="310"/>
      <c r="P352" s="5">
        <f t="shared" si="5"/>
        <v>0</v>
      </c>
    </row>
    <row r="353" spans="1:16" ht="25.5" customHeight="1">
      <c r="A353" s="15">
        <v>7500</v>
      </c>
      <c r="B353" s="13" t="s">
        <v>218</v>
      </c>
      <c r="C353" s="303"/>
      <c r="D353" s="14"/>
      <c r="E353" s="5">
        <f>SUM(E354:E362)</f>
        <v>0</v>
      </c>
      <c r="F353" s="14"/>
      <c r="G353" s="5">
        <f>SUM(G354:G362)</f>
        <v>0</v>
      </c>
      <c r="H353" s="14"/>
      <c r="I353" s="5">
        <f>SUM(I354:I362)</f>
        <v>0</v>
      </c>
      <c r="J353" s="14"/>
      <c r="K353" s="5">
        <f>SUM(K354:K362)</f>
        <v>0</v>
      </c>
      <c r="L353" s="14"/>
      <c r="M353" s="5">
        <f>SUM(M354:M362)</f>
        <v>0</v>
      </c>
      <c r="N353" s="14"/>
      <c r="O353" s="5">
        <f>SUM(O354:O362)</f>
        <v>0</v>
      </c>
      <c r="P353" s="5">
        <f t="shared" si="5"/>
        <v>0</v>
      </c>
    </row>
    <row r="354" spans="1:16" ht="25.5" customHeight="1">
      <c r="A354" s="3">
        <v>751</v>
      </c>
      <c r="B354" s="4" t="s">
        <v>226</v>
      </c>
      <c r="C354" s="304"/>
      <c r="D354" s="309"/>
      <c r="E354" s="310"/>
      <c r="F354" s="309"/>
      <c r="G354" s="310"/>
      <c r="H354" s="309"/>
      <c r="I354" s="310"/>
      <c r="J354" s="309"/>
      <c r="K354" s="310"/>
      <c r="L354" s="309"/>
      <c r="M354" s="310"/>
      <c r="N354" s="309"/>
      <c r="O354" s="310"/>
      <c r="P354" s="5">
        <f t="shared" si="5"/>
        <v>0</v>
      </c>
    </row>
    <row r="355" spans="1:16" ht="25.5" customHeight="1">
      <c r="A355" s="3">
        <v>752</v>
      </c>
      <c r="B355" s="4" t="s">
        <v>220</v>
      </c>
      <c r="C355" s="304"/>
      <c r="D355" s="309"/>
      <c r="E355" s="310"/>
      <c r="F355" s="309"/>
      <c r="G355" s="310"/>
      <c r="H355" s="309"/>
      <c r="I355" s="310"/>
      <c r="J355" s="309"/>
      <c r="K355" s="310"/>
      <c r="L355" s="309"/>
      <c r="M355" s="310"/>
      <c r="N355" s="309"/>
      <c r="O355" s="310"/>
      <c r="P355" s="5">
        <f t="shared" si="5"/>
        <v>0</v>
      </c>
    </row>
    <row r="356" spans="1:16" ht="25.5" customHeight="1">
      <c r="A356" s="3">
        <v>753</v>
      </c>
      <c r="B356" s="4" t="s">
        <v>221</v>
      </c>
      <c r="C356" s="304"/>
      <c r="D356" s="309"/>
      <c r="E356" s="310"/>
      <c r="F356" s="309"/>
      <c r="G356" s="310"/>
      <c r="H356" s="309"/>
      <c r="I356" s="310"/>
      <c r="J356" s="309"/>
      <c r="K356" s="310"/>
      <c r="L356" s="309"/>
      <c r="M356" s="310"/>
      <c r="N356" s="309"/>
      <c r="O356" s="310"/>
      <c r="P356" s="5">
        <f t="shared" si="5"/>
        <v>0</v>
      </c>
    </row>
    <row r="357" spans="1:16" ht="25.5" customHeight="1">
      <c r="A357" s="3">
        <v>754</v>
      </c>
      <c r="B357" s="4" t="s">
        <v>227</v>
      </c>
      <c r="C357" s="304">
        <v>2</v>
      </c>
      <c r="D357" s="29"/>
      <c r="E357" s="30"/>
      <c r="F357" s="309"/>
      <c r="G357" s="310"/>
      <c r="H357" s="309"/>
      <c r="I357" s="310"/>
      <c r="J357" s="309"/>
      <c r="K357" s="310"/>
      <c r="L357" s="309"/>
      <c r="M357" s="310"/>
      <c r="N357" s="29"/>
      <c r="O357" s="30"/>
      <c r="P357" s="5">
        <f t="shared" si="5"/>
        <v>0</v>
      </c>
    </row>
    <row r="358" spans="1:16" ht="25.5" customHeight="1">
      <c r="A358" s="3">
        <v>755</v>
      </c>
      <c r="B358" s="4" t="s">
        <v>222</v>
      </c>
      <c r="C358" s="304">
        <v>2</v>
      </c>
      <c r="D358" s="29"/>
      <c r="E358" s="30"/>
      <c r="F358" s="309"/>
      <c r="G358" s="310"/>
      <c r="H358" s="309"/>
      <c r="I358" s="310"/>
      <c r="J358" s="309"/>
      <c r="K358" s="310"/>
      <c r="L358" s="309"/>
      <c r="M358" s="310"/>
      <c r="N358" s="29"/>
      <c r="O358" s="30"/>
      <c r="P358" s="5">
        <f t="shared" si="5"/>
        <v>0</v>
      </c>
    </row>
    <row r="359" spans="1:16" ht="25.5" customHeight="1">
      <c r="A359" s="3">
        <v>756</v>
      </c>
      <c r="B359" s="4" t="s">
        <v>223</v>
      </c>
      <c r="C359" s="304"/>
      <c r="D359" s="309"/>
      <c r="E359" s="310"/>
      <c r="F359" s="309"/>
      <c r="G359" s="310"/>
      <c r="H359" s="309"/>
      <c r="I359" s="310"/>
      <c r="J359" s="309"/>
      <c r="K359" s="310"/>
      <c r="L359" s="309"/>
      <c r="M359" s="310"/>
      <c r="N359" s="309"/>
      <c r="O359" s="310"/>
      <c r="P359" s="5">
        <f t="shared" si="5"/>
        <v>0</v>
      </c>
    </row>
    <row r="360" spans="1:16" ht="25.5" customHeight="1">
      <c r="A360" s="3">
        <v>757</v>
      </c>
      <c r="B360" s="4" t="s">
        <v>224</v>
      </c>
      <c r="C360" s="304"/>
      <c r="D360" s="309"/>
      <c r="E360" s="310"/>
      <c r="F360" s="309"/>
      <c r="G360" s="310"/>
      <c r="H360" s="309"/>
      <c r="I360" s="310"/>
      <c r="J360" s="309"/>
      <c r="K360" s="310"/>
      <c r="L360" s="309"/>
      <c r="M360" s="310"/>
      <c r="N360" s="309"/>
      <c r="O360" s="310"/>
      <c r="P360" s="5">
        <f t="shared" si="5"/>
        <v>0</v>
      </c>
    </row>
    <row r="361" spans="1:16" ht="25.5" customHeight="1">
      <c r="A361" s="3">
        <v>758</v>
      </c>
      <c r="B361" s="4" t="s">
        <v>225</v>
      </c>
      <c r="C361" s="304">
        <v>2</v>
      </c>
      <c r="D361" s="29"/>
      <c r="E361" s="30"/>
      <c r="F361" s="309"/>
      <c r="G361" s="310"/>
      <c r="H361" s="309"/>
      <c r="I361" s="310"/>
      <c r="J361" s="309"/>
      <c r="K361" s="310"/>
      <c r="L361" s="309"/>
      <c r="M361" s="310"/>
      <c r="N361" s="29"/>
      <c r="O361" s="30"/>
      <c r="P361" s="5">
        <f t="shared" si="5"/>
        <v>0</v>
      </c>
    </row>
    <row r="362" spans="1:16" ht="25.5" customHeight="1">
      <c r="A362" s="3">
        <v>759</v>
      </c>
      <c r="B362" s="4" t="s">
        <v>228</v>
      </c>
      <c r="C362" s="304">
        <v>2</v>
      </c>
      <c r="D362" s="29"/>
      <c r="E362" s="30"/>
      <c r="F362" s="309"/>
      <c r="G362" s="310"/>
      <c r="H362" s="309"/>
      <c r="I362" s="310"/>
      <c r="J362" s="309"/>
      <c r="K362" s="310"/>
      <c r="L362" s="309"/>
      <c r="M362" s="310"/>
      <c r="N362" s="29"/>
      <c r="O362" s="30"/>
      <c r="P362" s="5">
        <f t="shared" si="5"/>
        <v>0</v>
      </c>
    </row>
    <row r="363" spans="1:16" ht="25.5" customHeight="1">
      <c r="A363" s="15">
        <v>7600</v>
      </c>
      <c r="B363" s="13" t="s">
        <v>229</v>
      </c>
      <c r="C363" s="303"/>
      <c r="D363" s="14"/>
      <c r="E363" s="5">
        <f>SUM(E364:E365)</f>
        <v>0</v>
      </c>
      <c r="F363" s="14"/>
      <c r="G363" s="5">
        <f>SUM(G364:G365)</f>
        <v>0</v>
      </c>
      <c r="H363" s="14"/>
      <c r="I363" s="5">
        <f>SUM(I364:I365)</f>
        <v>0</v>
      </c>
      <c r="J363" s="14"/>
      <c r="K363" s="5">
        <f>SUM(K364:K365)</f>
        <v>0</v>
      </c>
      <c r="L363" s="14"/>
      <c r="M363" s="5">
        <f>SUM(M364:M365)</f>
        <v>0</v>
      </c>
      <c r="N363" s="14"/>
      <c r="O363" s="5">
        <f>SUM(O364:O365)</f>
        <v>0</v>
      </c>
      <c r="P363" s="5">
        <f t="shared" si="5"/>
        <v>0</v>
      </c>
    </row>
    <row r="364" spans="1:16" ht="25.5" customHeight="1">
      <c r="A364" s="3">
        <v>761</v>
      </c>
      <c r="B364" s="4" t="s">
        <v>325</v>
      </c>
      <c r="C364" s="304"/>
      <c r="D364" s="309"/>
      <c r="E364" s="310"/>
      <c r="F364" s="309"/>
      <c r="G364" s="310"/>
      <c r="H364" s="309"/>
      <c r="I364" s="310"/>
      <c r="J364" s="309"/>
      <c r="K364" s="310"/>
      <c r="L364" s="309"/>
      <c r="M364" s="310"/>
      <c r="N364" s="309"/>
      <c r="O364" s="310"/>
      <c r="P364" s="5">
        <f t="shared" si="5"/>
        <v>0</v>
      </c>
    </row>
    <row r="365" spans="1:16" ht="25.5" customHeight="1">
      <c r="A365" s="3">
        <v>762</v>
      </c>
      <c r="B365" s="4" t="s">
        <v>230</v>
      </c>
      <c r="C365" s="304"/>
      <c r="D365" s="309"/>
      <c r="E365" s="310"/>
      <c r="F365" s="309"/>
      <c r="G365" s="310"/>
      <c r="H365" s="309"/>
      <c r="I365" s="310"/>
      <c r="J365" s="309"/>
      <c r="K365" s="310"/>
      <c r="L365" s="309"/>
      <c r="M365" s="310"/>
      <c r="N365" s="309"/>
      <c r="O365" s="310"/>
      <c r="P365" s="5">
        <f t="shared" si="5"/>
        <v>0</v>
      </c>
    </row>
    <row r="366" spans="1:16" ht="25.5" customHeight="1">
      <c r="A366" s="15">
        <v>7900</v>
      </c>
      <c r="B366" s="13" t="s">
        <v>231</v>
      </c>
      <c r="C366" s="303"/>
      <c r="D366" s="14"/>
      <c r="E366" s="5">
        <f>SUM(E367:E369)</f>
        <v>0</v>
      </c>
      <c r="F366" s="14"/>
      <c r="G366" s="5">
        <f>SUM(G367:G369)</f>
        <v>0</v>
      </c>
      <c r="H366" s="14"/>
      <c r="I366" s="5">
        <f>SUM(I367:I369)</f>
        <v>0</v>
      </c>
      <c r="J366" s="14"/>
      <c r="K366" s="5">
        <f>SUM(K367:K369)</f>
        <v>0</v>
      </c>
      <c r="L366" s="14"/>
      <c r="M366" s="5">
        <f>SUM(M367:M369)</f>
        <v>0</v>
      </c>
      <c r="N366" s="14"/>
      <c r="O366" s="5">
        <f>SUM(O367:O369)</f>
        <v>0</v>
      </c>
      <c r="P366" s="5">
        <f t="shared" si="5"/>
        <v>0</v>
      </c>
    </row>
    <row r="367" spans="1:16" ht="25.5" customHeight="1">
      <c r="A367" s="3">
        <v>791</v>
      </c>
      <c r="B367" s="4" t="s">
        <v>232</v>
      </c>
      <c r="C367" s="304">
        <v>1</v>
      </c>
      <c r="D367" s="29"/>
      <c r="E367" s="30"/>
      <c r="F367" s="29"/>
      <c r="G367" s="30"/>
      <c r="H367" s="29"/>
      <c r="I367" s="30"/>
      <c r="J367" s="29"/>
      <c r="K367" s="30"/>
      <c r="L367" s="309"/>
      <c r="M367" s="310"/>
      <c r="N367" s="29"/>
      <c r="O367" s="30"/>
      <c r="P367" s="5">
        <f t="shared" si="5"/>
        <v>0</v>
      </c>
    </row>
    <row r="368" spans="1:16" ht="25.5" customHeight="1">
      <c r="A368" s="3">
        <v>792</v>
      </c>
      <c r="B368" s="4" t="s">
        <v>233</v>
      </c>
      <c r="C368" s="304">
        <v>1</v>
      </c>
      <c r="D368" s="29"/>
      <c r="E368" s="30"/>
      <c r="F368" s="29"/>
      <c r="G368" s="30"/>
      <c r="H368" s="29"/>
      <c r="I368" s="30"/>
      <c r="J368" s="29"/>
      <c r="K368" s="30"/>
      <c r="L368" s="309"/>
      <c r="M368" s="310"/>
      <c r="N368" s="29"/>
      <c r="O368" s="30"/>
      <c r="P368" s="5">
        <f t="shared" si="5"/>
        <v>0</v>
      </c>
    </row>
    <row r="369" spans="1:16" ht="25.5" customHeight="1">
      <c r="A369" s="3">
        <v>799</v>
      </c>
      <c r="B369" s="4" t="s">
        <v>234</v>
      </c>
      <c r="C369" s="304">
        <v>1</v>
      </c>
      <c r="D369" s="29"/>
      <c r="E369" s="30"/>
      <c r="F369" s="29"/>
      <c r="G369" s="30"/>
      <c r="H369" s="29"/>
      <c r="I369" s="30"/>
      <c r="J369" s="29"/>
      <c r="K369" s="30"/>
      <c r="L369" s="309"/>
      <c r="M369" s="310"/>
      <c r="N369" s="29"/>
      <c r="O369" s="30"/>
      <c r="P369" s="5">
        <f t="shared" si="5"/>
        <v>0</v>
      </c>
    </row>
    <row r="370" spans="1:16" ht="25.5" customHeight="1">
      <c r="A370" s="15">
        <v>8000</v>
      </c>
      <c r="B370" s="13" t="s">
        <v>235</v>
      </c>
      <c r="C370" s="303"/>
      <c r="D370" s="14"/>
      <c r="E370" s="5">
        <f>E371+E378+E384</f>
        <v>0</v>
      </c>
      <c r="F370" s="14"/>
      <c r="G370" s="5">
        <f>G371+G378+G384</f>
        <v>0</v>
      </c>
      <c r="H370" s="14"/>
      <c r="I370" s="5">
        <f>I371+I378+I384</f>
        <v>0</v>
      </c>
      <c r="J370" s="14"/>
      <c r="K370" s="5">
        <f>K371+K378+K384</f>
        <v>0</v>
      </c>
      <c r="L370" s="14"/>
      <c r="M370" s="5">
        <f>M371+M378+M384</f>
        <v>0</v>
      </c>
      <c r="N370" s="14"/>
      <c r="O370" s="5">
        <f>O371+O378+O384</f>
        <v>0</v>
      </c>
      <c r="P370" s="5">
        <f t="shared" si="5"/>
        <v>0</v>
      </c>
    </row>
    <row r="371" spans="1:16" ht="25.5" customHeight="1">
      <c r="A371" s="15">
        <v>8100</v>
      </c>
      <c r="B371" s="13" t="s">
        <v>236</v>
      </c>
      <c r="C371" s="303"/>
      <c r="D371" s="14"/>
      <c r="E371" s="5">
        <f>SUM(E372:E377)</f>
        <v>0</v>
      </c>
      <c r="F371" s="14"/>
      <c r="G371" s="5">
        <f>SUM(G372:G377)</f>
        <v>0</v>
      </c>
      <c r="H371" s="14"/>
      <c r="I371" s="5">
        <f>SUM(I372:I377)</f>
        <v>0</v>
      </c>
      <c r="J371" s="14"/>
      <c r="K371" s="5">
        <f>SUM(K372:K377)</f>
        <v>0</v>
      </c>
      <c r="L371" s="14"/>
      <c r="M371" s="5">
        <f>SUM(M372:M377)</f>
        <v>0</v>
      </c>
      <c r="N371" s="14"/>
      <c r="O371" s="5">
        <f>SUM(O372:O377)</f>
        <v>0</v>
      </c>
      <c r="P371" s="5">
        <f t="shared" si="5"/>
        <v>0</v>
      </c>
    </row>
    <row r="372" spans="1:16" ht="25.5" customHeight="1">
      <c r="A372" s="3">
        <v>811</v>
      </c>
      <c r="B372" s="4" t="s">
        <v>285</v>
      </c>
      <c r="C372" s="304"/>
      <c r="D372" s="309"/>
      <c r="E372" s="310"/>
      <c r="F372" s="309"/>
      <c r="G372" s="310"/>
      <c r="H372" s="309"/>
      <c r="I372" s="310"/>
      <c r="J372" s="309"/>
      <c r="K372" s="310"/>
      <c r="L372" s="309"/>
      <c r="M372" s="310"/>
      <c r="N372" s="309"/>
      <c r="O372" s="310"/>
      <c r="P372" s="5">
        <f t="shared" si="5"/>
        <v>0</v>
      </c>
    </row>
    <row r="373" spans="1:16" ht="25.5" customHeight="1">
      <c r="A373" s="3">
        <v>812</v>
      </c>
      <c r="B373" s="4" t="s">
        <v>237</v>
      </c>
      <c r="C373" s="304"/>
      <c r="D373" s="309"/>
      <c r="E373" s="310"/>
      <c r="F373" s="309"/>
      <c r="G373" s="310"/>
      <c r="H373" s="309"/>
      <c r="I373" s="310"/>
      <c r="J373" s="309"/>
      <c r="K373" s="310"/>
      <c r="L373" s="309"/>
      <c r="M373" s="310"/>
      <c r="N373" s="309"/>
      <c r="O373" s="310"/>
      <c r="P373" s="5">
        <f t="shared" si="5"/>
        <v>0</v>
      </c>
    </row>
    <row r="374" spans="1:16" ht="25.5" customHeight="1">
      <c r="A374" s="3">
        <v>813</v>
      </c>
      <c r="B374" s="4" t="s">
        <v>238</v>
      </c>
      <c r="C374" s="304"/>
      <c r="D374" s="309"/>
      <c r="E374" s="310"/>
      <c r="F374" s="309"/>
      <c r="G374" s="310"/>
      <c r="H374" s="309"/>
      <c r="I374" s="310"/>
      <c r="J374" s="309"/>
      <c r="K374" s="310"/>
      <c r="L374" s="309"/>
      <c r="M374" s="310"/>
      <c r="N374" s="309"/>
      <c r="O374" s="310"/>
      <c r="P374" s="5">
        <f t="shared" si="5"/>
        <v>0</v>
      </c>
    </row>
    <row r="375" spans="1:16" ht="25.5" customHeight="1">
      <c r="A375" s="3">
        <v>814</v>
      </c>
      <c r="B375" s="4" t="s">
        <v>239</v>
      </c>
      <c r="C375" s="304"/>
      <c r="D375" s="309"/>
      <c r="E375" s="310"/>
      <c r="F375" s="309"/>
      <c r="G375" s="310"/>
      <c r="H375" s="309"/>
      <c r="I375" s="310"/>
      <c r="J375" s="309"/>
      <c r="K375" s="310"/>
      <c r="L375" s="309"/>
      <c r="M375" s="310"/>
      <c r="N375" s="309"/>
      <c r="O375" s="310"/>
      <c r="P375" s="5">
        <f t="shared" si="5"/>
        <v>0</v>
      </c>
    </row>
    <row r="376" spans="1:16" ht="25.5" customHeight="1">
      <c r="A376" s="3">
        <v>815</v>
      </c>
      <c r="B376" s="4" t="s">
        <v>240</v>
      </c>
      <c r="C376" s="304"/>
      <c r="D376" s="309"/>
      <c r="E376" s="310"/>
      <c r="F376" s="309"/>
      <c r="G376" s="310"/>
      <c r="H376" s="309"/>
      <c r="I376" s="310"/>
      <c r="J376" s="309"/>
      <c r="K376" s="310"/>
      <c r="L376" s="309"/>
      <c r="M376" s="310"/>
      <c r="N376" s="309"/>
      <c r="O376" s="310"/>
      <c r="P376" s="5">
        <f t="shared" si="5"/>
        <v>0</v>
      </c>
    </row>
    <row r="377" spans="1:16" ht="25.5" customHeight="1">
      <c r="A377" s="3">
        <v>816</v>
      </c>
      <c r="B377" s="4" t="s">
        <v>241</v>
      </c>
      <c r="C377" s="304"/>
      <c r="D377" s="309"/>
      <c r="E377" s="310"/>
      <c r="F377" s="309"/>
      <c r="G377" s="310"/>
      <c r="H377" s="309"/>
      <c r="I377" s="310"/>
      <c r="J377" s="309"/>
      <c r="K377" s="310"/>
      <c r="L377" s="309"/>
      <c r="M377" s="310"/>
      <c r="N377" s="309"/>
      <c r="O377" s="310"/>
      <c r="P377" s="5">
        <f t="shared" si="5"/>
        <v>0</v>
      </c>
    </row>
    <row r="378" spans="1:16" ht="25.5" customHeight="1">
      <c r="A378" s="15">
        <v>8300</v>
      </c>
      <c r="B378" s="13" t="s">
        <v>242</v>
      </c>
      <c r="C378" s="303"/>
      <c r="D378" s="14"/>
      <c r="E378" s="5">
        <f>SUM(E379:E383)</f>
        <v>0</v>
      </c>
      <c r="F378" s="14"/>
      <c r="G378" s="5">
        <f>SUM(G379:G383)</f>
        <v>0</v>
      </c>
      <c r="H378" s="14"/>
      <c r="I378" s="5">
        <f>SUM(I379:I383)</f>
        <v>0</v>
      </c>
      <c r="J378" s="14"/>
      <c r="K378" s="5">
        <f>SUM(K379:K383)</f>
        <v>0</v>
      </c>
      <c r="L378" s="14"/>
      <c r="M378" s="5">
        <f>SUM(M379:M383)</f>
        <v>0</v>
      </c>
      <c r="N378" s="14"/>
      <c r="O378" s="5">
        <f>SUM(O379:O383)</f>
        <v>0</v>
      </c>
      <c r="P378" s="5">
        <f t="shared" si="5"/>
        <v>0</v>
      </c>
    </row>
    <row r="379" spans="1:16" ht="25.5" customHeight="1">
      <c r="A379" s="3">
        <v>831</v>
      </c>
      <c r="B379" s="4" t="s">
        <v>243</v>
      </c>
      <c r="C379" s="304"/>
      <c r="D379" s="309"/>
      <c r="E379" s="310"/>
      <c r="F379" s="309"/>
      <c r="G379" s="310"/>
      <c r="H379" s="309"/>
      <c r="I379" s="310"/>
      <c r="J379" s="309"/>
      <c r="K379" s="310"/>
      <c r="L379" s="309"/>
      <c r="M379" s="310"/>
      <c r="N379" s="309"/>
      <c r="O379" s="310"/>
      <c r="P379" s="5">
        <f t="shared" si="5"/>
        <v>0</v>
      </c>
    </row>
    <row r="380" spans="1:16" ht="25.5" customHeight="1">
      <c r="A380" s="3">
        <v>832</v>
      </c>
      <c r="B380" s="4" t="s">
        <v>244</v>
      </c>
      <c r="C380" s="304"/>
      <c r="D380" s="309"/>
      <c r="E380" s="310"/>
      <c r="F380" s="309"/>
      <c r="G380" s="310"/>
      <c r="H380" s="309"/>
      <c r="I380" s="310"/>
      <c r="J380" s="309"/>
      <c r="K380" s="310"/>
      <c r="L380" s="309"/>
      <c r="M380" s="310"/>
      <c r="N380" s="309"/>
      <c r="O380" s="310"/>
      <c r="P380" s="5">
        <f t="shared" si="5"/>
        <v>0</v>
      </c>
    </row>
    <row r="381" spans="1:16" ht="25.5" customHeight="1">
      <c r="A381" s="3">
        <v>833</v>
      </c>
      <c r="B381" s="4" t="s">
        <v>245</v>
      </c>
      <c r="C381" s="304"/>
      <c r="D381" s="309"/>
      <c r="E381" s="310"/>
      <c r="F381" s="309"/>
      <c r="G381" s="310"/>
      <c r="H381" s="309"/>
      <c r="I381" s="310"/>
      <c r="J381" s="309"/>
      <c r="K381" s="310"/>
      <c r="L381" s="309"/>
      <c r="M381" s="310"/>
      <c r="N381" s="309"/>
      <c r="O381" s="310"/>
      <c r="P381" s="5">
        <f t="shared" si="5"/>
        <v>0</v>
      </c>
    </row>
    <row r="382" spans="1:16" ht="25.5" customHeight="1">
      <c r="A382" s="3">
        <v>834</v>
      </c>
      <c r="B382" s="4" t="s">
        <v>246</v>
      </c>
      <c r="C382" s="304"/>
      <c r="D382" s="309"/>
      <c r="E382" s="310"/>
      <c r="F382" s="309"/>
      <c r="G382" s="310"/>
      <c r="H382" s="309"/>
      <c r="I382" s="310"/>
      <c r="J382" s="309"/>
      <c r="K382" s="310"/>
      <c r="L382" s="309"/>
      <c r="M382" s="310"/>
      <c r="N382" s="309"/>
      <c r="O382" s="310"/>
      <c r="P382" s="5">
        <f t="shared" si="5"/>
        <v>0</v>
      </c>
    </row>
    <row r="383" spans="1:16" ht="25.5" customHeight="1">
      <c r="A383" s="3">
        <v>835</v>
      </c>
      <c r="B383" s="4" t="s">
        <v>168</v>
      </c>
      <c r="C383" s="304"/>
      <c r="D383" s="309"/>
      <c r="E383" s="310"/>
      <c r="F383" s="309"/>
      <c r="G383" s="310"/>
      <c r="H383" s="309"/>
      <c r="I383" s="310"/>
      <c r="J383" s="309"/>
      <c r="K383" s="310"/>
      <c r="L383" s="309"/>
      <c r="M383" s="310"/>
      <c r="N383" s="309"/>
      <c r="O383" s="310"/>
      <c r="P383" s="5">
        <f t="shared" si="5"/>
        <v>0</v>
      </c>
    </row>
    <row r="384" spans="1:16" ht="25.5" customHeight="1">
      <c r="A384" s="15">
        <v>8500</v>
      </c>
      <c r="B384" s="13" t="s">
        <v>247</v>
      </c>
      <c r="C384" s="303"/>
      <c r="D384" s="14"/>
      <c r="E384" s="5">
        <f>SUM(E385:E387)</f>
        <v>0</v>
      </c>
      <c r="F384" s="14"/>
      <c r="G384" s="5">
        <f>SUM(G385:G387)</f>
        <v>0</v>
      </c>
      <c r="H384" s="14"/>
      <c r="I384" s="5">
        <f>SUM(I385:I387)</f>
        <v>0</v>
      </c>
      <c r="J384" s="14"/>
      <c r="K384" s="5">
        <f>SUM(K385:K387)</f>
        <v>0</v>
      </c>
      <c r="L384" s="14"/>
      <c r="M384" s="5">
        <f>SUM(M385:M387)</f>
        <v>0</v>
      </c>
      <c r="N384" s="14"/>
      <c r="O384" s="5">
        <f>SUM(O385:O387)</f>
        <v>0</v>
      </c>
      <c r="P384" s="5">
        <f t="shared" si="5"/>
        <v>0</v>
      </c>
    </row>
    <row r="385" spans="1:16" ht="25.5" customHeight="1">
      <c r="A385" s="3">
        <v>851</v>
      </c>
      <c r="B385" s="4" t="s">
        <v>248</v>
      </c>
      <c r="C385" s="304"/>
      <c r="D385" s="309"/>
      <c r="E385" s="310"/>
      <c r="F385" s="309"/>
      <c r="G385" s="310"/>
      <c r="H385" s="309"/>
      <c r="I385" s="310"/>
      <c r="J385" s="309"/>
      <c r="K385" s="310"/>
      <c r="L385" s="309"/>
      <c r="M385" s="310"/>
      <c r="N385" s="309"/>
      <c r="O385" s="310"/>
      <c r="P385" s="5">
        <f t="shared" si="5"/>
        <v>0</v>
      </c>
    </row>
    <row r="386" spans="1:16" ht="25.5" customHeight="1">
      <c r="A386" s="3">
        <v>852</v>
      </c>
      <c r="B386" s="4" t="s">
        <v>249</v>
      </c>
      <c r="C386" s="304"/>
      <c r="D386" s="309"/>
      <c r="E386" s="310"/>
      <c r="F386" s="309"/>
      <c r="G386" s="310"/>
      <c r="H386" s="309"/>
      <c r="I386" s="310"/>
      <c r="J386" s="309"/>
      <c r="K386" s="310"/>
      <c r="L386" s="309"/>
      <c r="M386" s="310"/>
      <c r="N386" s="309"/>
      <c r="O386" s="310"/>
      <c r="P386" s="5">
        <f t="shared" si="5"/>
        <v>0</v>
      </c>
    </row>
    <row r="387" spans="1:16" ht="25.5" customHeight="1">
      <c r="A387" s="3">
        <v>853</v>
      </c>
      <c r="B387" s="4" t="s">
        <v>794</v>
      </c>
      <c r="C387" s="304"/>
      <c r="D387" s="309"/>
      <c r="E387" s="310"/>
      <c r="F387" s="309"/>
      <c r="G387" s="310"/>
      <c r="H387" s="309"/>
      <c r="I387" s="310"/>
      <c r="J387" s="309"/>
      <c r="K387" s="310"/>
      <c r="L387" s="309"/>
      <c r="M387" s="310"/>
      <c r="N387" s="309"/>
      <c r="O387" s="310"/>
      <c r="P387" s="5">
        <f t="shared" si="5"/>
        <v>0</v>
      </c>
    </row>
    <row r="388" spans="1:16" ht="25.5" customHeight="1">
      <c r="A388" s="15">
        <v>9000</v>
      </c>
      <c r="B388" s="13" t="s">
        <v>290</v>
      </c>
      <c r="C388" s="303"/>
      <c r="D388" s="14"/>
      <c r="E388" s="5">
        <f>E389+E398+E407+E410+E413+E416+E419</f>
        <v>418000</v>
      </c>
      <c r="F388" s="14"/>
      <c r="G388" s="5">
        <f>G389+G398+G407+G410+G413+G416+G419</f>
        <v>0</v>
      </c>
      <c r="H388" s="14"/>
      <c r="I388" s="5">
        <f>I389+I398+I407+I410+I413+I416+I419</f>
        <v>0</v>
      </c>
      <c r="J388" s="14"/>
      <c r="K388" s="5">
        <f>K389+K398+K407+K410+K413+K416+K419</f>
        <v>0</v>
      </c>
      <c r="L388" s="14"/>
      <c r="M388" s="5">
        <f>M389+M398+M407+M410+M413+M416+M419</f>
        <v>0</v>
      </c>
      <c r="N388" s="14"/>
      <c r="O388" s="5">
        <f>O389+O398+O407+O410+O413+O416+O419</f>
        <v>0</v>
      </c>
      <c r="P388" s="5">
        <f t="shared" si="5"/>
        <v>418000</v>
      </c>
    </row>
    <row r="389" spans="1:16" ht="25.5" customHeight="1">
      <c r="A389" s="15">
        <v>9100</v>
      </c>
      <c r="B389" s="13" t="s">
        <v>930</v>
      </c>
      <c r="C389" s="303"/>
      <c r="D389" s="14"/>
      <c r="E389" s="5">
        <f>SUM(E390:E397)</f>
        <v>308000</v>
      </c>
      <c r="F389" s="14"/>
      <c r="G389" s="5">
        <f>SUM(G390:G397)</f>
        <v>0</v>
      </c>
      <c r="H389" s="14"/>
      <c r="I389" s="5">
        <f>SUM(I390:I397)</f>
        <v>0</v>
      </c>
      <c r="J389" s="14"/>
      <c r="K389" s="5">
        <f>SUM(K390:K397)</f>
        <v>0</v>
      </c>
      <c r="L389" s="14"/>
      <c r="M389" s="5">
        <f>SUM(M390:M397)</f>
        <v>0</v>
      </c>
      <c r="N389" s="14"/>
      <c r="O389" s="5">
        <f>SUM(O390:O397)</f>
        <v>0</v>
      </c>
      <c r="P389" s="5">
        <f t="shared" si="5"/>
        <v>308000</v>
      </c>
    </row>
    <row r="390" spans="1:16" ht="25.5" customHeight="1">
      <c r="A390" s="3">
        <v>911</v>
      </c>
      <c r="B390" s="4" t="s">
        <v>250</v>
      </c>
      <c r="C390" s="304">
        <v>3</v>
      </c>
      <c r="D390" s="29">
        <v>101</v>
      </c>
      <c r="E390" s="30">
        <v>308000</v>
      </c>
      <c r="F390" s="29"/>
      <c r="G390" s="30"/>
      <c r="H390" s="309"/>
      <c r="I390" s="310"/>
      <c r="J390" s="309"/>
      <c r="K390" s="310"/>
      <c r="L390" s="29"/>
      <c r="M390" s="30"/>
      <c r="N390" s="29"/>
      <c r="O390" s="30"/>
      <c r="P390" s="5">
        <f t="shared" si="5"/>
        <v>308000</v>
      </c>
    </row>
    <row r="391" spans="1:16" ht="25.5" customHeight="1">
      <c r="A391" s="3">
        <v>912</v>
      </c>
      <c r="B391" s="4" t="s">
        <v>326</v>
      </c>
      <c r="C391" s="304">
        <v>3</v>
      </c>
      <c r="D391" s="29"/>
      <c r="E391" s="30"/>
      <c r="F391" s="29"/>
      <c r="G391" s="30"/>
      <c r="H391" s="309"/>
      <c r="I391" s="310"/>
      <c r="J391" s="309"/>
      <c r="K391" s="310"/>
      <c r="L391" s="29"/>
      <c r="M391" s="30"/>
      <c r="N391" s="29"/>
      <c r="O391" s="30"/>
      <c r="P391" s="5">
        <f t="shared" si="5"/>
        <v>0</v>
      </c>
    </row>
    <row r="392" spans="1:16" ht="25.5" customHeight="1">
      <c r="A392" s="3">
        <v>913</v>
      </c>
      <c r="B392" s="4" t="s">
        <v>251</v>
      </c>
      <c r="C392" s="304"/>
      <c r="D392" s="309"/>
      <c r="E392" s="310"/>
      <c r="F392" s="309"/>
      <c r="G392" s="310"/>
      <c r="H392" s="309"/>
      <c r="I392" s="310"/>
      <c r="J392" s="309"/>
      <c r="K392" s="310"/>
      <c r="L392" s="309"/>
      <c r="M392" s="310"/>
      <c r="N392" s="309"/>
      <c r="O392" s="310"/>
      <c r="P392" s="5">
        <f t="shared" si="5"/>
        <v>0</v>
      </c>
    </row>
    <row r="393" spans="1:16" ht="25.5" customHeight="1">
      <c r="A393" s="3">
        <v>914</v>
      </c>
      <c r="B393" s="4" t="s">
        <v>252</v>
      </c>
      <c r="C393" s="304"/>
      <c r="D393" s="309"/>
      <c r="E393" s="310"/>
      <c r="F393" s="309"/>
      <c r="G393" s="310"/>
      <c r="H393" s="309"/>
      <c r="I393" s="310"/>
      <c r="J393" s="309"/>
      <c r="K393" s="310"/>
      <c r="L393" s="309"/>
      <c r="M393" s="310"/>
      <c r="N393" s="309"/>
      <c r="O393" s="310"/>
      <c r="P393" s="5">
        <f t="shared" si="5"/>
        <v>0</v>
      </c>
    </row>
    <row r="394" spans="1:16" ht="25.5" customHeight="1">
      <c r="A394" s="3">
        <v>915</v>
      </c>
      <c r="B394" s="4" t="s">
        <v>253</v>
      </c>
      <c r="C394" s="304"/>
      <c r="D394" s="309"/>
      <c r="E394" s="310"/>
      <c r="F394" s="309"/>
      <c r="G394" s="310"/>
      <c r="H394" s="309"/>
      <c r="I394" s="310"/>
      <c r="J394" s="309"/>
      <c r="K394" s="310"/>
      <c r="L394" s="309"/>
      <c r="M394" s="310"/>
      <c r="N394" s="309"/>
      <c r="O394" s="310"/>
      <c r="P394" s="5">
        <f aca="true" t="shared" si="6" ref="P394:P420">E394+G394+I394+K394+M394+O394</f>
        <v>0</v>
      </c>
    </row>
    <row r="395" spans="1:16" ht="25.5" customHeight="1">
      <c r="A395" s="3">
        <v>916</v>
      </c>
      <c r="B395" s="4" t="s">
        <v>254</v>
      </c>
      <c r="C395" s="304"/>
      <c r="D395" s="309"/>
      <c r="E395" s="310"/>
      <c r="F395" s="309"/>
      <c r="G395" s="310"/>
      <c r="H395" s="309"/>
      <c r="I395" s="310"/>
      <c r="J395" s="309"/>
      <c r="K395" s="310"/>
      <c r="L395" s="309"/>
      <c r="M395" s="310"/>
      <c r="N395" s="309"/>
      <c r="O395" s="310"/>
      <c r="P395" s="5">
        <f t="shared" si="6"/>
        <v>0</v>
      </c>
    </row>
    <row r="396" spans="1:16" ht="25.5" customHeight="1">
      <c r="A396" s="3">
        <v>917</v>
      </c>
      <c r="B396" s="4" t="s">
        <v>327</v>
      </c>
      <c r="C396" s="304"/>
      <c r="D396" s="309"/>
      <c r="E396" s="310"/>
      <c r="F396" s="309"/>
      <c r="G396" s="310"/>
      <c r="H396" s="309"/>
      <c r="I396" s="310"/>
      <c r="J396" s="309"/>
      <c r="K396" s="310"/>
      <c r="L396" s="309"/>
      <c r="M396" s="310"/>
      <c r="N396" s="309"/>
      <c r="O396" s="310"/>
      <c r="P396" s="5">
        <f t="shared" si="6"/>
        <v>0</v>
      </c>
    </row>
    <row r="397" spans="1:16" ht="25.5" customHeight="1">
      <c r="A397" s="3">
        <v>918</v>
      </c>
      <c r="B397" s="4" t="s">
        <v>255</v>
      </c>
      <c r="C397" s="304"/>
      <c r="D397" s="309"/>
      <c r="E397" s="310"/>
      <c r="F397" s="309"/>
      <c r="G397" s="310"/>
      <c r="H397" s="309"/>
      <c r="I397" s="310"/>
      <c r="J397" s="309"/>
      <c r="K397" s="310"/>
      <c r="L397" s="309"/>
      <c r="M397" s="310"/>
      <c r="N397" s="309"/>
      <c r="O397" s="310"/>
      <c r="P397" s="5">
        <f t="shared" si="6"/>
        <v>0</v>
      </c>
    </row>
    <row r="398" spans="1:16" ht="25.5" customHeight="1">
      <c r="A398" s="15">
        <v>9200</v>
      </c>
      <c r="B398" s="13" t="s">
        <v>858</v>
      </c>
      <c r="C398" s="303"/>
      <c r="D398" s="14"/>
      <c r="E398" s="5">
        <f>SUM(E399:E406)</f>
        <v>110000</v>
      </c>
      <c r="F398" s="14"/>
      <c r="G398" s="5">
        <f>SUM(G399:G406)</f>
        <v>0</v>
      </c>
      <c r="H398" s="14"/>
      <c r="I398" s="5">
        <f>SUM(I399:I406)</f>
        <v>0</v>
      </c>
      <c r="J398" s="14"/>
      <c r="K398" s="5">
        <f>SUM(K399:K406)</f>
        <v>0</v>
      </c>
      <c r="L398" s="14"/>
      <c r="M398" s="5">
        <f>SUM(M399:M406)</f>
        <v>0</v>
      </c>
      <c r="N398" s="14"/>
      <c r="O398" s="5">
        <f>SUM(O399:O406)</f>
        <v>0</v>
      </c>
      <c r="P398" s="5">
        <f t="shared" si="6"/>
        <v>110000</v>
      </c>
    </row>
    <row r="399" spans="1:16" ht="25.5" customHeight="1">
      <c r="A399" s="3">
        <v>921</v>
      </c>
      <c r="B399" s="4" t="s">
        <v>259</v>
      </c>
      <c r="C399" s="304">
        <v>3</v>
      </c>
      <c r="D399" s="29">
        <v>101</v>
      </c>
      <c r="E399" s="30">
        <v>110000</v>
      </c>
      <c r="F399" s="29"/>
      <c r="G399" s="30"/>
      <c r="H399" s="309"/>
      <c r="I399" s="310"/>
      <c r="J399" s="309"/>
      <c r="K399" s="310"/>
      <c r="L399" s="29"/>
      <c r="M399" s="30"/>
      <c r="N399" s="29"/>
      <c r="O399" s="30"/>
      <c r="P399" s="5">
        <f t="shared" si="6"/>
        <v>110000</v>
      </c>
    </row>
    <row r="400" spans="1:16" ht="25.5" customHeight="1">
      <c r="A400" s="3">
        <v>922</v>
      </c>
      <c r="B400" s="4" t="s">
        <v>328</v>
      </c>
      <c r="C400" s="304">
        <v>3</v>
      </c>
      <c r="D400" s="29"/>
      <c r="E400" s="30"/>
      <c r="F400" s="29"/>
      <c r="G400" s="30"/>
      <c r="H400" s="309"/>
      <c r="I400" s="310"/>
      <c r="J400" s="309"/>
      <c r="K400" s="310"/>
      <c r="L400" s="29"/>
      <c r="M400" s="30"/>
      <c r="N400" s="29"/>
      <c r="O400" s="30"/>
      <c r="P400" s="5">
        <f t="shared" si="6"/>
        <v>0</v>
      </c>
    </row>
    <row r="401" spans="1:16" ht="25.5" customHeight="1">
      <c r="A401" s="3">
        <v>923</v>
      </c>
      <c r="B401" s="4" t="s">
        <v>258</v>
      </c>
      <c r="C401" s="304"/>
      <c r="D401" s="309"/>
      <c r="E401" s="310"/>
      <c r="F401" s="309"/>
      <c r="G401" s="310"/>
      <c r="H401" s="309"/>
      <c r="I401" s="310"/>
      <c r="J401" s="309"/>
      <c r="K401" s="310"/>
      <c r="L401" s="309"/>
      <c r="M401" s="310"/>
      <c r="N401" s="309"/>
      <c r="O401" s="310"/>
      <c r="P401" s="5">
        <f t="shared" si="6"/>
        <v>0</v>
      </c>
    </row>
    <row r="402" spans="1:16" ht="25.5" customHeight="1">
      <c r="A402" s="3">
        <v>924</v>
      </c>
      <c r="B402" s="4" t="s">
        <v>260</v>
      </c>
      <c r="C402" s="304"/>
      <c r="D402" s="309"/>
      <c r="E402" s="310"/>
      <c r="F402" s="309"/>
      <c r="G402" s="310"/>
      <c r="H402" s="309"/>
      <c r="I402" s="310"/>
      <c r="J402" s="309"/>
      <c r="K402" s="310"/>
      <c r="L402" s="309"/>
      <c r="M402" s="310"/>
      <c r="N402" s="309"/>
      <c r="O402" s="310"/>
      <c r="P402" s="5">
        <f t="shared" si="6"/>
        <v>0</v>
      </c>
    </row>
    <row r="403" spans="1:16" ht="25.5" customHeight="1">
      <c r="A403" s="3">
        <v>925</v>
      </c>
      <c r="B403" s="4" t="s">
        <v>256</v>
      </c>
      <c r="C403" s="304"/>
      <c r="D403" s="309"/>
      <c r="E403" s="310"/>
      <c r="F403" s="309"/>
      <c r="G403" s="310"/>
      <c r="H403" s="309"/>
      <c r="I403" s="310"/>
      <c r="J403" s="309"/>
      <c r="K403" s="310"/>
      <c r="L403" s="309"/>
      <c r="M403" s="310"/>
      <c r="N403" s="309"/>
      <c r="O403" s="310"/>
      <c r="P403" s="5">
        <f t="shared" si="6"/>
        <v>0</v>
      </c>
    </row>
    <row r="404" spans="1:16" ht="25.5" customHeight="1">
      <c r="A404" s="3">
        <v>926</v>
      </c>
      <c r="B404" s="4" t="s">
        <v>257</v>
      </c>
      <c r="C404" s="304"/>
      <c r="D404" s="309"/>
      <c r="E404" s="310"/>
      <c r="F404" s="309"/>
      <c r="G404" s="310"/>
      <c r="H404" s="309"/>
      <c r="I404" s="310"/>
      <c r="J404" s="309"/>
      <c r="K404" s="310"/>
      <c r="L404" s="309"/>
      <c r="M404" s="310"/>
      <c r="N404" s="309"/>
      <c r="O404" s="310"/>
      <c r="P404" s="5">
        <f t="shared" si="6"/>
        <v>0</v>
      </c>
    </row>
    <row r="405" spans="1:16" ht="25.5" customHeight="1">
      <c r="A405" s="3">
        <v>927</v>
      </c>
      <c r="B405" s="4" t="s">
        <v>329</v>
      </c>
      <c r="C405" s="304"/>
      <c r="D405" s="309"/>
      <c r="E405" s="310"/>
      <c r="F405" s="309"/>
      <c r="G405" s="310"/>
      <c r="H405" s="309"/>
      <c r="I405" s="310"/>
      <c r="J405" s="309"/>
      <c r="K405" s="310"/>
      <c r="L405" s="309"/>
      <c r="M405" s="310"/>
      <c r="N405" s="309"/>
      <c r="O405" s="310"/>
      <c r="P405" s="5">
        <f t="shared" si="6"/>
        <v>0</v>
      </c>
    </row>
    <row r="406" spans="1:16" ht="25.5" customHeight="1">
      <c r="A406" s="3">
        <v>928</v>
      </c>
      <c r="B406" s="4" t="s">
        <v>261</v>
      </c>
      <c r="C406" s="304"/>
      <c r="D406" s="309"/>
      <c r="E406" s="310"/>
      <c r="F406" s="309"/>
      <c r="G406" s="310"/>
      <c r="H406" s="309"/>
      <c r="I406" s="310"/>
      <c r="J406" s="309"/>
      <c r="K406" s="310"/>
      <c r="L406" s="309"/>
      <c r="M406" s="310"/>
      <c r="N406" s="309"/>
      <c r="O406" s="310"/>
      <c r="P406" s="5">
        <f t="shared" si="6"/>
        <v>0</v>
      </c>
    </row>
    <row r="407" spans="1:16" ht="25.5" customHeight="1">
      <c r="A407" s="15">
        <v>9300</v>
      </c>
      <c r="B407" s="13" t="s">
        <v>288</v>
      </c>
      <c r="C407" s="303"/>
      <c r="D407" s="14"/>
      <c r="E407" s="5">
        <f>SUM(E408:E409)</f>
        <v>0</v>
      </c>
      <c r="F407" s="14"/>
      <c r="G407" s="5">
        <f>SUM(G408:G409)</f>
        <v>0</v>
      </c>
      <c r="H407" s="14"/>
      <c r="I407" s="5">
        <f>SUM(I408:I409)</f>
        <v>0</v>
      </c>
      <c r="J407" s="14"/>
      <c r="K407" s="5">
        <f>SUM(K408:K409)</f>
        <v>0</v>
      </c>
      <c r="L407" s="14"/>
      <c r="M407" s="5">
        <f>SUM(M408:M409)</f>
        <v>0</v>
      </c>
      <c r="N407" s="14"/>
      <c r="O407" s="5">
        <f>SUM(O408:O409)</f>
        <v>0</v>
      </c>
      <c r="P407" s="5">
        <f t="shared" si="6"/>
        <v>0</v>
      </c>
    </row>
    <row r="408" spans="1:16" ht="25.5" customHeight="1">
      <c r="A408" s="3">
        <v>931</v>
      </c>
      <c r="B408" s="4" t="s">
        <v>265</v>
      </c>
      <c r="C408" s="304">
        <v>3</v>
      </c>
      <c r="D408" s="29"/>
      <c r="E408" s="30"/>
      <c r="F408" s="29"/>
      <c r="G408" s="30"/>
      <c r="H408" s="309"/>
      <c r="I408" s="310"/>
      <c r="J408" s="309"/>
      <c r="K408" s="310"/>
      <c r="L408" s="29"/>
      <c r="M408" s="30"/>
      <c r="N408" s="29"/>
      <c r="O408" s="30"/>
      <c r="P408" s="5">
        <f t="shared" si="6"/>
        <v>0</v>
      </c>
    </row>
    <row r="409" spans="1:16" ht="25.5" customHeight="1">
      <c r="A409" s="3">
        <v>932</v>
      </c>
      <c r="B409" s="4" t="s">
        <v>286</v>
      </c>
      <c r="C409" s="304"/>
      <c r="D409" s="309"/>
      <c r="E409" s="310"/>
      <c r="F409" s="309"/>
      <c r="G409" s="310"/>
      <c r="H409" s="309"/>
      <c r="I409" s="310"/>
      <c r="J409" s="309"/>
      <c r="K409" s="310"/>
      <c r="L409" s="309"/>
      <c r="M409" s="310"/>
      <c r="N409" s="309"/>
      <c r="O409" s="310"/>
      <c r="P409" s="5">
        <f t="shared" si="6"/>
        <v>0</v>
      </c>
    </row>
    <row r="410" spans="1:16" ht="25.5" customHeight="1">
      <c r="A410" s="15">
        <v>9400</v>
      </c>
      <c r="B410" s="13" t="s">
        <v>289</v>
      </c>
      <c r="C410" s="303"/>
      <c r="D410" s="14"/>
      <c r="E410" s="5">
        <f>SUM(E411:E412)</f>
        <v>0</v>
      </c>
      <c r="F410" s="14"/>
      <c r="G410" s="5">
        <f>SUM(G411:G412)</f>
        <v>0</v>
      </c>
      <c r="H410" s="14"/>
      <c r="I410" s="5">
        <f>SUM(I411:I412)</f>
        <v>0</v>
      </c>
      <c r="J410" s="14"/>
      <c r="K410" s="5">
        <f>SUM(K411:K412)</f>
        <v>0</v>
      </c>
      <c r="L410" s="14"/>
      <c r="M410" s="5">
        <f>SUM(M411:M412)</f>
        <v>0</v>
      </c>
      <c r="N410" s="14"/>
      <c r="O410" s="5">
        <f>SUM(O411:O412)</f>
        <v>0</v>
      </c>
      <c r="P410" s="5">
        <f t="shared" si="6"/>
        <v>0</v>
      </c>
    </row>
    <row r="411" spans="1:16" ht="25.5" customHeight="1">
      <c r="A411" s="3">
        <v>941</v>
      </c>
      <c r="B411" s="4" t="s">
        <v>287</v>
      </c>
      <c r="C411" s="304">
        <v>3</v>
      </c>
      <c r="D411" s="29"/>
      <c r="E411" s="30"/>
      <c r="F411" s="29"/>
      <c r="G411" s="30"/>
      <c r="H411" s="309"/>
      <c r="I411" s="310"/>
      <c r="J411" s="309"/>
      <c r="K411" s="310"/>
      <c r="L411" s="29"/>
      <c r="M411" s="30"/>
      <c r="N411" s="29"/>
      <c r="O411" s="30"/>
      <c r="P411" s="5">
        <f t="shared" si="6"/>
        <v>0</v>
      </c>
    </row>
    <row r="412" spans="1:16" ht="25.5" customHeight="1">
      <c r="A412" s="3">
        <v>942</v>
      </c>
      <c r="B412" s="4" t="s">
        <v>262</v>
      </c>
      <c r="C412" s="304"/>
      <c r="D412" s="309"/>
      <c r="E412" s="310"/>
      <c r="F412" s="309"/>
      <c r="G412" s="310"/>
      <c r="H412" s="309"/>
      <c r="I412" s="310"/>
      <c r="J412" s="309"/>
      <c r="K412" s="310"/>
      <c r="L412" s="309"/>
      <c r="M412" s="310"/>
      <c r="N412" s="309"/>
      <c r="O412" s="310"/>
      <c r="P412" s="5">
        <f t="shared" si="6"/>
        <v>0</v>
      </c>
    </row>
    <row r="413" spans="1:16" ht="25.5" customHeight="1">
      <c r="A413" s="15">
        <v>9500</v>
      </c>
      <c r="B413" s="13" t="s">
        <v>263</v>
      </c>
      <c r="C413" s="303"/>
      <c r="D413" s="14"/>
      <c r="E413" s="5">
        <f>SUM(E414:E415)</f>
        <v>0</v>
      </c>
      <c r="F413" s="14"/>
      <c r="G413" s="5">
        <f>SUM(G414:G415)</f>
        <v>0</v>
      </c>
      <c r="H413" s="14"/>
      <c r="I413" s="5">
        <f>SUM(I414:I415)</f>
        <v>0</v>
      </c>
      <c r="J413" s="14"/>
      <c r="K413" s="5">
        <f>SUM(K414:K415)</f>
        <v>0</v>
      </c>
      <c r="L413" s="14"/>
      <c r="M413" s="5">
        <f>SUM(M414:M415)</f>
        <v>0</v>
      </c>
      <c r="N413" s="14"/>
      <c r="O413" s="5">
        <f>SUM(O414:O415)</f>
        <v>0</v>
      </c>
      <c r="P413" s="5">
        <f t="shared" si="6"/>
        <v>0</v>
      </c>
    </row>
    <row r="414" spans="1:16" ht="25.5" customHeight="1">
      <c r="A414" s="3">
        <v>951</v>
      </c>
      <c r="B414" s="4" t="s">
        <v>264</v>
      </c>
      <c r="C414" s="304">
        <v>3</v>
      </c>
      <c r="D414" s="29"/>
      <c r="E414" s="30"/>
      <c r="F414" s="29"/>
      <c r="G414" s="30"/>
      <c r="H414" s="309"/>
      <c r="I414" s="310"/>
      <c r="J414" s="309"/>
      <c r="K414" s="310"/>
      <c r="L414" s="29"/>
      <c r="M414" s="30"/>
      <c r="N414" s="29"/>
      <c r="O414" s="30"/>
      <c r="P414" s="5">
        <f t="shared" si="6"/>
        <v>0</v>
      </c>
    </row>
    <row r="415" spans="1:16" ht="25.5" customHeight="1">
      <c r="A415" s="3">
        <v>952</v>
      </c>
      <c r="B415" s="4" t="s">
        <v>266</v>
      </c>
      <c r="C415" s="304"/>
      <c r="D415" s="309"/>
      <c r="E415" s="310"/>
      <c r="F415" s="309"/>
      <c r="G415" s="310"/>
      <c r="H415" s="309"/>
      <c r="I415" s="310"/>
      <c r="J415" s="309"/>
      <c r="K415" s="310"/>
      <c r="L415" s="309"/>
      <c r="M415" s="310"/>
      <c r="N415" s="309"/>
      <c r="O415" s="310"/>
      <c r="P415" s="5">
        <f t="shared" si="6"/>
        <v>0</v>
      </c>
    </row>
    <row r="416" spans="1:16" ht="25.5" customHeight="1">
      <c r="A416" s="15">
        <v>9600</v>
      </c>
      <c r="B416" s="13" t="s">
        <v>267</v>
      </c>
      <c r="C416" s="303"/>
      <c r="D416" s="14"/>
      <c r="E416" s="5">
        <f>SUM(E417:E418)</f>
        <v>0</v>
      </c>
      <c r="F416" s="14"/>
      <c r="G416" s="5">
        <f>SUM(G417:G418)</f>
        <v>0</v>
      </c>
      <c r="H416" s="14"/>
      <c r="I416" s="5">
        <f>SUM(I417:I418)</f>
        <v>0</v>
      </c>
      <c r="J416" s="14"/>
      <c r="K416" s="5">
        <f>SUM(K417:K418)</f>
        <v>0</v>
      </c>
      <c r="L416" s="14"/>
      <c r="M416" s="5">
        <f>SUM(M417:M418)</f>
        <v>0</v>
      </c>
      <c r="N416" s="14"/>
      <c r="O416" s="5">
        <f>SUM(O417:O418)</f>
        <v>0</v>
      </c>
      <c r="P416" s="5">
        <f t="shared" si="6"/>
        <v>0</v>
      </c>
    </row>
    <row r="417" spans="1:16" ht="25.5" customHeight="1">
      <c r="A417" s="3">
        <v>961</v>
      </c>
      <c r="B417" s="4" t="s">
        <v>268</v>
      </c>
      <c r="C417" s="304"/>
      <c r="D417" s="309"/>
      <c r="E417" s="310"/>
      <c r="F417" s="309"/>
      <c r="G417" s="310"/>
      <c r="H417" s="309"/>
      <c r="I417" s="310"/>
      <c r="J417" s="309"/>
      <c r="K417" s="310"/>
      <c r="L417" s="309"/>
      <c r="M417" s="310"/>
      <c r="N417" s="309"/>
      <c r="O417" s="310"/>
      <c r="P417" s="5">
        <f t="shared" si="6"/>
        <v>0</v>
      </c>
    </row>
    <row r="418" spans="1:16" ht="25.5" customHeight="1">
      <c r="A418" s="3">
        <v>962</v>
      </c>
      <c r="B418" s="4" t="s">
        <v>269</v>
      </c>
      <c r="C418" s="304"/>
      <c r="D418" s="309"/>
      <c r="E418" s="310"/>
      <c r="F418" s="309"/>
      <c r="G418" s="310"/>
      <c r="H418" s="309"/>
      <c r="I418" s="310"/>
      <c r="J418" s="309"/>
      <c r="K418" s="310"/>
      <c r="L418" s="309"/>
      <c r="M418" s="310"/>
      <c r="N418" s="309"/>
      <c r="O418" s="310"/>
      <c r="P418" s="5">
        <f t="shared" si="6"/>
        <v>0</v>
      </c>
    </row>
    <row r="419" spans="1:16" ht="25.5" customHeight="1">
      <c r="A419" s="15">
        <v>9900</v>
      </c>
      <c r="B419" s="13" t="s">
        <v>270</v>
      </c>
      <c r="C419" s="303"/>
      <c r="D419" s="14"/>
      <c r="E419" s="5">
        <f>SUM(E420)</f>
        <v>0</v>
      </c>
      <c r="F419" s="14"/>
      <c r="G419" s="5">
        <f>SUM(G420)</f>
        <v>0</v>
      </c>
      <c r="H419" s="14"/>
      <c r="I419" s="5">
        <f>SUM(I420)</f>
        <v>0</v>
      </c>
      <c r="J419" s="14"/>
      <c r="K419" s="5">
        <f>SUM(K420)</f>
        <v>0</v>
      </c>
      <c r="L419" s="14"/>
      <c r="M419" s="5">
        <f>SUM(M420)</f>
        <v>0</v>
      </c>
      <c r="N419" s="14"/>
      <c r="O419" s="5">
        <f>SUM(O420)</f>
        <v>0</v>
      </c>
      <c r="P419" s="5">
        <f t="shared" si="6"/>
        <v>0</v>
      </c>
    </row>
    <row r="420" spans="1:16" ht="25.5" customHeight="1">
      <c r="A420" s="3">
        <v>991</v>
      </c>
      <c r="B420" s="4" t="s">
        <v>271</v>
      </c>
      <c r="C420" s="304">
        <v>3</v>
      </c>
      <c r="D420" s="29"/>
      <c r="E420" s="30"/>
      <c r="F420" s="29"/>
      <c r="G420" s="30"/>
      <c r="H420" s="309"/>
      <c r="I420" s="310"/>
      <c r="J420" s="309"/>
      <c r="K420" s="310"/>
      <c r="L420" s="29"/>
      <c r="M420" s="30"/>
      <c r="N420" s="29"/>
      <c r="O420" s="30"/>
      <c r="P420" s="5">
        <f t="shared" si="6"/>
        <v>0</v>
      </c>
    </row>
    <row r="421" spans="1:16" s="28" customFormat="1" ht="25.5" customHeight="1">
      <c r="A421" s="27"/>
      <c r="B421" s="25" t="s">
        <v>750</v>
      </c>
      <c r="C421" s="306"/>
      <c r="D421" s="455">
        <f>E5+E45+E110+E193+E241+E300+E322+E370+E388</f>
        <v>38247181</v>
      </c>
      <c r="E421" s="456"/>
      <c r="F421" s="455">
        <f>G5+G45+G110+G193+G241+G300+G322+G370+G388</f>
        <v>14366000</v>
      </c>
      <c r="G421" s="456"/>
      <c r="H421" s="455">
        <f>I5+I45+I110+I193+I241+I300+I322+I370+I388</f>
        <v>0</v>
      </c>
      <c r="I421" s="456"/>
      <c r="J421" s="455">
        <f>K5+K45+K110+K193+K241+K300+K322+K370+K388</f>
        <v>0</v>
      </c>
      <c r="K421" s="456"/>
      <c r="L421" s="455">
        <f>M5+M45+M110+M193+M241+M300+M322+M370+M388</f>
        <v>0</v>
      </c>
      <c r="M421" s="456"/>
      <c r="N421" s="455">
        <f>O5+O45+O110+O193+O241+O300+O322+O370+O388</f>
        <v>0</v>
      </c>
      <c r="O421" s="456"/>
      <c r="P421" s="26">
        <f>SUM(C421:O421)</f>
        <v>52613181</v>
      </c>
    </row>
    <row r="422" ht="14.25" hidden="1"/>
    <row r="423" ht="14.25" hidden="1"/>
    <row r="424" ht="14.25" hidden="1">
      <c r="B424" s="2" t="s">
        <v>931</v>
      </c>
    </row>
    <row r="425" spans="1:9" ht="14.25" hidden="1">
      <c r="A425" s="2">
        <v>1000</v>
      </c>
      <c r="B425" s="2" t="s">
        <v>442</v>
      </c>
      <c r="C425" s="308">
        <f>P5</f>
        <v>23324138</v>
      </c>
      <c r="D425" s="201">
        <f aca="true" t="shared" si="7" ref="D425:D433">C425/$C$434</f>
        <v>0.4433135871408345</v>
      </c>
      <c r="G425" s="6">
        <v>111</v>
      </c>
      <c r="I425" s="6">
        <f>P7</f>
        <v>0</v>
      </c>
    </row>
    <row r="426" spans="1:9" ht="14.25" hidden="1">
      <c r="A426" s="2">
        <v>2000</v>
      </c>
      <c r="B426" s="2" t="s">
        <v>196</v>
      </c>
      <c r="C426" s="308">
        <f>P45</f>
        <v>7820993</v>
      </c>
      <c r="D426" s="201">
        <f t="shared" si="7"/>
        <v>0.14865082953262226</v>
      </c>
      <c r="G426" s="6">
        <v>113</v>
      </c>
      <c r="I426" s="6">
        <f>P9</f>
        <v>17364456</v>
      </c>
    </row>
    <row r="427" spans="1:9" ht="14.25" hidden="1">
      <c r="A427" s="2">
        <v>3000</v>
      </c>
      <c r="B427" s="2" t="s">
        <v>493</v>
      </c>
      <c r="C427" s="308">
        <f>P110</f>
        <v>7561485</v>
      </c>
      <c r="D427" s="201">
        <f t="shared" si="7"/>
        <v>0.14371845336627717</v>
      </c>
      <c r="G427" s="6">
        <v>132</v>
      </c>
      <c r="I427" s="6">
        <f>P18</f>
        <v>2769503</v>
      </c>
    </row>
    <row r="428" spans="1:9" ht="14.25" hidden="1">
      <c r="A428" s="2">
        <v>4000</v>
      </c>
      <c r="B428" s="2" t="s">
        <v>555</v>
      </c>
      <c r="C428" s="308">
        <f>P193</f>
        <v>3067000</v>
      </c>
      <c r="D428" s="201">
        <f t="shared" si="7"/>
        <v>0.058293377091189376</v>
      </c>
      <c r="G428" s="6">
        <v>141</v>
      </c>
      <c r="I428" s="6">
        <f>P26</f>
        <v>1525000</v>
      </c>
    </row>
    <row r="429" spans="1:9" ht="14.25" hidden="1">
      <c r="A429" s="2">
        <v>5000</v>
      </c>
      <c r="B429" s="2" t="s">
        <v>591</v>
      </c>
      <c r="C429" s="308">
        <f>P241</f>
        <v>1495000</v>
      </c>
      <c r="D429" s="201">
        <f t="shared" si="7"/>
        <v>0.02841493275230783</v>
      </c>
      <c r="G429" s="6">
        <v>143</v>
      </c>
      <c r="I429" s="6">
        <f>P28</f>
        <v>791000</v>
      </c>
    </row>
    <row r="430" spans="1:4" ht="14.25" hidden="1">
      <c r="A430" s="2">
        <v>6000</v>
      </c>
      <c r="B430" s="2" t="s">
        <v>929</v>
      </c>
      <c r="C430" s="308">
        <f>P300</f>
        <v>8926565</v>
      </c>
      <c r="D430" s="201">
        <f t="shared" si="7"/>
        <v>0.16966404293251153</v>
      </c>
    </row>
    <row r="431" spans="1:4" ht="14.25" hidden="1">
      <c r="A431" s="2">
        <v>7000</v>
      </c>
      <c r="B431" s="2" t="s">
        <v>636</v>
      </c>
      <c r="C431" s="308">
        <f>P322</f>
        <v>0</v>
      </c>
      <c r="D431" s="201">
        <f t="shared" si="7"/>
        <v>0</v>
      </c>
    </row>
    <row r="432" spans="1:4" ht="14.25" hidden="1">
      <c r="A432" s="2">
        <v>8000</v>
      </c>
      <c r="B432" s="2" t="s">
        <v>235</v>
      </c>
      <c r="C432" s="308">
        <f>P370</f>
        <v>0</v>
      </c>
      <c r="D432" s="201">
        <f t="shared" si="7"/>
        <v>0</v>
      </c>
    </row>
    <row r="433" spans="1:4" ht="14.25" hidden="1">
      <c r="A433" s="2">
        <v>9000</v>
      </c>
      <c r="B433" s="2" t="s">
        <v>290</v>
      </c>
      <c r="C433" s="308">
        <f>P388</f>
        <v>418000</v>
      </c>
      <c r="D433" s="201">
        <f t="shared" si="7"/>
        <v>0.007944777184257306</v>
      </c>
    </row>
    <row r="434" spans="3:4" ht="14.25" hidden="1">
      <c r="C434" s="308">
        <f>SUBTOTAL(9,C425:C433)</f>
        <v>52613181</v>
      </c>
      <c r="D434" s="201">
        <f>SUBTOTAL(9,D425:D433)</f>
        <v>1.0000000000000002</v>
      </c>
    </row>
    <row r="435" spans="3:4" ht="14.25" hidden="1">
      <c r="C435" s="308"/>
      <c r="D435" s="201"/>
    </row>
    <row r="436" spans="2:4" ht="14.25" hidden="1">
      <c r="B436" s="2" t="s">
        <v>920</v>
      </c>
      <c r="C436" s="308">
        <f>C437+C445+C474+C493+C502+C507</f>
        <v>34950203</v>
      </c>
      <c r="D436" s="6"/>
    </row>
    <row r="437" spans="1:4" ht="14.25" hidden="1">
      <c r="A437" s="2">
        <v>100</v>
      </c>
      <c r="B437" s="2" t="s">
        <v>386</v>
      </c>
      <c r="C437" s="308">
        <f>SUBTOTAL(9,C438:C444)</f>
        <v>20584203</v>
      </c>
      <c r="D437" s="202">
        <f>C437/$C$436</f>
        <v>0.5889580383839258</v>
      </c>
    </row>
    <row r="438" spans="1:4" ht="14.25" hidden="1">
      <c r="A438" s="2">
        <v>101</v>
      </c>
      <c r="B438" s="2" t="s">
        <v>747</v>
      </c>
      <c r="C438" s="308">
        <f>SUMIF($D$5:$D$389,A438,$E$4:$E$389)</f>
        <v>20584203</v>
      </c>
      <c r="D438" s="202"/>
    </row>
    <row r="439" spans="1:4" ht="14.25" hidden="1">
      <c r="A439" s="2">
        <v>102</v>
      </c>
      <c r="B439" s="2" t="s">
        <v>719</v>
      </c>
      <c r="C439" s="308">
        <f aca="true" t="shared" si="8" ref="C439:C444">SUMIF($D$5:$D$389,A439,$E$4:$E$389)</f>
        <v>0</v>
      </c>
      <c r="D439" s="202"/>
    </row>
    <row r="440" spans="1:4" ht="14.25" hidden="1">
      <c r="A440" s="2">
        <v>103</v>
      </c>
      <c r="B440" s="2" t="s">
        <v>415</v>
      </c>
      <c r="C440" s="308">
        <f t="shared" si="8"/>
        <v>0</v>
      </c>
      <c r="D440" s="202"/>
    </row>
    <row r="441" spans="1:4" ht="14.25" hidden="1">
      <c r="A441" s="2">
        <v>104</v>
      </c>
      <c r="B441" s="2" t="s">
        <v>827</v>
      </c>
      <c r="C441" s="308">
        <f t="shared" si="8"/>
        <v>0</v>
      </c>
      <c r="D441" s="202"/>
    </row>
    <row r="442" spans="1:4" ht="14.25" hidden="1">
      <c r="A442" s="2">
        <v>105</v>
      </c>
      <c r="B442" s="2" t="s">
        <v>828</v>
      </c>
      <c r="C442" s="308">
        <f t="shared" si="8"/>
        <v>0</v>
      </c>
      <c r="D442" s="202"/>
    </row>
    <row r="443" spans="1:4" ht="14.25" hidden="1">
      <c r="A443" s="2">
        <v>106</v>
      </c>
      <c r="B443" s="2" t="s">
        <v>798</v>
      </c>
      <c r="C443" s="308">
        <f t="shared" si="8"/>
        <v>0</v>
      </c>
      <c r="D443" s="202"/>
    </row>
    <row r="444" spans="1:4" ht="14.25" hidden="1">
      <c r="A444" s="2">
        <v>199</v>
      </c>
      <c r="B444" s="2" t="s">
        <v>387</v>
      </c>
      <c r="C444" s="308">
        <f t="shared" si="8"/>
        <v>0</v>
      </c>
      <c r="D444" s="202"/>
    </row>
    <row r="445" spans="1:4" ht="14.25" hidden="1">
      <c r="A445" s="2">
        <v>200</v>
      </c>
      <c r="B445" s="2" t="s">
        <v>339</v>
      </c>
      <c r="C445" s="308">
        <f>SUBTOTAL(9,C446:C473)</f>
        <v>14366000</v>
      </c>
      <c r="D445" s="202">
        <f>C445/$C$436</f>
        <v>0.41104196161607415</v>
      </c>
    </row>
    <row r="446" spans="1:4" ht="14.25" hidden="1">
      <c r="A446" s="2">
        <v>201</v>
      </c>
      <c r="B446" s="2" t="s">
        <v>799</v>
      </c>
      <c r="C446" s="308">
        <f>SUMIF($F$4:$F$389,A446,$G$4:$G$389)</f>
        <v>0</v>
      </c>
      <c r="D446" s="202"/>
    </row>
    <row r="447" spans="1:4" ht="14.25" hidden="1">
      <c r="A447" s="2">
        <v>202</v>
      </c>
      <c r="B447" s="2" t="s">
        <v>800</v>
      </c>
      <c r="C447" s="308">
        <f aca="true" t="shared" si="9" ref="C447:C472">SUMIF($F$4:$F$389,A447,$G$4:$G$389)</f>
        <v>0</v>
      </c>
      <c r="D447" s="202"/>
    </row>
    <row r="448" spans="1:4" ht="14.25" hidden="1">
      <c r="A448" s="2">
        <v>203</v>
      </c>
      <c r="B448" s="2" t="s">
        <v>801</v>
      </c>
      <c r="C448" s="308">
        <f t="shared" si="9"/>
        <v>0</v>
      </c>
      <c r="D448" s="202"/>
    </row>
    <row r="449" spans="1:4" ht="14.25" hidden="1">
      <c r="A449" s="2">
        <v>204</v>
      </c>
      <c r="B449" s="2" t="s">
        <v>802</v>
      </c>
      <c r="C449" s="308">
        <f t="shared" si="9"/>
        <v>0</v>
      </c>
      <c r="D449" s="202"/>
    </row>
    <row r="450" spans="1:4" ht="14.25" hidden="1">
      <c r="A450" s="2">
        <v>205</v>
      </c>
      <c r="B450" s="2" t="s">
        <v>803</v>
      </c>
      <c r="C450" s="308">
        <f t="shared" si="9"/>
        <v>0</v>
      </c>
      <c r="D450" s="202"/>
    </row>
    <row r="451" spans="1:4" ht="14.25" hidden="1">
      <c r="A451" s="2">
        <v>206</v>
      </c>
      <c r="B451" s="2" t="s">
        <v>804</v>
      </c>
      <c r="C451" s="308">
        <f t="shared" si="9"/>
        <v>0</v>
      </c>
      <c r="D451" s="202"/>
    </row>
    <row r="452" spans="1:4" ht="14.25" hidden="1">
      <c r="A452" s="2">
        <v>207</v>
      </c>
      <c r="B452" s="2" t="s">
        <v>805</v>
      </c>
      <c r="C452" s="308">
        <f t="shared" si="9"/>
        <v>0</v>
      </c>
      <c r="D452" s="202"/>
    </row>
    <row r="453" spans="1:4" ht="14.25" hidden="1">
      <c r="A453" s="2">
        <v>208</v>
      </c>
      <c r="B453" s="2" t="s">
        <v>806</v>
      </c>
      <c r="C453" s="308">
        <f t="shared" si="9"/>
        <v>0</v>
      </c>
      <c r="D453" s="202"/>
    </row>
    <row r="454" spans="1:4" ht="14.25" hidden="1">
      <c r="A454" s="2">
        <v>209</v>
      </c>
      <c r="B454" s="2" t="s">
        <v>807</v>
      </c>
      <c r="C454" s="308">
        <f t="shared" si="9"/>
        <v>0</v>
      </c>
      <c r="D454" s="202"/>
    </row>
    <row r="455" spans="1:4" ht="14.25" hidden="1">
      <c r="A455" s="2">
        <v>210</v>
      </c>
      <c r="B455" s="2" t="s">
        <v>808</v>
      </c>
      <c r="C455" s="308">
        <f t="shared" si="9"/>
        <v>0</v>
      </c>
      <c r="D455" s="202"/>
    </row>
    <row r="456" spans="1:4" ht="14.25" hidden="1">
      <c r="A456" s="2">
        <v>211</v>
      </c>
      <c r="B456" s="2" t="s">
        <v>809</v>
      </c>
      <c r="C456" s="308">
        <f t="shared" si="9"/>
        <v>0</v>
      </c>
      <c r="D456" s="202"/>
    </row>
    <row r="457" spans="1:4" ht="14.25" hidden="1">
      <c r="A457" s="2">
        <v>212</v>
      </c>
      <c r="B457" s="2" t="s">
        <v>811</v>
      </c>
      <c r="C457" s="308">
        <f t="shared" si="9"/>
        <v>0</v>
      </c>
      <c r="D457" s="202"/>
    </row>
    <row r="458" spans="1:4" ht="14.25" hidden="1">
      <c r="A458" s="2">
        <v>213</v>
      </c>
      <c r="B458" s="2" t="s">
        <v>812</v>
      </c>
      <c r="C458" s="308">
        <f t="shared" si="9"/>
        <v>0</v>
      </c>
      <c r="D458" s="202"/>
    </row>
    <row r="459" spans="1:4" ht="14.25" hidden="1">
      <c r="A459" s="2">
        <v>214</v>
      </c>
      <c r="B459" s="2" t="s">
        <v>810</v>
      </c>
      <c r="C459" s="308">
        <f t="shared" si="9"/>
        <v>0</v>
      </c>
      <c r="D459" s="202"/>
    </row>
    <row r="460" spans="1:4" ht="14.25" hidden="1">
      <c r="A460" s="2">
        <v>215</v>
      </c>
      <c r="B460" s="2" t="s">
        <v>813</v>
      </c>
      <c r="C460" s="308">
        <f t="shared" si="9"/>
        <v>0</v>
      </c>
      <c r="D460" s="202"/>
    </row>
    <row r="461" spans="1:4" ht="14.25" hidden="1">
      <c r="A461" s="2">
        <v>216</v>
      </c>
      <c r="B461" s="2" t="s">
        <v>814</v>
      </c>
      <c r="C461" s="308">
        <f t="shared" si="9"/>
        <v>0</v>
      </c>
      <c r="D461" s="202"/>
    </row>
    <row r="462" spans="1:4" ht="14.25" hidden="1">
      <c r="A462" s="2">
        <v>217</v>
      </c>
      <c r="B462" s="2" t="s">
        <v>815</v>
      </c>
      <c r="C462" s="308">
        <f t="shared" si="9"/>
        <v>0</v>
      </c>
      <c r="D462" s="202"/>
    </row>
    <row r="463" spans="1:4" ht="14.25" hidden="1">
      <c r="A463" s="2">
        <v>218</v>
      </c>
      <c r="B463" s="2" t="s">
        <v>816</v>
      </c>
      <c r="C463" s="308">
        <f t="shared" si="9"/>
        <v>0</v>
      </c>
      <c r="D463" s="202"/>
    </row>
    <row r="464" spans="1:4" ht="14.25" hidden="1">
      <c r="A464" s="2">
        <v>219</v>
      </c>
      <c r="B464" s="2" t="s">
        <v>817</v>
      </c>
      <c r="C464" s="308">
        <f t="shared" si="9"/>
        <v>0</v>
      </c>
      <c r="D464" s="202"/>
    </row>
    <row r="465" spans="1:4" ht="14.25" hidden="1">
      <c r="A465" s="2">
        <v>220</v>
      </c>
      <c r="B465" s="2" t="s">
        <v>818</v>
      </c>
      <c r="C465" s="308">
        <f t="shared" si="9"/>
        <v>0</v>
      </c>
      <c r="D465" s="202"/>
    </row>
    <row r="466" spans="1:4" ht="14.25" hidden="1">
      <c r="A466" s="2">
        <v>221</v>
      </c>
      <c r="B466" s="2" t="s">
        <v>819</v>
      </c>
      <c r="C466" s="308">
        <f t="shared" si="9"/>
        <v>0</v>
      </c>
      <c r="D466" s="202"/>
    </row>
    <row r="467" spans="1:4" ht="14.25" hidden="1">
      <c r="A467" s="2">
        <v>222</v>
      </c>
      <c r="B467" s="2" t="s">
        <v>820</v>
      </c>
      <c r="C467" s="308">
        <f t="shared" si="9"/>
        <v>0</v>
      </c>
      <c r="D467" s="202"/>
    </row>
    <row r="468" spans="1:4" ht="14.25" hidden="1">
      <c r="A468" s="2">
        <v>223</v>
      </c>
      <c r="B468" s="2" t="s">
        <v>821</v>
      </c>
      <c r="C468" s="308">
        <f t="shared" si="9"/>
        <v>0</v>
      </c>
      <c r="D468" s="202"/>
    </row>
    <row r="469" spans="1:4" ht="14.25" hidden="1">
      <c r="A469" s="2">
        <v>224</v>
      </c>
      <c r="B469" s="2" t="s">
        <v>822</v>
      </c>
      <c r="C469" s="308">
        <f t="shared" si="9"/>
        <v>0</v>
      </c>
      <c r="D469" s="202"/>
    </row>
    <row r="470" spans="1:4" ht="14.25" hidden="1">
      <c r="A470" s="2">
        <v>225</v>
      </c>
      <c r="B470" s="2" t="s">
        <v>823</v>
      </c>
      <c r="C470" s="308">
        <f t="shared" si="9"/>
        <v>0</v>
      </c>
      <c r="D470" s="202"/>
    </row>
    <row r="471" spans="1:4" ht="14.25" hidden="1">
      <c r="A471" s="2">
        <v>226</v>
      </c>
      <c r="B471" s="2" t="s">
        <v>824</v>
      </c>
      <c r="C471" s="308">
        <f t="shared" si="9"/>
        <v>0</v>
      </c>
      <c r="D471" s="202"/>
    </row>
    <row r="472" spans="1:4" ht="14.25" hidden="1">
      <c r="A472" s="2">
        <v>227</v>
      </c>
      <c r="B472" s="2" t="s">
        <v>825</v>
      </c>
      <c r="C472" s="308">
        <f t="shared" si="9"/>
        <v>6456000</v>
      </c>
      <c r="D472" s="202"/>
    </row>
    <row r="473" spans="1:4" ht="14.25" hidden="1">
      <c r="A473" s="2">
        <v>228</v>
      </c>
      <c r="B473" s="2" t="s">
        <v>826</v>
      </c>
      <c r="C473" s="308">
        <f>SUMIF($F$4:$F$389,A473,$G$4:$G$389)</f>
        <v>7910000</v>
      </c>
      <c r="D473" s="202"/>
    </row>
    <row r="474" spans="1:4" ht="14.25" hidden="1">
      <c r="A474" s="2">
        <v>300</v>
      </c>
      <c r="B474" s="2" t="s">
        <v>388</v>
      </c>
      <c r="C474" s="308">
        <f>SUBTOTAL(9,C475:C492)</f>
        <v>0</v>
      </c>
      <c r="D474" s="202">
        <f>C474/$C$436</f>
        <v>0</v>
      </c>
    </row>
    <row r="475" spans="1:4" ht="14.25" hidden="1">
      <c r="A475" s="2">
        <v>301</v>
      </c>
      <c r="B475" s="2" t="s">
        <v>829</v>
      </c>
      <c r="C475" s="308">
        <f>SUMIF($H$4:$H$389,A475,$I$4:$I$389)</f>
        <v>0</v>
      </c>
      <c r="D475" s="202"/>
    </row>
    <row r="476" spans="1:4" ht="14.25" hidden="1">
      <c r="A476" s="2">
        <v>302</v>
      </c>
      <c r="B476" s="2" t="s">
        <v>830</v>
      </c>
      <c r="C476" s="308">
        <f aca="true" t="shared" si="10" ref="C476:C492">SUMIF($H$4:$H$389,A476,$I$4:$I$389)</f>
        <v>0</v>
      </c>
      <c r="D476" s="202"/>
    </row>
    <row r="477" spans="1:4" ht="14.25" hidden="1">
      <c r="A477" s="2">
        <v>303</v>
      </c>
      <c r="B477" s="2" t="s">
        <v>831</v>
      </c>
      <c r="C477" s="308">
        <f t="shared" si="10"/>
        <v>0</v>
      </c>
      <c r="D477" s="202"/>
    </row>
    <row r="478" spans="1:4" ht="14.25" hidden="1">
      <c r="A478" s="2">
        <v>304</v>
      </c>
      <c r="B478" s="2" t="s">
        <v>832</v>
      </c>
      <c r="C478" s="308">
        <f t="shared" si="10"/>
        <v>0</v>
      </c>
      <c r="D478" s="202"/>
    </row>
    <row r="479" spans="1:4" ht="14.25" hidden="1">
      <c r="A479" s="2">
        <v>305</v>
      </c>
      <c r="B479" s="2" t="s">
        <v>833</v>
      </c>
      <c r="C479" s="308">
        <f t="shared" si="10"/>
        <v>0</v>
      </c>
      <c r="D479" s="202"/>
    </row>
    <row r="480" spans="1:4" ht="14.25" hidden="1">
      <c r="A480" s="2">
        <v>306</v>
      </c>
      <c r="B480" s="2" t="s">
        <v>834</v>
      </c>
      <c r="C480" s="308">
        <f t="shared" si="10"/>
        <v>0</v>
      </c>
      <c r="D480" s="202"/>
    </row>
    <row r="481" spans="1:4" ht="14.25" hidden="1">
      <c r="A481" s="2">
        <v>307</v>
      </c>
      <c r="B481" s="2" t="s">
        <v>835</v>
      </c>
      <c r="C481" s="308">
        <f t="shared" si="10"/>
        <v>0</v>
      </c>
      <c r="D481" s="202"/>
    </row>
    <row r="482" spans="1:4" ht="14.25" hidden="1">
      <c r="A482" s="2">
        <v>308</v>
      </c>
      <c r="B482" s="2" t="s">
        <v>836</v>
      </c>
      <c r="C482" s="308">
        <f t="shared" si="10"/>
        <v>0</v>
      </c>
      <c r="D482" s="202"/>
    </row>
    <row r="483" spans="1:4" ht="14.25" hidden="1">
      <c r="A483" s="2">
        <v>309</v>
      </c>
      <c r="B483" s="2" t="s">
        <v>837</v>
      </c>
      <c r="C483" s="308">
        <f t="shared" si="10"/>
        <v>0</v>
      </c>
      <c r="D483" s="202"/>
    </row>
    <row r="484" spans="1:4" ht="14.25" hidden="1">
      <c r="A484" s="2">
        <v>310</v>
      </c>
      <c r="B484" s="2" t="s">
        <v>838</v>
      </c>
      <c r="C484" s="308">
        <f t="shared" si="10"/>
        <v>0</v>
      </c>
      <c r="D484" s="202"/>
    </row>
    <row r="485" spans="1:4" ht="14.25" hidden="1">
      <c r="A485" s="2">
        <v>311</v>
      </c>
      <c r="B485" s="2" t="s">
        <v>839</v>
      </c>
      <c r="C485" s="308">
        <f t="shared" si="10"/>
        <v>0</v>
      </c>
      <c r="D485" s="202"/>
    </row>
    <row r="486" spans="1:4" ht="14.25" hidden="1">
      <c r="A486" s="2">
        <v>312</v>
      </c>
      <c r="B486" s="2" t="s">
        <v>840</v>
      </c>
      <c r="C486" s="308">
        <f t="shared" si="10"/>
        <v>0</v>
      </c>
      <c r="D486" s="202"/>
    </row>
    <row r="487" spans="1:4" ht="14.25" hidden="1">
      <c r="A487" s="2">
        <v>313</v>
      </c>
      <c r="B487" s="2" t="s">
        <v>841</v>
      </c>
      <c r="C487" s="308">
        <f t="shared" si="10"/>
        <v>0</v>
      </c>
      <c r="D487" s="202"/>
    </row>
    <row r="488" spans="1:4" ht="14.25" hidden="1">
      <c r="A488" s="2">
        <v>314</v>
      </c>
      <c r="B488" s="2" t="s">
        <v>842</v>
      </c>
      <c r="C488" s="308">
        <f t="shared" si="10"/>
        <v>0</v>
      </c>
      <c r="D488" s="202"/>
    </row>
    <row r="489" spans="1:4" ht="14.25" hidden="1">
      <c r="A489" s="2">
        <v>315</v>
      </c>
      <c r="B489" s="2" t="s">
        <v>843</v>
      </c>
      <c r="C489" s="308">
        <f t="shared" si="10"/>
        <v>0</v>
      </c>
      <c r="D489" s="202"/>
    </row>
    <row r="490" spans="1:4" ht="14.25" hidden="1">
      <c r="A490" s="2">
        <v>316</v>
      </c>
      <c r="B490" s="2" t="s">
        <v>844</v>
      </c>
      <c r="C490" s="308">
        <f t="shared" si="10"/>
        <v>0</v>
      </c>
      <c r="D490" s="202"/>
    </row>
    <row r="491" spans="1:4" ht="14.25" hidden="1">
      <c r="A491" s="2">
        <v>317</v>
      </c>
      <c r="B491" s="2" t="s">
        <v>845</v>
      </c>
      <c r="C491" s="308">
        <f t="shared" si="10"/>
        <v>0</v>
      </c>
      <c r="D491" s="202"/>
    </row>
    <row r="492" spans="1:4" ht="14.25" hidden="1">
      <c r="A492" s="2">
        <v>399</v>
      </c>
      <c r="B492" s="2" t="s">
        <v>846</v>
      </c>
      <c r="C492" s="308">
        <f t="shared" si="10"/>
        <v>0</v>
      </c>
      <c r="D492" s="202"/>
    </row>
    <row r="493" spans="1:4" ht="14.25" hidden="1">
      <c r="A493" s="2">
        <v>400</v>
      </c>
      <c r="B493" s="2" t="s">
        <v>389</v>
      </c>
      <c r="C493" s="308">
        <f>SUBTOTAL(9,C494:C501)</f>
        <v>0</v>
      </c>
      <c r="D493" s="202">
        <f>C493/$C$436</f>
        <v>0</v>
      </c>
    </row>
    <row r="494" spans="1:4" ht="14.25" hidden="1">
      <c r="A494" s="2">
        <v>401</v>
      </c>
      <c r="B494" s="2" t="s">
        <v>753</v>
      </c>
      <c r="C494" s="308">
        <f>SUMIF($J$4:$J$389,A494,$K$4:$K$389)</f>
        <v>0</v>
      </c>
      <c r="D494" s="202"/>
    </row>
    <row r="495" spans="1:4" ht="14.25" hidden="1">
      <c r="A495" s="2">
        <v>402</v>
      </c>
      <c r="B495" s="2" t="s">
        <v>754</v>
      </c>
      <c r="C495" s="308">
        <f aca="true" t="shared" si="11" ref="C495:C501">SUMIF($J$4:$J$389,A495,$K$4:$K$389)</f>
        <v>0</v>
      </c>
      <c r="D495" s="202"/>
    </row>
    <row r="496" spans="1:4" ht="14.25" hidden="1">
      <c r="A496" s="2">
        <v>403</v>
      </c>
      <c r="B496" s="2" t="s">
        <v>755</v>
      </c>
      <c r="C496" s="308">
        <f t="shared" si="11"/>
        <v>0</v>
      </c>
      <c r="D496" s="202"/>
    </row>
    <row r="497" spans="1:4" ht="14.25" hidden="1">
      <c r="A497" s="2">
        <v>404</v>
      </c>
      <c r="B497" s="2" t="s">
        <v>756</v>
      </c>
      <c r="C497" s="308">
        <f t="shared" si="11"/>
        <v>0</v>
      </c>
      <c r="D497" s="202"/>
    </row>
    <row r="498" spans="1:4" ht="14.25" hidden="1">
      <c r="A498" s="2">
        <v>405</v>
      </c>
      <c r="B498" s="2" t="s">
        <v>757</v>
      </c>
      <c r="C498" s="308">
        <f t="shared" si="11"/>
        <v>0</v>
      </c>
      <c r="D498" s="202"/>
    </row>
    <row r="499" spans="1:4" ht="14.25" hidden="1">
      <c r="A499" s="2">
        <v>406</v>
      </c>
      <c r="B499" s="2" t="s">
        <v>758</v>
      </c>
      <c r="C499" s="308">
        <f t="shared" si="11"/>
        <v>0</v>
      </c>
      <c r="D499" s="202"/>
    </row>
    <row r="500" spans="1:4" ht="14.25" hidden="1">
      <c r="A500" s="2">
        <v>407</v>
      </c>
      <c r="B500" s="2" t="s">
        <v>759</v>
      </c>
      <c r="C500" s="308">
        <f t="shared" si="11"/>
        <v>0</v>
      </c>
      <c r="D500" s="202"/>
    </row>
    <row r="501" spans="1:4" ht="14.25" hidden="1">
      <c r="A501" s="2">
        <v>499</v>
      </c>
      <c r="B501" s="2" t="s">
        <v>760</v>
      </c>
      <c r="C501" s="308">
        <f t="shared" si="11"/>
        <v>0</v>
      </c>
      <c r="D501" s="202"/>
    </row>
    <row r="502" spans="1:4" ht="14.25" hidden="1">
      <c r="A502" s="2">
        <v>500</v>
      </c>
      <c r="B502" s="2" t="s">
        <v>390</v>
      </c>
      <c r="C502" s="308">
        <f>SUBTOTAL(9,C503:C506)</f>
        <v>0</v>
      </c>
      <c r="D502" s="202">
        <f>C502/$C$436</f>
        <v>0</v>
      </c>
    </row>
    <row r="503" spans="1:4" ht="14.25" hidden="1">
      <c r="A503" s="2">
        <v>501</v>
      </c>
      <c r="B503" s="2" t="s">
        <v>392</v>
      </c>
      <c r="C503" s="308">
        <f>SUMIF($L$4:$L$389,A503,$M$4:$M$389)</f>
        <v>0</v>
      </c>
      <c r="D503" s="202"/>
    </row>
    <row r="504" spans="1:4" ht="14.25" hidden="1">
      <c r="A504" s="2">
        <v>502</v>
      </c>
      <c r="B504" s="2" t="s">
        <v>391</v>
      </c>
      <c r="C504" s="308">
        <f>SUMIF($L$4:$L$389,A504,$M$4:$M$389)</f>
        <v>0</v>
      </c>
      <c r="D504" s="202"/>
    </row>
    <row r="505" spans="1:4" ht="14.25" hidden="1">
      <c r="A505" s="2">
        <v>503</v>
      </c>
      <c r="B505" s="2" t="s">
        <v>393</v>
      </c>
      <c r="C505" s="308">
        <f>SUMIF($L$4:$L$389,A505,$M$4:$M$389)</f>
        <v>0</v>
      </c>
      <c r="D505" s="202"/>
    </row>
    <row r="506" spans="1:4" ht="14.25" hidden="1">
      <c r="A506" s="2">
        <v>599</v>
      </c>
      <c r="B506" s="2" t="s">
        <v>851</v>
      </c>
      <c r="C506" s="308">
        <f>SUMIF($L$4:$L$389,A506,$M$4:$M$389)</f>
        <v>0</v>
      </c>
      <c r="D506" s="202"/>
    </row>
    <row r="507" spans="1:4" ht="14.25" hidden="1">
      <c r="A507" s="2">
        <v>900</v>
      </c>
      <c r="B507" s="2" t="s">
        <v>394</v>
      </c>
      <c r="C507" s="308">
        <f>SUM(C508:C512)</f>
        <v>0</v>
      </c>
      <c r="D507" s="202">
        <f>C507/$C$436</f>
        <v>0</v>
      </c>
    </row>
    <row r="508" spans="1:4" ht="14.25" hidden="1">
      <c r="A508" s="2">
        <v>901</v>
      </c>
      <c r="B508" s="2" t="s">
        <v>847</v>
      </c>
      <c r="C508" s="308">
        <f>SUMIF($N$4:$N$389,A508,$O$4:$O$389)</f>
        <v>0</v>
      </c>
      <c r="D508" s="202"/>
    </row>
    <row r="509" spans="1:4" ht="14.25" hidden="1">
      <c r="A509" s="2">
        <v>902</v>
      </c>
      <c r="B509" s="2" t="s">
        <v>848</v>
      </c>
      <c r="C509" s="308">
        <f>SUMIF($N$4:$N$389,A509,$O$4:$O$389)</f>
        <v>0</v>
      </c>
      <c r="D509" s="202"/>
    </row>
    <row r="510" spans="1:4" ht="14.25" hidden="1">
      <c r="A510" s="2">
        <v>903</v>
      </c>
      <c r="B510" s="2" t="s">
        <v>849</v>
      </c>
      <c r="C510" s="308">
        <f>SUMIF($N$4:$N$389,A510,$O$4:$O$389)</f>
        <v>0</v>
      </c>
      <c r="D510" s="202"/>
    </row>
    <row r="511" spans="1:4" ht="14.25" hidden="1">
      <c r="A511" s="2">
        <v>904</v>
      </c>
      <c r="B511" s="2" t="s">
        <v>850</v>
      </c>
      <c r="C511" s="308">
        <f>SUMIF($N$4:$N$389,A511,$O$4:$O$389)</f>
        <v>0</v>
      </c>
      <c r="D511" s="202"/>
    </row>
    <row r="512" spans="1:4" ht="14.25" hidden="1">
      <c r="A512" s="2">
        <v>999</v>
      </c>
      <c r="B512" s="2" t="s">
        <v>387</v>
      </c>
      <c r="C512" s="308">
        <f>SUMIF($N$4:$N$389,A512,$O$4:$O$389)</f>
        <v>0</v>
      </c>
      <c r="D512" s="202"/>
    </row>
    <row r="513" spans="3:4" ht="14.25" hidden="1">
      <c r="C513" s="308"/>
      <c r="D513" s="202"/>
    </row>
    <row r="514" spans="2:4" ht="14.25" hidden="1">
      <c r="B514" s="2" t="s">
        <v>932</v>
      </c>
      <c r="C514" s="308">
        <f>SUBTOTAL(9,C515:C517)</f>
        <v>52195181</v>
      </c>
      <c r="D514" s="202"/>
    </row>
    <row r="515" spans="1:4" ht="14.25" hidden="1">
      <c r="A515" s="2">
        <v>1</v>
      </c>
      <c r="B515" s="2" t="s">
        <v>933</v>
      </c>
      <c r="C515" s="308">
        <f>SUMIF($C$4:$C$389,A515,$P$4:$P$389)</f>
        <v>41773616</v>
      </c>
      <c r="D515" s="202">
        <f>C515/$C$514</f>
        <v>0.80033472821945</v>
      </c>
    </row>
    <row r="516" spans="1:4" ht="14.25" hidden="1">
      <c r="A516" s="2">
        <v>2</v>
      </c>
      <c r="B516" s="2" t="s">
        <v>934</v>
      </c>
      <c r="C516" s="308">
        <f>SUMIF($C$4:$C$389,A516,$P$4:$P$389)</f>
        <v>10421565</v>
      </c>
      <c r="D516" s="202">
        <f>C516/$C$514</f>
        <v>0.19966527178055002</v>
      </c>
    </row>
    <row r="517" spans="1:4" ht="14.25" hidden="1">
      <c r="A517" s="2">
        <v>3</v>
      </c>
      <c r="B517" s="2" t="s">
        <v>935</v>
      </c>
      <c r="C517" s="308">
        <f>SUMIF($C$4:$C$389,A517,$P$4:$P$389)</f>
        <v>0</v>
      </c>
      <c r="D517" s="202">
        <f>C517/$C$514</f>
        <v>0</v>
      </c>
    </row>
  </sheetData>
  <sheetProtection password="CC49" sheet="1" objects="1" scenarios="1"/>
  <mergeCells count="22">
    <mergeCell ref="P1:P3"/>
    <mergeCell ref="A1:A3"/>
    <mergeCell ref="D3:E3"/>
    <mergeCell ref="F3:G3"/>
    <mergeCell ref="H3:I3"/>
    <mergeCell ref="J3:K3"/>
    <mergeCell ref="L3:M3"/>
    <mergeCell ref="D1:E1"/>
    <mergeCell ref="N1:O1"/>
    <mergeCell ref="L1:M1"/>
    <mergeCell ref="B1:B3"/>
    <mergeCell ref="C1:C3"/>
    <mergeCell ref="F421:G421"/>
    <mergeCell ref="J1:K1"/>
    <mergeCell ref="H1:I1"/>
    <mergeCell ref="F1:G1"/>
    <mergeCell ref="N421:O421"/>
    <mergeCell ref="H421:I421"/>
    <mergeCell ref="J421:K421"/>
    <mergeCell ref="L421:M421"/>
    <mergeCell ref="N3:O3"/>
    <mergeCell ref="D421:E421"/>
  </mergeCells>
  <conditionalFormatting sqref="D7:E7">
    <cfRule type="containsBlanks" priority="1954" dxfId="0">
      <formula>LEN(TRIM(D7))=0</formula>
    </cfRule>
  </conditionalFormatting>
  <conditionalFormatting sqref="D9:E10">
    <cfRule type="containsBlanks" priority="1953" dxfId="0">
      <formula>LEN(TRIM(D9))=0</formula>
    </cfRule>
  </conditionalFormatting>
  <conditionalFormatting sqref="D12:E14">
    <cfRule type="containsBlanks" priority="1952" dxfId="0">
      <formula>LEN(TRIM(D12))=0</formula>
    </cfRule>
  </conditionalFormatting>
  <conditionalFormatting sqref="D17:E20">
    <cfRule type="containsBlanks" priority="1951" dxfId="0">
      <formula>LEN(TRIM(D17))=0</formula>
    </cfRule>
  </conditionalFormatting>
  <conditionalFormatting sqref="D23:E23">
    <cfRule type="containsBlanks" priority="1950" dxfId="0">
      <formula>LEN(TRIM(D23))=0</formula>
    </cfRule>
  </conditionalFormatting>
  <conditionalFormatting sqref="D26:E29">
    <cfRule type="containsBlanks" priority="1949" dxfId="0">
      <formula>LEN(TRIM(D26))=0</formula>
    </cfRule>
  </conditionalFormatting>
  <conditionalFormatting sqref="D31:E34">
    <cfRule type="containsBlanks" priority="1948" dxfId="0">
      <formula>LEN(TRIM(D31))=0</formula>
    </cfRule>
  </conditionalFormatting>
  <conditionalFormatting sqref="D36:E36">
    <cfRule type="containsBlanks" priority="1947" dxfId="0">
      <formula>LEN(TRIM(D36))=0</formula>
    </cfRule>
  </conditionalFormatting>
  <conditionalFormatting sqref="D38:E38">
    <cfRule type="containsBlanks" priority="1946" dxfId="0">
      <formula>LEN(TRIM(D38))=0</formula>
    </cfRule>
  </conditionalFormatting>
  <conditionalFormatting sqref="D40:E41">
    <cfRule type="containsBlanks" priority="1945" dxfId="0">
      <formula>LEN(TRIM(D40))=0</formula>
    </cfRule>
  </conditionalFormatting>
  <conditionalFormatting sqref="D47:E54">
    <cfRule type="containsBlanks" priority="1944" dxfId="0">
      <formula>LEN(TRIM(D47))=0</formula>
    </cfRule>
  </conditionalFormatting>
  <conditionalFormatting sqref="D56:E58">
    <cfRule type="containsBlanks" priority="1943" dxfId="0">
      <formula>LEN(TRIM(D56))=0</formula>
    </cfRule>
  </conditionalFormatting>
  <conditionalFormatting sqref="D60:E66">
    <cfRule type="containsBlanks" priority="1942" dxfId="0">
      <formula>LEN(TRIM(D60))=0</formula>
    </cfRule>
  </conditionalFormatting>
  <conditionalFormatting sqref="D68:E68">
    <cfRule type="containsBlanks" priority="1941" dxfId="0">
      <formula>LEN(TRIM(D68))=0</formula>
    </cfRule>
  </conditionalFormatting>
  <conditionalFormatting sqref="D70:E78">
    <cfRule type="containsBlanks" priority="1940" dxfId="0">
      <formula>LEN(TRIM(D70))=0</formula>
    </cfRule>
  </conditionalFormatting>
  <conditionalFormatting sqref="D80:E86">
    <cfRule type="containsBlanks" priority="1939" dxfId="0">
      <formula>LEN(TRIM(D80))=0</formula>
    </cfRule>
  </conditionalFormatting>
  <conditionalFormatting sqref="D88:E88">
    <cfRule type="containsBlanks" priority="1938" dxfId="0">
      <formula>LEN(TRIM(D88))=0</formula>
    </cfRule>
  </conditionalFormatting>
  <conditionalFormatting sqref="D91:E95">
    <cfRule type="containsBlanks" priority="1937" dxfId="0">
      <formula>LEN(TRIM(D91))=0</formula>
    </cfRule>
  </conditionalFormatting>
  <conditionalFormatting sqref="D97:E99">
    <cfRule type="containsBlanks" priority="1936" dxfId="0">
      <formula>LEN(TRIM(D97))=0</formula>
    </cfRule>
  </conditionalFormatting>
  <conditionalFormatting sqref="D101:E109">
    <cfRule type="containsBlanks" priority="1935" dxfId="0">
      <formula>LEN(TRIM(D101))=0</formula>
    </cfRule>
  </conditionalFormatting>
  <conditionalFormatting sqref="D112:E119">
    <cfRule type="containsBlanks" priority="1934" dxfId="0">
      <formula>LEN(TRIM(D112))=0</formula>
    </cfRule>
  </conditionalFormatting>
  <conditionalFormatting sqref="D120:E120">
    <cfRule type="containsBlanks" priority="1933" dxfId="0">
      <formula>LEN(TRIM(D120))=0</formula>
    </cfRule>
  </conditionalFormatting>
  <conditionalFormatting sqref="D122:E128">
    <cfRule type="containsBlanks" priority="1932" dxfId="0">
      <formula>LEN(TRIM(D122))=0</formula>
    </cfRule>
  </conditionalFormatting>
  <conditionalFormatting sqref="D129:E130">
    <cfRule type="containsBlanks" priority="1931" dxfId="0">
      <formula>LEN(TRIM(D129))=0</formula>
    </cfRule>
  </conditionalFormatting>
  <conditionalFormatting sqref="D132:E140">
    <cfRule type="containsBlanks" priority="1930" dxfId="0">
      <formula>LEN(TRIM(D132))=0</formula>
    </cfRule>
  </conditionalFormatting>
  <conditionalFormatting sqref="D142:E150">
    <cfRule type="containsBlanks" priority="1929" dxfId="0">
      <formula>LEN(TRIM(D142))=0</formula>
    </cfRule>
  </conditionalFormatting>
  <conditionalFormatting sqref="D152:E160">
    <cfRule type="containsBlanks" priority="1928" dxfId="0">
      <formula>LEN(TRIM(D152))=0</formula>
    </cfRule>
  </conditionalFormatting>
  <conditionalFormatting sqref="D162:E168">
    <cfRule type="containsBlanks" priority="1927" dxfId="0">
      <formula>LEN(TRIM(D162))=0</formula>
    </cfRule>
  </conditionalFormatting>
  <conditionalFormatting sqref="D170:E178">
    <cfRule type="containsBlanks" priority="1926" dxfId="0">
      <formula>LEN(TRIM(D170))=0</formula>
    </cfRule>
  </conditionalFormatting>
  <conditionalFormatting sqref="D180:E184">
    <cfRule type="containsBlanks" priority="1925" dxfId="0">
      <formula>LEN(TRIM(D180))=0</formula>
    </cfRule>
  </conditionalFormatting>
  <conditionalFormatting sqref="D186:E192">
    <cfRule type="containsBlanks" priority="1924" dxfId="0">
      <formula>LEN(TRIM(D186))=0</formula>
    </cfRule>
  </conditionalFormatting>
  <conditionalFormatting sqref="D211:E214">
    <cfRule type="containsBlanks" priority="1923" dxfId="0">
      <formula>LEN(TRIM(D211))=0</formula>
    </cfRule>
  </conditionalFormatting>
  <conditionalFormatting sqref="D216:E216">
    <cfRule type="containsBlanks" priority="1922" dxfId="0">
      <formula>LEN(TRIM(D216))=0</formula>
    </cfRule>
  </conditionalFormatting>
  <conditionalFormatting sqref="D219:E226">
    <cfRule type="containsBlanks" priority="1921" dxfId="0">
      <formula>LEN(TRIM(D219))=0</formula>
    </cfRule>
  </conditionalFormatting>
  <conditionalFormatting sqref="D228:E229">
    <cfRule type="containsBlanks" priority="1920" dxfId="0">
      <formula>LEN(TRIM(D228))=0</formula>
    </cfRule>
  </conditionalFormatting>
  <conditionalFormatting sqref="D243:E248">
    <cfRule type="containsBlanks" priority="1919" dxfId="0">
      <formula>LEN(TRIM(D243))=0</formula>
    </cfRule>
  </conditionalFormatting>
  <conditionalFormatting sqref="D250:E253">
    <cfRule type="containsBlanks" priority="1918" dxfId="0">
      <formula>LEN(TRIM(D250))=0</formula>
    </cfRule>
  </conditionalFormatting>
  <conditionalFormatting sqref="D255:E256">
    <cfRule type="containsBlanks" priority="1917" dxfId="0">
      <formula>LEN(TRIM(D255))=0</formula>
    </cfRule>
  </conditionalFormatting>
  <conditionalFormatting sqref="D258:E263">
    <cfRule type="containsBlanks" priority="1916" dxfId="0">
      <formula>LEN(TRIM(D258))=0</formula>
    </cfRule>
  </conditionalFormatting>
  <conditionalFormatting sqref="D265:E265">
    <cfRule type="containsBlanks" priority="1915" dxfId="0">
      <formula>LEN(TRIM(D265))=0</formula>
    </cfRule>
  </conditionalFormatting>
  <conditionalFormatting sqref="D267:E274">
    <cfRule type="containsBlanks" priority="1914" dxfId="0">
      <formula>LEN(TRIM(D267))=0</formula>
    </cfRule>
  </conditionalFormatting>
  <conditionalFormatting sqref="D276:E284">
    <cfRule type="containsBlanks" priority="1913" dxfId="0">
      <formula>LEN(TRIM(D276))=0</formula>
    </cfRule>
  </conditionalFormatting>
  <conditionalFormatting sqref="D286:E289">
    <cfRule type="containsBlanks" priority="1912" dxfId="0">
      <formula>LEN(TRIM(D286))=0</formula>
    </cfRule>
  </conditionalFormatting>
  <conditionalFormatting sqref="D291:E299">
    <cfRule type="containsBlanks" priority="1911" dxfId="0">
      <formula>LEN(TRIM(D291))=0</formula>
    </cfRule>
  </conditionalFormatting>
  <conditionalFormatting sqref="D302:E309">
    <cfRule type="containsBlanks" priority="1910" dxfId="0">
      <formula>LEN(TRIM(D302))=0</formula>
    </cfRule>
  </conditionalFormatting>
  <conditionalFormatting sqref="D311:E318">
    <cfRule type="containsBlanks" priority="1909" dxfId="0">
      <formula>LEN(TRIM(D311))=0</formula>
    </cfRule>
  </conditionalFormatting>
  <conditionalFormatting sqref="D320:E321">
    <cfRule type="containsBlanks" priority="1908" dxfId="0">
      <formula>LEN(TRIM(D320))=0</formula>
    </cfRule>
  </conditionalFormatting>
  <conditionalFormatting sqref="D324:E325">
    <cfRule type="containsBlanks" priority="1907" dxfId="0">
      <formula>LEN(TRIM(D324))=0</formula>
    </cfRule>
  </conditionalFormatting>
  <conditionalFormatting sqref="D327:E335">
    <cfRule type="containsBlanks" priority="1906" dxfId="0">
      <formula>LEN(TRIM(D327))=0</formula>
    </cfRule>
  </conditionalFormatting>
  <conditionalFormatting sqref="D337:E342">
    <cfRule type="containsBlanks" priority="1905" dxfId="0">
      <formula>LEN(TRIM(D337))=0</formula>
    </cfRule>
  </conditionalFormatting>
  <conditionalFormatting sqref="D357:E358">
    <cfRule type="containsBlanks" priority="1904" dxfId="0">
      <formula>LEN(TRIM(D357))=0</formula>
    </cfRule>
  </conditionalFormatting>
  <conditionalFormatting sqref="D361:E362">
    <cfRule type="containsBlanks" priority="1903" dxfId="0">
      <formula>LEN(TRIM(D361))=0</formula>
    </cfRule>
  </conditionalFormatting>
  <conditionalFormatting sqref="D367:E369">
    <cfRule type="containsBlanks" priority="1902" dxfId="0">
      <formula>LEN(TRIM(D367))=0</formula>
    </cfRule>
  </conditionalFormatting>
  <conditionalFormatting sqref="D390:E391">
    <cfRule type="containsBlanks" priority="1901" dxfId="0">
      <formula>LEN(TRIM(D390))=0</formula>
    </cfRule>
  </conditionalFormatting>
  <conditionalFormatting sqref="D399:E400">
    <cfRule type="containsBlanks" priority="1900" dxfId="0">
      <formula>LEN(TRIM(D399))=0</formula>
    </cfRule>
  </conditionalFormatting>
  <conditionalFormatting sqref="D408:E408">
    <cfRule type="containsBlanks" priority="1899" dxfId="0">
      <formula>LEN(TRIM(D408))=0</formula>
    </cfRule>
  </conditionalFormatting>
  <conditionalFormatting sqref="D411:E411">
    <cfRule type="containsBlanks" priority="1898" dxfId="0">
      <formula>LEN(TRIM(D411))=0</formula>
    </cfRule>
  </conditionalFormatting>
  <conditionalFormatting sqref="D414:E414">
    <cfRule type="containsBlanks" priority="1897" dxfId="0">
      <formula>LEN(TRIM(D414))=0</formula>
    </cfRule>
  </conditionalFormatting>
  <conditionalFormatting sqref="D420:E420">
    <cfRule type="containsBlanks" priority="1896" dxfId="0">
      <formula>LEN(TRIM(D420))=0</formula>
    </cfRule>
  </conditionalFormatting>
  <conditionalFormatting sqref="F9:G9">
    <cfRule type="containsBlanks" priority="1895" dxfId="0">
      <formula>LEN(TRIM(F9))=0</formula>
    </cfRule>
  </conditionalFormatting>
  <conditionalFormatting sqref="F12:G13">
    <cfRule type="containsBlanks" priority="1894" dxfId="0">
      <formula>LEN(TRIM(F12))=0</formula>
    </cfRule>
  </conditionalFormatting>
  <conditionalFormatting sqref="F18:G20">
    <cfRule type="containsBlanks" priority="1893" dxfId="0">
      <formula>LEN(TRIM(F18))=0</formula>
    </cfRule>
  </conditionalFormatting>
  <conditionalFormatting sqref="F23:G23">
    <cfRule type="containsBlanks" priority="1892" dxfId="0">
      <formula>LEN(TRIM(F23))=0</formula>
    </cfRule>
  </conditionalFormatting>
  <conditionalFormatting sqref="F26:G28">
    <cfRule type="containsBlanks" priority="1891" dxfId="0">
      <formula>LEN(TRIM(F26))=0</formula>
    </cfRule>
  </conditionalFormatting>
  <conditionalFormatting sqref="F29:G29">
    <cfRule type="containsBlanks" priority="1890" dxfId="0">
      <formula>LEN(TRIM(F29))=0</formula>
    </cfRule>
  </conditionalFormatting>
  <conditionalFormatting sqref="F31:G34">
    <cfRule type="containsBlanks" priority="1889" dxfId="0">
      <formula>LEN(TRIM(F31))=0</formula>
    </cfRule>
  </conditionalFormatting>
  <conditionalFormatting sqref="F36:G36">
    <cfRule type="containsBlanks" priority="1888" dxfId="0">
      <formula>LEN(TRIM(F36))=0</formula>
    </cfRule>
  </conditionalFormatting>
  <conditionalFormatting sqref="F38:G38">
    <cfRule type="containsBlanks" priority="1887" dxfId="0">
      <formula>LEN(TRIM(F38))=0</formula>
    </cfRule>
  </conditionalFormatting>
  <conditionalFormatting sqref="F40:G41">
    <cfRule type="containsBlanks" priority="1886" dxfId="0">
      <formula>LEN(TRIM(F40))=0</formula>
    </cfRule>
  </conditionalFormatting>
  <conditionalFormatting sqref="F47:G54">
    <cfRule type="containsBlanks" priority="1885" dxfId="0">
      <formula>LEN(TRIM(F47))=0</formula>
    </cfRule>
  </conditionalFormatting>
  <conditionalFormatting sqref="F56:G58">
    <cfRule type="containsBlanks" priority="1884" dxfId="0">
      <formula>LEN(TRIM(F56))=0</formula>
    </cfRule>
  </conditionalFormatting>
  <conditionalFormatting sqref="F60:G66">
    <cfRule type="containsBlanks" priority="1883" dxfId="0">
      <formula>LEN(TRIM(F60))=0</formula>
    </cfRule>
  </conditionalFormatting>
  <conditionalFormatting sqref="F68:G68">
    <cfRule type="containsBlanks" priority="1882" dxfId="0">
      <formula>LEN(TRIM(F68))=0</formula>
    </cfRule>
  </conditionalFormatting>
  <conditionalFormatting sqref="F70:G78">
    <cfRule type="containsBlanks" priority="1881" dxfId="0">
      <formula>LEN(TRIM(F70))=0</formula>
    </cfRule>
  </conditionalFormatting>
  <conditionalFormatting sqref="F80:G86">
    <cfRule type="containsBlanks" priority="1880" dxfId="0">
      <formula>LEN(TRIM(F80))=0</formula>
    </cfRule>
  </conditionalFormatting>
  <conditionalFormatting sqref="F88:G88">
    <cfRule type="containsBlanks" priority="1879" dxfId="0">
      <formula>LEN(TRIM(F88))=0</formula>
    </cfRule>
  </conditionalFormatting>
  <conditionalFormatting sqref="F91:G95">
    <cfRule type="containsBlanks" priority="1878" dxfId="0">
      <formula>LEN(TRIM(F91))=0</formula>
    </cfRule>
  </conditionalFormatting>
  <conditionalFormatting sqref="F97:G99">
    <cfRule type="containsBlanks" priority="1877" dxfId="0">
      <formula>LEN(TRIM(F97))=0</formula>
    </cfRule>
  </conditionalFormatting>
  <conditionalFormatting sqref="F101:G109">
    <cfRule type="containsBlanks" priority="1876" dxfId="0">
      <formula>LEN(TRIM(F101))=0</formula>
    </cfRule>
  </conditionalFormatting>
  <conditionalFormatting sqref="F112:G120">
    <cfRule type="containsBlanks" priority="1875" dxfId="0">
      <formula>LEN(TRIM(F112))=0</formula>
    </cfRule>
  </conditionalFormatting>
  <conditionalFormatting sqref="F122:G124">
    <cfRule type="containsBlanks" priority="1874" dxfId="0">
      <formula>LEN(TRIM(F122))=0</formula>
    </cfRule>
  </conditionalFormatting>
  <conditionalFormatting sqref="F125:G130">
    <cfRule type="containsBlanks" priority="1873" dxfId="0">
      <formula>LEN(TRIM(F125))=0</formula>
    </cfRule>
  </conditionalFormatting>
  <conditionalFormatting sqref="F132:G140">
    <cfRule type="containsBlanks" priority="1872" dxfId="0">
      <formula>LEN(TRIM(F132))=0</formula>
    </cfRule>
  </conditionalFormatting>
  <conditionalFormatting sqref="F142:G148">
    <cfRule type="containsBlanks" priority="1871" dxfId="0">
      <formula>LEN(TRIM(F142))=0</formula>
    </cfRule>
  </conditionalFormatting>
  <conditionalFormatting sqref="F149:G150">
    <cfRule type="containsBlanks" priority="1870" dxfId="0">
      <formula>LEN(TRIM(F149))=0</formula>
    </cfRule>
  </conditionalFormatting>
  <conditionalFormatting sqref="F152:G160">
    <cfRule type="containsBlanks" priority="1869" dxfId="0">
      <formula>LEN(TRIM(F152))=0</formula>
    </cfRule>
  </conditionalFormatting>
  <conditionalFormatting sqref="F162:G168">
    <cfRule type="containsBlanks" priority="1868" dxfId="0">
      <formula>LEN(TRIM(F162))=0</formula>
    </cfRule>
  </conditionalFormatting>
  <conditionalFormatting sqref="F170:G172">
    <cfRule type="containsBlanks" priority="1867" dxfId="0">
      <formula>LEN(TRIM(F170))=0</formula>
    </cfRule>
  </conditionalFormatting>
  <conditionalFormatting sqref="F173:G178">
    <cfRule type="containsBlanks" priority="1866" dxfId="0">
      <formula>LEN(TRIM(F173))=0</formula>
    </cfRule>
  </conditionalFormatting>
  <conditionalFormatting sqref="F180:G184">
    <cfRule type="containsBlanks" priority="1865" dxfId="0">
      <formula>LEN(TRIM(F180))=0</formula>
    </cfRule>
  </conditionalFormatting>
  <conditionalFormatting sqref="F186:G192">
    <cfRule type="containsBlanks" priority="1864" dxfId="0">
      <formula>LEN(TRIM(F186))=0</formula>
    </cfRule>
  </conditionalFormatting>
  <conditionalFormatting sqref="F219:G220">
    <cfRule type="containsBlanks" priority="1863" dxfId="0">
      <formula>LEN(TRIM(F219))=0</formula>
    </cfRule>
  </conditionalFormatting>
  <conditionalFormatting sqref="F221:G226">
    <cfRule type="containsBlanks" priority="1862" dxfId="0">
      <formula>LEN(TRIM(F221))=0</formula>
    </cfRule>
  </conditionalFormatting>
  <conditionalFormatting sqref="F243:G244">
    <cfRule type="containsBlanks" priority="1861" dxfId="0">
      <formula>LEN(TRIM(F243))=0</formula>
    </cfRule>
  </conditionalFormatting>
  <conditionalFormatting sqref="F245:G248">
    <cfRule type="containsBlanks" priority="1860" dxfId="0">
      <formula>LEN(TRIM(F245))=0</formula>
    </cfRule>
  </conditionalFormatting>
  <conditionalFormatting sqref="F250:G253">
    <cfRule type="containsBlanks" priority="1859" dxfId="0">
      <formula>LEN(TRIM(F250))=0</formula>
    </cfRule>
  </conditionalFormatting>
  <conditionalFormatting sqref="F255:G256">
    <cfRule type="containsBlanks" priority="1858" dxfId="0">
      <formula>LEN(TRIM(F255))=0</formula>
    </cfRule>
  </conditionalFormatting>
  <conditionalFormatting sqref="F258:G263">
    <cfRule type="containsBlanks" priority="1857" dxfId="0">
      <formula>LEN(TRIM(F258))=0</formula>
    </cfRule>
  </conditionalFormatting>
  <conditionalFormatting sqref="F265:G265">
    <cfRule type="containsBlanks" priority="1856" dxfId="0">
      <formula>LEN(TRIM(F265))=0</formula>
    </cfRule>
  </conditionalFormatting>
  <conditionalFormatting sqref="F267:G268">
    <cfRule type="containsBlanks" priority="1855" dxfId="0">
      <formula>LEN(TRIM(F267))=0</formula>
    </cfRule>
  </conditionalFormatting>
  <conditionalFormatting sqref="F269:G274">
    <cfRule type="containsBlanks" priority="1854" dxfId="0">
      <formula>LEN(TRIM(F269))=0</formula>
    </cfRule>
  </conditionalFormatting>
  <conditionalFormatting sqref="F286:G289">
    <cfRule type="containsBlanks" priority="1853" dxfId="0">
      <formula>LEN(TRIM(F286))=0</formula>
    </cfRule>
  </conditionalFormatting>
  <conditionalFormatting sqref="F291:G292">
    <cfRule type="containsBlanks" priority="1852" dxfId="0">
      <formula>LEN(TRIM(F291))=0</formula>
    </cfRule>
  </conditionalFormatting>
  <conditionalFormatting sqref="F293:G299">
    <cfRule type="containsBlanks" priority="1851" dxfId="0">
      <formula>LEN(TRIM(F293))=0</formula>
    </cfRule>
  </conditionalFormatting>
  <conditionalFormatting sqref="F302:G309">
    <cfRule type="containsBlanks" priority="1850" dxfId="0">
      <formula>LEN(TRIM(F302))=0</formula>
    </cfRule>
  </conditionalFormatting>
  <conditionalFormatting sqref="F311:G316">
    <cfRule type="containsBlanks" priority="1849" dxfId="0">
      <formula>LEN(TRIM(F311))=0</formula>
    </cfRule>
  </conditionalFormatting>
  <conditionalFormatting sqref="F317:G318">
    <cfRule type="containsBlanks" priority="1848" dxfId="0">
      <formula>LEN(TRIM(F317))=0</formula>
    </cfRule>
  </conditionalFormatting>
  <conditionalFormatting sqref="F320:G321">
    <cfRule type="containsBlanks" priority="1847" dxfId="0">
      <formula>LEN(TRIM(F320))=0</formula>
    </cfRule>
  </conditionalFormatting>
  <conditionalFormatting sqref="F367:G369">
    <cfRule type="containsBlanks" priority="1846" dxfId="0">
      <formula>LEN(TRIM(F367))=0</formula>
    </cfRule>
  </conditionalFormatting>
  <conditionalFormatting sqref="F390:G391">
    <cfRule type="containsBlanks" priority="1845" dxfId="0">
      <formula>LEN(TRIM(F390))=0</formula>
    </cfRule>
  </conditionalFormatting>
  <conditionalFormatting sqref="F399:G400">
    <cfRule type="containsBlanks" priority="1844" dxfId="0">
      <formula>LEN(TRIM(F399))=0</formula>
    </cfRule>
  </conditionalFormatting>
  <conditionalFormatting sqref="F408:G408">
    <cfRule type="containsBlanks" priority="1843" dxfId="0">
      <formula>LEN(TRIM(F408))=0</formula>
    </cfRule>
  </conditionalFormatting>
  <conditionalFormatting sqref="F411:G411">
    <cfRule type="containsBlanks" priority="1842" dxfId="0">
      <formula>LEN(TRIM(F411))=0</formula>
    </cfRule>
  </conditionalFormatting>
  <conditionalFormatting sqref="F414:G414">
    <cfRule type="containsBlanks" priority="1841" dxfId="0">
      <formula>LEN(TRIM(F414))=0</formula>
    </cfRule>
  </conditionalFormatting>
  <conditionalFormatting sqref="F420:G420">
    <cfRule type="containsBlanks" priority="1840" dxfId="0">
      <formula>LEN(TRIM(F420))=0</formula>
    </cfRule>
  </conditionalFormatting>
  <conditionalFormatting sqref="H9:I9">
    <cfRule type="containsBlanks" priority="1839" dxfId="0">
      <formula>LEN(TRIM(H9))=0</formula>
    </cfRule>
  </conditionalFormatting>
  <conditionalFormatting sqref="H12:I13">
    <cfRule type="containsBlanks" priority="1838" dxfId="0">
      <formula>LEN(TRIM(H12))=0</formula>
    </cfRule>
  </conditionalFormatting>
  <conditionalFormatting sqref="H23:I23">
    <cfRule type="containsBlanks" priority="1837" dxfId="0">
      <formula>LEN(TRIM(H23))=0</formula>
    </cfRule>
  </conditionalFormatting>
  <conditionalFormatting sqref="H302:I309">
    <cfRule type="containsBlanks" priority="1836" dxfId="0">
      <formula>LEN(TRIM(H302))=0</formula>
    </cfRule>
  </conditionalFormatting>
  <conditionalFormatting sqref="H311:I318">
    <cfRule type="containsBlanks" priority="1835" dxfId="0">
      <formula>LEN(TRIM(H311))=0</formula>
    </cfRule>
  </conditionalFormatting>
  <conditionalFormatting sqref="H320:I321">
    <cfRule type="containsBlanks" priority="1834" dxfId="0">
      <formula>LEN(TRIM(H320))=0</formula>
    </cfRule>
  </conditionalFormatting>
  <conditionalFormatting sqref="H367:I369">
    <cfRule type="containsBlanks" priority="1833" dxfId="0">
      <formula>LEN(TRIM(H367))=0</formula>
    </cfRule>
  </conditionalFormatting>
  <conditionalFormatting sqref="J302:K302">
    <cfRule type="containsBlanks" priority="1832" dxfId="0">
      <formula>LEN(TRIM(J302))=0</formula>
    </cfRule>
  </conditionalFormatting>
  <conditionalFormatting sqref="J303:K309">
    <cfRule type="containsBlanks" priority="1831" dxfId="0">
      <formula>LEN(TRIM(J303))=0</formula>
    </cfRule>
  </conditionalFormatting>
  <conditionalFormatting sqref="J311:K318">
    <cfRule type="containsBlanks" priority="1830" dxfId="0">
      <formula>LEN(TRIM(J311))=0</formula>
    </cfRule>
  </conditionalFormatting>
  <conditionalFormatting sqref="J320:K321">
    <cfRule type="containsBlanks" priority="1829" dxfId="0">
      <formula>LEN(TRIM(J320))=0</formula>
    </cfRule>
  </conditionalFormatting>
  <conditionalFormatting sqref="J367:K369">
    <cfRule type="containsBlanks" priority="1828" dxfId="0">
      <formula>LEN(TRIM(J367))=0</formula>
    </cfRule>
  </conditionalFormatting>
  <conditionalFormatting sqref="L243:M243">
    <cfRule type="containsBlanks" priority="1827" dxfId="0">
      <formula>LEN(TRIM(L243))=0</formula>
    </cfRule>
  </conditionalFormatting>
  <conditionalFormatting sqref="L244:M248">
    <cfRule type="containsBlanks" priority="1826" dxfId="0">
      <formula>LEN(TRIM(L244))=0</formula>
    </cfRule>
  </conditionalFormatting>
  <conditionalFormatting sqref="L250:M253">
    <cfRule type="containsBlanks" priority="1825" dxfId="0">
      <formula>LEN(TRIM(L250))=0</formula>
    </cfRule>
  </conditionalFormatting>
  <conditionalFormatting sqref="L255:M256">
    <cfRule type="containsBlanks" priority="1824" dxfId="0">
      <formula>LEN(TRIM(L255))=0</formula>
    </cfRule>
  </conditionalFormatting>
  <conditionalFormatting sqref="L258:M263">
    <cfRule type="containsBlanks" priority="1823" dxfId="0">
      <formula>LEN(TRIM(L258))=0</formula>
    </cfRule>
  </conditionalFormatting>
  <conditionalFormatting sqref="L265:M265">
    <cfRule type="containsBlanks" priority="1822" dxfId="0">
      <formula>LEN(TRIM(L265))=0</formula>
    </cfRule>
  </conditionalFormatting>
  <conditionalFormatting sqref="L267:M274">
    <cfRule type="containsBlanks" priority="1821" dxfId="0">
      <formula>LEN(TRIM(L267))=0</formula>
    </cfRule>
  </conditionalFormatting>
  <conditionalFormatting sqref="L276:M284">
    <cfRule type="containsBlanks" priority="1820" dxfId="0">
      <formula>LEN(TRIM(L276))=0</formula>
    </cfRule>
  </conditionalFormatting>
  <conditionalFormatting sqref="L286:M289">
    <cfRule type="containsBlanks" priority="1819" dxfId="0">
      <formula>LEN(TRIM(L286))=0</formula>
    </cfRule>
  </conditionalFormatting>
  <conditionalFormatting sqref="L291:M299">
    <cfRule type="containsBlanks" priority="1818" dxfId="0">
      <formula>LEN(TRIM(L291))=0</formula>
    </cfRule>
  </conditionalFormatting>
  <conditionalFormatting sqref="L302:M309">
    <cfRule type="containsBlanks" priority="1817" dxfId="0">
      <formula>LEN(TRIM(L302))=0</formula>
    </cfRule>
  </conditionalFormatting>
  <conditionalFormatting sqref="L311:M318">
    <cfRule type="containsBlanks" priority="1816" dxfId="0">
      <formula>LEN(TRIM(L311))=0</formula>
    </cfRule>
  </conditionalFormatting>
  <conditionalFormatting sqref="L320:M321">
    <cfRule type="containsBlanks" priority="1815" dxfId="0">
      <formula>LEN(TRIM(L320))=0</formula>
    </cfRule>
  </conditionalFormatting>
  <conditionalFormatting sqref="L390:M391">
    <cfRule type="containsBlanks" priority="1814" dxfId="0">
      <formula>LEN(TRIM(L390))=0</formula>
    </cfRule>
  </conditionalFormatting>
  <conditionalFormatting sqref="L399:M400">
    <cfRule type="containsBlanks" priority="1813" dxfId="0">
      <formula>LEN(TRIM(L399))=0</formula>
    </cfRule>
  </conditionalFormatting>
  <conditionalFormatting sqref="L408:M408">
    <cfRule type="containsBlanks" priority="1812" dxfId="0">
      <formula>LEN(TRIM(L408))=0</formula>
    </cfRule>
  </conditionalFormatting>
  <conditionalFormatting sqref="L411:M411">
    <cfRule type="containsBlanks" priority="1811" dxfId="0">
      <formula>LEN(TRIM(L411))=0</formula>
    </cfRule>
  </conditionalFormatting>
  <conditionalFormatting sqref="L414:M414">
    <cfRule type="containsBlanks" priority="1810" dxfId="0">
      <formula>LEN(TRIM(L414))=0</formula>
    </cfRule>
  </conditionalFormatting>
  <conditionalFormatting sqref="L420:M420">
    <cfRule type="containsBlanks" priority="1809" dxfId="0">
      <formula>LEN(TRIM(L420))=0</formula>
    </cfRule>
  </conditionalFormatting>
  <conditionalFormatting sqref="N7:O7">
    <cfRule type="containsBlanks" priority="1808" dxfId="0">
      <formula>LEN(TRIM(N7))=0</formula>
    </cfRule>
  </conditionalFormatting>
  <conditionalFormatting sqref="N9:O10">
    <cfRule type="containsBlanks" priority="1807" dxfId="0">
      <formula>LEN(TRIM(N9))=0</formula>
    </cfRule>
  </conditionalFormatting>
  <conditionalFormatting sqref="N12:O14">
    <cfRule type="containsBlanks" priority="1806" dxfId="0">
      <formula>LEN(TRIM(N12))=0</formula>
    </cfRule>
  </conditionalFormatting>
  <conditionalFormatting sqref="N17:O20">
    <cfRule type="containsBlanks" priority="1805" dxfId="0">
      <formula>LEN(TRIM(N17))=0</formula>
    </cfRule>
  </conditionalFormatting>
  <conditionalFormatting sqref="N23:O23">
    <cfRule type="containsBlanks" priority="1804" dxfId="0">
      <formula>LEN(TRIM(N23))=0</formula>
    </cfRule>
  </conditionalFormatting>
  <conditionalFormatting sqref="N26:O28">
    <cfRule type="containsBlanks" priority="1803" dxfId="0">
      <formula>LEN(TRIM(N26))=0</formula>
    </cfRule>
  </conditionalFormatting>
  <conditionalFormatting sqref="N29:O29">
    <cfRule type="containsBlanks" priority="1802" dxfId="0">
      <formula>LEN(TRIM(N29))=0</formula>
    </cfRule>
  </conditionalFormatting>
  <conditionalFormatting sqref="N31:O34">
    <cfRule type="containsBlanks" priority="1801" dxfId="0">
      <formula>LEN(TRIM(N31))=0</formula>
    </cfRule>
  </conditionalFormatting>
  <conditionalFormatting sqref="N36:O36">
    <cfRule type="containsBlanks" priority="1800" dxfId="0">
      <formula>LEN(TRIM(N36))=0</formula>
    </cfRule>
  </conditionalFormatting>
  <conditionalFormatting sqref="N38:O38">
    <cfRule type="containsBlanks" priority="1799" dxfId="0">
      <formula>LEN(TRIM(N38))=0</formula>
    </cfRule>
  </conditionalFormatting>
  <conditionalFormatting sqref="N40:O41">
    <cfRule type="containsBlanks" priority="1798" dxfId="0">
      <formula>LEN(TRIM(N40))=0</formula>
    </cfRule>
  </conditionalFormatting>
  <conditionalFormatting sqref="N47:O54">
    <cfRule type="containsBlanks" priority="1797" dxfId="0">
      <formula>LEN(TRIM(N47))=0</formula>
    </cfRule>
  </conditionalFormatting>
  <conditionalFormatting sqref="N56:O58">
    <cfRule type="containsBlanks" priority="1796" dxfId="0">
      <formula>LEN(TRIM(N56))=0</formula>
    </cfRule>
  </conditionalFormatting>
  <conditionalFormatting sqref="N60:O66">
    <cfRule type="containsBlanks" priority="1795" dxfId="0">
      <formula>LEN(TRIM(N60))=0</formula>
    </cfRule>
  </conditionalFormatting>
  <conditionalFormatting sqref="N68:O68">
    <cfRule type="containsBlanks" priority="1794" dxfId="0">
      <formula>LEN(TRIM(N68))=0</formula>
    </cfRule>
  </conditionalFormatting>
  <conditionalFormatting sqref="N70:O78">
    <cfRule type="containsBlanks" priority="1793" dxfId="0">
      <formula>LEN(TRIM(N70))=0</formula>
    </cfRule>
  </conditionalFormatting>
  <conditionalFormatting sqref="N80:O86">
    <cfRule type="containsBlanks" priority="1792" dxfId="0">
      <formula>LEN(TRIM(N80))=0</formula>
    </cfRule>
  </conditionalFormatting>
  <conditionalFormatting sqref="N88:O88">
    <cfRule type="containsBlanks" priority="1791" dxfId="0">
      <formula>LEN(TRIM(N88))=0</formula>
    </cfRule>
  </conditionalFormatting>
  <conditionalFormatting sqref="N91:O95">
    <cfRule type="containsBlanks" priority="1790" dxfId="0">
      <formula>LEN(TRIM(N91))=0</formula>
    </cfRule>
  </conditionalFormatting>
  <conditionalFormatting sqref="N97:O99">
    <cfRule type="containsBlanks" priority="1789" dxfId="0">
      <formula>LEN(TRIM(N97))=0</formula>
    </cfRule>
  </conditionalFormatting>
  <conditionalFormatting sqref="N101:O109">
    <cfRule type="containsBlanks" priority="1788" dxfId="0">
      <formula>LEN(TRIM(N101))=0</formula>
    </cfRule>
  </conditionalFormatting>
  <conditionalFormatting sqref="N112:O120">
    <cfRule type="containsBlanks" priority="1787" dxfId="0">
      <formula>LEN(TRIM(N112))=0</formula>
    </cfRule>
  </conditionalFormatting>
  <conditionalFormatting sqref="N122:O130">
    <cfRule type="containsBlanks" priority="1786" dxfId="0">
      <formula>LEN(TRIM(N122))=0</formula>
    </cfRule>
  </conditionalFormatting>
  <conditionalFormatting sqref="N132:O140">
    <cfRule type="containsBlanks" priority="1785" dxfId="0">
      <formula>LEN(TRIM(N132))=0</formula>
    </cfRule>
  </conditionalFormatting>
  <conditionalFormatting sqref="N142:O148">
    <cfRule type="containsBlanks" priority="1784" dxfId="0">
      <formula>LEN(TRIM(N142))=0</formula>
    </cfRule>
  </conditionalFormatting>
  <conditionalFormatting sqref="N149:O150">
    <cfRule type="containsBlanks" priority="1783" dxfId="0">
      <formula>LEN(TRIM(N149))=0</formula>
    </cfRule>
  </conditionalFormatting>
  <conditionalFormatting sqref="N152:O160">
    <cfRule type="containsBlanks" priority="1782" dxfId="0">
      <formula>LEN(TRIM(N152))=0</formula>
    </cfRule>
  </conditionalFormatting>
  <conditionalFormatting sqref="N162:O168">
    <cfRule type="containsBlanks" priority="1781" dxfId="0">
      <formula>LEN(TRIM(N162))=0</formula>
    </cfRule>
  </conditionalFormatting>
  <conditionalFormatting sqref="N170:O178">
    <cfRule type="containsBlanks" priority="1780" dxfId="0">
      <formula>LEN(TRIM(N170))=0</formula>
    </cfRule>
  </conditionalFormatting>
  <conditionalFormatting sqref="N180:O184">
    <cfRule type="containsBlanks" priority="1779" dxfId="0">
      <formula>LEN(TRIM(N180))=0</formula>
    </cfRule>
  </conditionalFormatting>
  <conditionalFormatting sqref="N186:O192">
    <cfRule type="containsBlanks" priority="1778" dxfId="0">
      <formula>LEN(TRIM(N186))=0</formula>
    </cfRule>
  </conditionalFormatting>
  <conditionalFormatting sqref="N211:O214">
    <cfRule type="containsBlanks" priority="1777" dxfId="0">
      <formula>LEN(TRIM(N211))=0</formula>
    </cfRule>
  </conditionalFormatting>
  <conditionalFormatting sqref="N216:O216">
    <cfRule type="containsBlanks" priority="1776" dxfId="0">
      <formula>LEN(TRIM(N216))=0</formula>
    </cfRule>
  </conditionalFormatting>
  <conditionalFormatting sqref="N219:O226">
    <cfRule type="containsBlanks" priority="1775" dxfId="0">
      <formula>LEN(TRIM(N219))=0</formula>
    </cfRule>
  </conditionalFormatting>
  <conditionalFormatting sqref="N228:O229">
    <cfRule type="containsBlanks" priority="1774" dxfId="0">
      <formula>LEN(TRIM(N228))=0</formula>
    </cfRule>
  </conditionalFormatting>
  <conditionalFormatting sqref="N243:O248">
    <cfRule type="containsBlanks" priority="1773" dxfId="0">
      <formula>LEN(TRIM(N243))=0</formula>
    </cfRule>
  </conditionalFormatting>
  <conditionalFormatting sqref="N250:O253">
    <cfRule type="containsBlanks" priority="1772" dxfId="0">
      <formula>LEN(TRIM(N250))=0</formula>
    </cfRule>
  </conditionalFormatting>
  <conditionalFormatting sqref="N255:O256">
    <cfRule type="containsBlanks" priority="1771" dxfId="0">
      <formula>LEN(TRIM(N255))=0</formula>
    </cfRule>
  </conditionalFormatting>
  <conditionalFormatting sqref="N258:O263">
    <cfRule type="containsBlanks" priority="1770" dxfId="0">
      <formula>LEN(TRIM(N258))=0</formula>
    </cfRule>
  </conditionalFormatting>
  <conditionalFormatting sqref="N265:O265">
    <cfRule type="containsBlanks" priority="1769" dxfId="0">
      <formula>LEN(TRIM(N265))=0</formula>
    </cfRule>
  </conditionalFormatting>
  <conditionalFormatting sqref="N267:O274">
    <cfRule type="containsBlanks" priority="1768" dxfId="0">
      <formula>LEN(TRIM(N267))=0</formula>
    </cfRule>
  </conditionalFormatting>
  <conditionalFormatting sqref="N276:O284">
    <cfRule type="containsBlanks" priority="1767" dxfId="0">
      <formula>LEN(TRIM(N276))=0</formula>
    </cfRule>
  </conditionalFormatting>
  <conditionalFormatting sqref="N286:O289">
    <cfRule type="containsBlanks" priority="1766" dxfId="0">
      <formula>LEN(TRIM(N286))=0</formula>
    </cfRule>
  </conditionalFormatting>
  <conditionalFormatting sqref="N291:O299">
    <cfRule type="containsBlanks" priority="1765" dxfId="0">
      <formula>LEN(TRIM(N291))=0</formula>
    </cfRule>
  </conditionalFormatting>
  <conditionalFormatting sqref="N302:O309">
    <cfRule type="containsBlanks" priority="1764" dxfId="0">
      <formula>LEN(TRIM(N302))=0</formula>
    </cfRule>
  </conditionalFormatting>
  <conditionalFormatting sqref="N311:O318">
    <cfRule type="containsBlanks" priority="1763" dxfId="0">
      <formula>LEN(TRIM(N311))=0</formula>
    </cfRule>
  </conditionalFormatting>
  <conditionalFormatting sqref="N320:O321">
    <cfRule type="containsBlanks" priority="1762" dxfId="0">
      <formula>LEN(TRIM(N320))=0</formula>
    </cfRule>
  </conditionalFormatting>
  <conditionalFormatting sqref="N324:O325">
    <cfRule type="containsBlanks" priority="1761" dxfId="0">
      <formula>LEN(TRIM(N324))=0</formula>
    </cfRule>
  </conditionalFormatting>
  <conditionalFormatting sqref="N327:O335">
    <cfRule type="containsBlanks" priority="1760" dxfId="0">
      <formula>LEN(TRIM(N327))=0</formula>
    </cfRule>
  </conditionalFormatting>
  <conditionalFormatting sqref="N337:O342">
    <cfRule type="containsBlanks" priority="1759" dxfId="0">
      <formula>LEN(TRIM(N337))=0</formula>
    </cfRule>
  </conditionalFormatting>
  <conditionalFormatting sqref="N357:O358">
    <cfRule type="containsBlanks" priority="1758" dxfId="0">
      <formula>LEN(TRIM(N357))=0</formula>
    </cfRule>
  </conditionalFormatting>
  <conditionalFormatting sqref="N361:O362">
    <cfRule type="containsBlanks" priority="1757" dxfId="0">
      <formula>LEN(TRIM(N361))=0</formula>
    </cfRule>
  </conditionalFormatting>
  <conditionalFormatting sqref="N367:O369">
    <cfRule type="containsBlanks" priority="1756" dxfId="0">
      <formula>LEN(TRIM(N367))=0</formula>
    </cfRule>
  </conditionalFormatting>
  <conditionalFormatting sqref="N390:O391">
    <cfRule type="containsBlanks" priority="1755" dxfId="0">
      <formula>LEN(TRIM(N390))=0</formula>
    </cfRule>
  </conditionalFormatting>
  <conditionalFormatting sqref="N399:O400">
    <cfRule type="containsBlanks" priority="1754" dxfId="0">
      <formula>LEN(TRIM(N399))=0</formula>
    </cfRule>
  </conditionalFormatting>
  <conditionalFormatting sqref="N408:O408">
    <cfRule type="containsBlanks" priority="1753" dxfId="0">
      <formula>LEN(TRIM(N408))=0</formula>
    </cfRule>
  </conditionalFormatting>
  <conditionalFormatting sqref="N411:O411">
    <cfRule type="containsBlanks" priority="1752" dxfId="0">
      <formula>LEN(TRIM(N411))=0</formula>
    </cfRule>
  </conditionalFormatting>
  <conditionalFormatting sqref="N414:O414">
    <cfRule type="containsBlanks" priority="1751" dxfId="0">
      <formula>LEN(TRIM(N414))=0</formula>
    </cfRule>
  </conditionalFormatting>
  <conditionalFormatting sqref="N420:O420">
    <cfRule type="containsBlanks" priority="1750" dxfId="0">
      <formula>LEN(TRIM(N420))=0</formula>
    </cfRule>
  </conditionalFormatting>
  <conditionalFormatting sqref="G9">
    <cfRule type="containsBlanks" priority="1749" dxfId="0">
      <formula>LEN(TRIM(G9))=0</formula>
    </cfRule>
  </conditionalFormatting>
  <conditionalFormatting sqref="I9">
    <cfRule type="containsBlanks" priority="1748" dxfId="0">
      <formula>LEN(TRIM(I9))=0</formula>
    </cfRule>
  </conditionalFormatting>
  <conditionalFormatting sqref="O7">
    <cfRule type="containsBlanks" priority="1747" dxfId="0">
      <formula>LEN(TRIM(O7))=0</formula>
    </cfRule>
  </conditionalFormatting>
  <conditionalFormatting sqref="O9">
    <cfRule type="containsBlanks" priority="1746" dxfId="0">
      <formula>LEN(TRIM(O9))=0</formula>
    </cfRule>
  </conditionalFormatting>
  <conditionalFormatting sqref="O10">
    <cfRule type="containsBlanks" priority="1745" dxfId="0">
      <formula>LEN(TRIM(O10))=0</formula>
    </cfRule>
  </conditionalFormatting>
  <conditionalFormatting sqref="O12:O14">
    <cfRule type="containsBlanks" priority="1744" dxfId="0">
      <formula>LEN(TRIM(O12))=0</formula>
    </cfRule>
  </conditionalFormatting>
  <conditionalFormatting sqref="I12:I13">
    <cfRule type="containsBlanks" priority="1743" dxfId="0">
      <formula>LEN(TRIM(I12))=0</formula>
    </cfRule>
  </conditionalFormatting>
  <conditionalFormatting sqref="G12:G13">
    <cfRule type="containsBlanks" priority="1742" dxfId="0">
      <formula>LEN(TRIM(G12))=0</formula>
    </cfRule>
  </conditionalFormatting>
  <conditionalFormatting sqref="E12:E14">
    <cfRule type="containsBlanks" priority="1741" dxfId="0">
      <formula>LEN(TRIM(E12))=0</formula>
    </cfRule>
  </conditionalFormatting>
  <conditionalFormatting sqref="E17:E20">
    <cfRule type="containsBlanks" priority="1740" dxfId="0">
      <formula>LEN(TRIM(E17))=0</formula>
    </cfRule>
  </conditionalFormatting>
  <conditionalFormatting sqref="G18:G20">
    <cfRule type="containsBlanks" priority="1739" dxfId="0">
      <formula>LEN(TRIM(G18))=0</formula>
    </cfRule>
  </conditionalFormatting>
  <conditionalFormatting sqref="O17:O20">
    <cfRule type="containsBlanks" priority="1738" dxfId="0">
      <formula>LEN(TRIM(O17))=0</formula>
    </cfRule>
  </conditionalFormatting>
  <conditionalFormatting sqref="O23">
    <cfRule type="containsBlanks" priority="1737" dxfId="0">
      <formula>LEN(TRIM(O23))=0</formula>
    </cfRule>
  </conditionalFormatting>
  <conditionalFormatting sqref="I23">
    <cfRule type="containsBlanks" priority="1736" dxfId="0">
      <formula>LEN(TRIM(I23))=0</formula>
    </cfRule>
  </conditionalFormatting>
  <conditionalFormatting sqref="G23">
    <cfRule type="containsBlanks" priority="1735" dxfId="0">
      <formula>LEN(TRIM(G23))=0</formula>
    </cfRule>
  </conditionalFormatting>
  <conditionalFormatting sqref="E23">
    <cfRule type="containsBlanks" priority="1734" dxfId="0">
      <formula>LEN(TRIM(E23))=0</formula>
    </cfRule>
  </conditionalFormatting>
  <conditionalFormatting sqref="E26:E29">
    <cfRule type="containsBlanks" priority="1733" dxfId="0">
      <formula>LEN(TRIM(E26))=0</formula>
    </cfRule>
  </conditionalFormatting>
  <conditionalFormatting sqref="G26:G29">
    <cfRule type="containsBlanks" priority="1732" dxfId="0">
      <formula>LEN(TRIM(G26))=0</formula>
    </cfRule>
  </conditionalFormatting>
  <conditionalFormatting sqref="O26:O29">
    <cfRule type="containsBlanks" priority="1731" dxfId="0">
      <formula>LEN(TRIM(O26))=0</formula>
    </cfRule>
  </conditionalFormatting>
  <conditionalFormatting sqref="O31:O34">
    <cfRule type="containsBlanks" priority="1730" dxfId="0">
      <formula>LEN(TRIM(O31))=0</formula>
    </cfRule>
  </conditionalFormatting>
  <conditionalFormatting sqref="G31:G34">
    <cfRule type="containsBlanks" priority="1729" dxfId="0">
      <formula>LEN(TRIM(G31))=0</formula>
    </cfRule>
  </conditionalFormatting>
  <conditionalFormatting sqref="E31:E34">
    <cfRule type="containsBlanks" priority="1728" dxfId="0">
      <formula>LEN(TRIM(E31))=0</formula>
    </cfRule>
  </conditionalFormatting>
  <conditionalFormatting sqref="E36">
    <cfRule type="containsBlanks" priority="1727" dxfId="0">
      <formula>LEN(TRIM(E36))=0</formula>
    </cfRule>
  </conditionalFormatting>
  <conditionalFormatting sqref="G36">
    <cfRule type="containsBlanks" priority="1726" dxfId="0">
      <formula>LEN(TRIM(G36))=0</formula>
    </cfRule>
  </conditionalFormatting>
  <conditionalFormatting sqref="O36">
    <cfRule type="containsBlanks" priority="1725" dxfId="0">
      <formula>LEN(TRIM(O36))=0</formula>
    </cfRule>
  </conditionalFormatting>
  <conditionalFormatting sqref="O38">
    <cfRule type="containsBlanks" priority="1724" dxfId="0">
      <formula>LEN(TRIM(O38))=0</formula>
    </cfRule>
  </conditionalFormatting>
  <conditionalFormatting sqref="G38">
    <cfRule type="containsBlanks" priority="1723" dxfId="0">
      <formula>LEN(TRIM(G38))=0</formula>
    </cfRule>
  </conditionalFormatting>
  <conditionalFormatting sqref="E38">
    <cfRule type="containsBlanks" priority="1722" dxfId="0">
      <formula>LEN(TRIM(E38))=0</formula>
    </cfRule>
  </conditionalFormatting>
  <conditionalFormatting sqref="E40:E41">
    <cfRule type="containsBlanks" priority="1721" dxfId="0">
      <formula>LEN(TRIM(E40))=0</formula>
    </cfRule>
  </conditionalFormatting>
  <conditionalFormatting sqref="G40:G41">
    <cfRule type="containsBlanks" priority="1720" dxfId="0">
      <formula>LEN(TRIM(G40))=0</formula>
    </cfRule>
  </conditionalFormatting>
  <conditionalFormatting sqref="O40:O41">
    <cfRule type="containsBlanks" priority="1719" dxfId="0">
      <formula>LEN(TRIM(O40))=0</formula>
    </cfRule>
  </conditionalFormatting>
  <conditionalFormatting sqref="O47:O54">
    <cfRule type="containsBlanks" priority="1718" dxfId="0">
      <formula>LEN(TRIM(O47))=0</formula>
    </cfRule>
  </conditionalFormatting>
  <conditionalFormatting sqref="G47:G54">
    <cfRule type="containsBlanks" priority="1717" dxfId="0">
      <formula>LEN(TRIM(G47))=0</formula>
    </cfRule>
  </conditionalFormatting>
  <conditionalFormatting sqref="E47:E54">
    <cfRule type="containsBlanks" priority="1716" dxfId="0">
      <formula>LEN(TRIM(E47))=0</formula>
    </cfRule>
  </conditionalFormatting>
  <conditionalFormatting sqref="E56:E58">
    <cfRule type="containsBlanks" priority="1715" dxfId="0">
      <formula>LEN(TRIM(E56))=0</formula>
    </cfRule>
  </conditionalFormatting>
  <conditionalFormatting sqref="G56:G58">
    <cfRule type="containsBlanks" priority="1714" dxfId="0">
      <formula>LEN(TRIM(G56))=0</formula>
    </cfRule>
  </conditionalFormatting>
  <conditionalFormatting sqref="O56:O58">
    <cfRule type="containsBlanks" priority="1713" dxfId="0">
      <formula>LEN(TRIM(O56))=0</formula>
    </cfRule>
  </conditionalFormatting>
  <conditionalFormatting sqref="O60:O66">
    <cfRule type="containsBlanks" priority="1712" dxfId="0">
      <formula>LEN(TRIM(O60))=0</formula>
    </cfRule>
  </conditionalFormatting>
  <conditionalFormatting sqref="G60:G66">
    <cfRule type="containsBlanks" priority="1711" dxfId="0">
      <formula>LEN(TRIM(G60))=0</formula>
    </cfRule>
  </conditionalFormatting>
  <conditionalFormatting sqref="E60:E66">
    <cfRule type="containsBlanks" priority="1710" dxfId="0">
      <formula>LEN(TRIM(E60))=0</formula>
    </cfRule>
  </conditionalFormatting>
  <conditionalFormatting sqref="E68">
    <cfRule type="containsBlanks" priority="1709" dxfId="0">
      <formula>LEN(TRIM(E68))=0</formula>
    </cfRule>
  </conditionalFormatting>
  <conditionalFormatting sqref="G68">
    <cfRule type="containsBlanks" priority="1708" dxfId="0">
      <formula>LEN(TRIM(G68))=0</formula>
    </cfRule>
  </conditionalFormatting>
  <conditionalFormatting sqref="O68">
    <cfRule type="containsBlanks" priority="1707" dxfId="0">
      <formula>LEN(TRIM(O68))=0</formula>
    </cfRule>
  </conditionalFormatting>
  <conditionalFormatting sqref="O70:O78">
    <cfRule type="containsBlanks" priority="1706" dxfId="0">
      <formula>LEN(TRIM(O70))=0</formula>
    </cfRule>
  </conditionalFormatting>
  <conditionalFormatting sqref="G70:G78">
    <cfRule type="containsBlanks" priority="1705" dxfId="0">
      <formula>LEN(TRIM(G70))=0</formula>
    </cfRule>
  </conditionalFormatting>
  <conditionalFormatting sqref="E70:E78">
    <cfRule type="containsBlanks" priority="1704" dxfId="0">
      <formula>LEN(TRIM(E70))=0</formula>
    </cfRule>
  </conditionalFormatting>
  <conditionalFormatting sqref="E80:E86">
    <cfRule type="containsBlanks" priority="1703" dxfId="0">
      <formula>LEN(TRIM(E80))=0</formula>
    </cfRule>
  </conditionalFormatting>
  <conditionalFormatting sqref="G80:G86">
    <cfRule type="containsBlanks" priority="1702" dxfId="0">
      <formula>LEN(TRIM(G80))=0</formula>
    </cfRule>
  </conditionalFormatting>
  <conditionalFormatting sqref="O80:O86">
    <cfRule type="containsBlanks" priority="1701" dxfId="0">
      <formula>LEN(TRIM(O80))=0</formula>
    </cfRule>
  </conditionalFormatting>
  <conditionalFormatting sqref="O88">
    <cfRule type="containsBlanks" priority="1700" dxfId="0">
      <formula>LEN(TRIM(O88))=0</formula>
    </cfRule>
  </conditionalFormatting>
  <conditionalFormatting sqref="G88">
    <cfRule type="containsBlanks" priority="1699" dxfId="0">
      <formula>LEN(TRIM(G88))=0</formula>
    </cfRule>
  </conditionalFormatting>
  <conditionalFormatting sqref="E88">
    <cfRule type="containsBlanks" priority="1698" dxfId="0">
      <formula>LEN(TRIM(E88))=0</formula>
    </cfRule>
  </conditionalFormatting>
  <conditionalFormatting sqref="E91:E95">
    <cfRule type="containsBlanks" priority="1697" dxfId="0">
      <formula>LEN(TRIM(E91))=0</formula>
    </cfRule>
  </conditionalFormatting>
  <conditionalFormatting sqref="G91:G95">
    <cfRule type="containsBlanks" priority="1696" dxfId="0">
      <formula>LEN(TRIM(G91))=0</formula>
    </cfRule>
  </conditionalFormatting>
  <conditionalFormatting sqref="O91:O95">
    <cfRule type="containsBlanks" priority="1695" dxfId="0">
      <formula>LEN(TRIM(O91))=0</formula>
    </cfRule>
  </conditionalFormatting>
  <conditionalFormatting sqref="O97:O99">
    <cfRule type="containsBlanks" priority="1694" dxfId="0">
      <formula>LEN(TRIM(O97))=0</formula>
    </cfRule>
  </conditionalFormatting>
  <conditionalFormatting sqref="G97:G99">
    <cfRule type="containsBlanks" priority="1693" dxfId="0">
      <formula>LEN(TRIM(G97))=0</formula>
    </cfRule>
  </conditionalFormatting>
  <conditionalFormatting sqref="E97:E99">
    <cfRule type="containsBlanks" priority="1692" dxfId="0">
      <formula>LEN(TRIM(E97))=0</formula>
    </cfRule>
  </conditionalFormatting>
  <conditionalFormatting sqref="E101:E109">
    <cfRule type="containsBlanks" priority="1691" dxfId="0">
      <formula>LEN(TRIM(E101))=0</formula>
    </cfRule>
  </conditionalFormatting>
  <conditionalFormatting sqref="G101:G109">
    <cfRule type="containsBlanks" priority="1690" dxfId="0">
      <formula>LEN(TRIM(G101))=0</formula>
    </cfRule>
  </conditionalFormatting>
  <conditionalFormatting sqref="O101:O109">
    <cfRule type="containsBlanks" priority="1689" dxfId="0">
      <formula>LEN(TRIM(O101))=0</formula>
    </cfRule>
  </conditionalFormatting>
  <conditionalFormatting sqref="O112:O120">
    <cfRule type="containsBlanks" priority="1688" dxfId="0">
      <formula>LEN(TRIM(O112))=0</formula>
    </cfRule>
  </conditionalFormatting>
  <conditionalFormatting sqref="G112:G120">
    <cfRule type="containsBlanks" priority="1687" dxfId="0">
      <formula>LEN(TRIM(G112))=0</formula>
    </cfRule>
  </conditionalFormatting>
  <conditionalFormatting sqref="E112:E120">
    <cfRule type="containsBlanks" priority="1686" dxfId="0">
      <formula>LEN(TRIM(E112))=0</formula>
    </cfRule>
  </conditionalFormatting>
  <conditionalFormatting sqref="E9:E10">
    <cfRule type="containsBlanks" priority="1685" dxfId="0">
      <formula>LEN(TRIM(E9))=0</formula>
    </cfRule>
  </conditionalFormatting>
  <conditionalFormatting sqref="G9">
    <cfRule type="containsBlanks" priority="1684" dxfId="0">
      <formula>LEN(TRIM(G9))=0</formula>
    </cfRule>
  </conditionalFormatting>
  <conditionalFormatting sqref="I9">
    <cfRule type="containsBlanks" priority="1683" dxfId="0">
      <formula>LEN(TRIM(I9))=0</formula>
    </cfRule>
  </conditionalFormatting>
  <conditionalFormatting sqref="O7">
    <cfRule type="containsBlanks" priority="1682" dxfId="0">
      <formula>LEN(TRIM(O7))=0</formula>
    </cfRule>
  </conditionalFormatting>
  <conditionalFormatting sqref="O9:O10">
    <cfRule type="containsBlanks" priority="1681" dxfId="0">
      <formula>LEN(TRIM(O9))=0</formula>
    </cfRule>
  </conditionalFormatting>
  <conditionalFormatting sqref="O12:O14">
    <cfRule type="containsBlanks" priority="1680" dxfId="0">
      <formula>LEN(TRIM(O12))=0</formula>
    </cfRule>
  </conditionalFormatting>
  <conditionalFormatting sqref="I12:I13">
    <cfRule type="containsBlanks" priority="1679" dxfId="0">
      <formula>LEN(TRIM(I12))=0</formula>
    </cfRule>
  </conditionalFormatting>
  <conditionalFormatting sqref="G12:G13">
    <cfRule type="containsBlanks" priority="1678" dxfId="0">
      <formula>LEN(TRIM(G12))=0</formula>
    </cfRule>
  </conditionalFormatting>
  <conditionalFormatting sqref="E12:E14">
    <cfRule type="containsBlanks" priority="1677" dxfId="0">
      <formula>LEN(TRIM(E12))=0</formula>
    </cfRule>
  </conditionalFormatting>
  <conditionalFormatting sqref="E17:E20">
    <cfRule type="containsBlanks" priority="1676" dxfId="0">
      <formula>LEN(TRIM(E17))=0</formula>
    </cfRule>
  </conditionalFormatting>
  <conditionalFormatting sqref="G18:G20">
    <cfRule type="containsBlanks" priority="1675" dxfId="0">
      <formula>LEN(TRIM(G18))=0</formula>
    </cfRule>
  </conditionalFormatting>
  <conditionalFormatting sqref="O17:O20">
    <cfRule type="containsBlanks" priority="1674" dxfId="0">
      <formula>LEN(TRIM(O17))=0</formula>
    </cfRule>
  </conditionalFormatting>
  <conditionalFormatting sqref="O23">
    <cfRule type="containsBlanks" priority="1673" dxfId="0">
      <formula>LEN(TRIM(O23))=0</formula>
    </cfRule>
  </conditionalFormatting>
  <conditionalFormatting sqref="I23">
    <cfRule type="containsBlanks" priority="1672" dxfId="0">
      <formula>LEN(TRIM(I23))=0</formula>
    </cfRule>
  </conditionalFormatting>
  <conditionalFormatting sqref="G23">
    <cfRule type="containsBlanks" priority="1671" dxfId="0">
      <formula>LEN(TRIM(G23))=0</formula>
    </cfRule>
  </conditionalFormatting>
  <conditionalFormatting sqref="E23">
    <cfRule type="containsBlanks" priority="1670" dxfId="0">
      <formula>LEN(TRIM(E23))=0</formula>
    </cfRule>
  </conditionalFormatting>
  <conditionalFormatting sqref="E26:E29">
    <cfRule type="containsBlanks" priority="1669" dxfId="0">
      <formula>LEN(TRIM(E26))=0</formula>
    </cfRule>
  </conditionalFormatting>
  <conditionalFormatting sqref="G26:G29">
    <cfRule type="containsBlanks" priority="1668" dxfId="0">
      <formula>LEN(TRIM(G26))=0</formula>
    </cfRule>
  </conditionalFormatting>
  <conditionalFormatting sqref="O26:O29">
    <cfRule type="containsBlanks" priority="1667" dxfId="0">
      <formula>LEN(TRIM(O26))=0</formula>
    </cfRule>
  </conditionalFormatting>
  <conditionalFormatting sqref="O31:O34">
    <cfRule type="containsBlanks" priority="1666" dxfId="0">
      <formula>LEN(TRIM(O31))=0</formula>
    </cfRule>
  </conditionalFormatting>
  <conditionalFormatting sqref="G31:G34">
    <cfRule type="containsBlanks" priority="1665" dxfId="0">
      <formula>LEN(TRIM(G31))=0</formula>
    </cfRule>
  </conditionalFormatting>
  <conditionalFormatting sqref="E31:E34">
    <cfRule type="containsBlanks" priority="1664" dxfId="0">
      <formula>LEN(TRIM(E31))=0</formula>
    </cfRule>
  </conditionalFormatting>
  <conditionalFormatting sqref="E36">
    <cfRule type="containsBlanks" priority="1663" dxfId="0">
      <formula>LEN(TRIM(E36))=0</formula>
    </cfRule>
  </conditionalFormatting>
  <conditionalFormatting sqref="G36">
    <cfRule type="containsBlanks" priority="1662" dxfId="0">
      <formula>LEN(TRIM(G36))=0</formula>
    </cfRule>
  </conditionalFormatting>
  <conditionalFormatting sqref="O36">
    <cfRule type="containsBlanks" priority="1661" dxfId="0">
      <formula>LEN(TRIM(O36))=0</formula>
    </cfRule>
  </conditionalFormatting>
  <conditionalFormatting sqref="O38">
    <cfRule type="containsBlanks" priority="1660" dxfId="0">
      <formula>LEN(TRIM(O38))=0</formula>
    </cfRule>
  </conditionalFormatting>
  <conditionalFormatting sqref="G38">
    <cfRule type="containsBlanks" priority="1659" dxfId="0">
      <formula>LEN(TRIM(G38))=0</formula>
    </cfRule>
  </conditionalFormatting>
  <conditionalFormatting sqref="E38">
    <cfRule type="containsBlanks" priority="1658" dxfId="0">
      <formula>LEN(TRIM(E38))=0</formula>
    </cfRule>
  </conditionalFormatting>
  <conditionalFormatting sqref="E40:E41">
    <cfRule type="containsBlanks" priority="1657" dxfId="0">
      <formula>LEN(TRIM(E40))=0</formula>
    </cfRule>
  </conditionalFormatting>
  <conditionalFormatting sqref="G40:G41">
    <cfRule type="containsBlanks" priority="1656" dxfId="0">
      <formula>LEN(TRIM(G40))=0</formula>
    </cfRule>
  </conditionalFormatting>
  <conditionalFormatting sqref="O40:O41">
    <cfRule type="containsBlanks" priority="1655" dxfId="0">
      <formula>LEN(TRIM(O40))=0</formula>
    </cfRule>
  </conditionalFormatting>
  <conditionalFormatting sqref="O47:O54">
    <cfRule type="containsBlanks" priority="1654" dxfId="0">
      <formula>LEN(TRIM(O47))=0</formula>
    </cfRule>
  </conditionalFormatting>
  <conditionalFormatting sqref="G47:G54">
    <cfRule type="containsBlanks" priority="1653" dxfId="0">
      <formula>LEN(TRIM(G47))=0</formula>
    </cfRule>
  </conditionalFormatting>
  <conditionalFormatting sqref="E47:E54">
    <cfRule type="containsBlanks" priority="1652" dxfId="0">
      <formula>LEN(TRIM(E47))=0</formula>
    </cfRule>
  </conditionalFormatting>
  <conditionalFormatting sqref="E56:E58">
    <cfRule type="containsBlanks" priority="1651" dxfId="0">
      <formula>LEN(TRIM(E56))=0</formula>
    </cfRule>
  </conditionalFormatting>
  <conditionalFormatting sqref="E56:E58">
    <cfRule type="containsBlanks" priority="1650" dxfId="0">
      <formula>LEN(TRIM(E56))=0</formula>
    </cfRule>
  </conditionalFormatting>
  <conditionalFormatting sqref="E56:E58">
    <cfRule type="containsBlanks" priority="1649" dxfId="0">
      <formula>LEN(TRIM(E56))=0</formula>
    </cfRule>
  </conditionalFormatting>
  <conditionalFormatting sqref="G56:G58">
    <cfRule type="containsBlanks" priority="1648" dxfId="0">
      <formula>LEN(TRIM(G56))=0</formula>
    </cfRule>
  </conditionalFormatting>
  <conditionalFormatting sqref="G56:G58">
    <cfRule type="containsBlanks" priority="1647" dxfId="0">
      <formula>LEN(TRIM(G56))=0</formula>
    </cfRule>
  </conditionalFormatting>
  <conditionalFormatting sqref="G56:G58">
    <cfRule type="containsBlanks" priority="1646" dxfId="0">
      <formula>LEN(TRIM(G56))=0</formula>
    </cfRule>
  </conditionalFormatting>
  <conditionalFormatting sqref="O56:O58">
    <cfRule type="containsBlanks" priority="1645" dxfId="0">
      <formula>LEN(TRIM(O56))=0</formula>
    </cfRule>
  </conditionalFormatting>
  <conditionalFormatting sqref="O56:O58">
    <cfRule type="containsBlanks" priority="1644" dxfId="0">
      <formula>LEN(TRIM(O56))=0</formula>
    </cfRule>
  </conditionalFormatting>
  <conditionalFormatting sqref="O56:O58">
    <cfRule type="containsBlanks" priority="1643" dxfId="0">
      <formula>LEN(TRIM(O56))=0</formula>
    </cfRule>
  </conditionalFormatting>
  <conditionalFormatting sqref="O60:O66">
    <cfRule type="containsBlanks" priority="1642" dxfId="0">
      <formula>LEN(TRIM(O60))=0</formula>
    </cfRule>
  </conditionalFormatting>
  <conditionalFormatting sqref="O60:O66">
    <cfRule type="containsBlanks" priority="1641" dxfId="0">
      <formula>LEN(TRIM(O60))=0</formula>
    </cfRule>
  </conditionalFormatting>
  <conditionalFormatting sqref="O60:O66">
    <cfRule type="containsBlanks" priority="1640" dxfId="0">
      <formula>LEN(TRIM(O60))=0</formula>
    </cfRule>
  </conditionalFormatting>
  <conditionalFormatting sqref="G60:G66">
    <cfRule type="containsBlanks" priority="1639" dxfId="0">
      <formula>LEN(TRIM(G60))=0</formula>
    </cfRule>
  </conditionalFormatting>
  <conditionalFormatting sqref="G60:G66">
    <cfRule type="containsBlanks" priority="1638" dxfId="0">
      <formula>LEN(TRIM(G60))=0</formula>
    </cfRule>
  </conditionalFormatting>
  <conditionalFormatting sqref="G60:G66">
    <cfRule type="containsBlanks" priority="1637" dxfId="0">
      <formula>LEN(TRIM(G60))=0</formula>
    </cfRule>
  </conditionalFormatting>
  <conditionalFormatting sqref="E60:E66">
    <cfRule type="containsBlanks" priority="1636" dxfId="0">
      <formula>LEN(TRIM(E60))=0</formula>
    </cfRule>
  </conditionalFormatting>
  <conditionalFormatting sqref="E60:E66">
    <cfRule type="containsBlanks" priority="1635" dxfId="0">
      <formula>LEN(TRIM(E60))=0</formula>
    </cfRule>
  </conditionalFormatting>
  <conditionalFormatting sqref="E60:E66">
    <cfRule type="containsBlanks" priority="1634" dxfId="0">
      <formula>LEN(TRIM(E60))=0</formula>
    </cfRule>
  </conditionalFormatting>
  <conditionalFormatting sqref="E68">
    <cfRule type="containsBlanks" priority="1633" dxfId="0">
      <formula>LEN(TRIM(E68))=0</formula>
    </cfRule>
  </conditionalFormatting>
  <conditionalFormatting sqref="E68">
    <cfRule type="containsBlanks" priority="1632" dxfId="0">
      <formula>LEN(TRIM(E68))=0</formula>
    </cfRule>
  </conditionalFormatting>
  <conditionalFormatting sqref="E68">
    <cfRule type="containsBlanks" priority="1631" dxfId="0">
      <formula>LEN(TRIM(E68))=0</formula>
    </cfRule>
  </conditionalFormatting>
  <conditionalFormatting sqref="G68">
    <cfRule type="containsBlanks" priority="1630" dxfId="0">
      <formula>LEN(TRIM(G68))=0</formula>
    </cfRule>
  </conditionalFormatting>
  <conditionalFormatting sqref="G68">
    <cfRule type="containsBlanks" priority="1629" dxfId="0">
      <formula>LEN(TRIM(G68))=0</formula>
    </cfRule>
  </conditionalFormatting>
  <conditionalFormatting sqref="G68">
    <cfRule type="containsBlanks" priority="1628" dxfId="0">
      <formula>LEN(TRIM(G68))=0</formula>
    </cfRule>
  </conditionalFormatting>
  <conditionalFormatting sqref="O68">
    <cfRule type="containsBlanks" priority="1627" dxfId="0">
      <formula>LEN(TRIM(O68))=0</formula>
    </cfRule>
  </conditionalFormatting>
  <conditionalFormatting sqref="O68">
    <cfRule type="containsBlanks" priority="1626" dxfId="0">
      <formula>LEN(TRIM(O68))=0</formula>
    </cfRule>
  </conditionalFormatting>
  <conditionalFormatting sqref="O68">
    <cfRule type="containsBlanks" priority="1625" dxfId="0">
      <formula>LEN(TRIM(O68))=0</formula>
    </cfRule>
  </conditionalFormatting>
  <conditionalFormatting sqref="O70:O78">
    <cfRule type="containsBlanks" priority="1624" dxfId="0">
      <formula>LEN(TRIM(O70))=0</formula>
    </cfRule>
  </conditionalFormatting>
  <conditionalFormatting sqref="O70:O78">
    <cfRule type="containsBlanks" priority="1623" dxfId="0">
      <formula>LEN(TRIM(O70))=0</formula>
    </cfRule>
  </conditionalFormatting>
  <conditionalFormatting sqref="O70:O78">
    <cfRule type="containsBlanks" priority="1622" dxfId="0">
      <formula>LEN(TRIM(O70))=0</formula>
    </cfRule>
  </conditionalFormatting>
  <conditionalFormatting sqref="G70:G78">
    <cfRule type="containsBlanks" priority="1621" dxfId="0">
      <formula>LEN(TRIM(G70))=0</formula>
    </cfRule>
  </conditionalFormatting>
  <conditionalFormatting sqref="G70:G78">
    <cfRule type="containsBlanks" priority="1620" dxfId="0">
      <formula>LEN(TRIM(G70))=0</formula>
    </cfRule>
  </conditionalFormatting>
  <conditionalFormatting sqref="G70:G78">
    <cfRule type="containsBlanks" priority="1619" dxfId="0">
      <formula>LEN(TRIM(G70))=0</formula>
    </cfRule>
  </conditionalFormatting>
  <conditionalFormatting sqref="E70:E78">
    <cfRule type="containsBlanks" priority="1618" dxfId="0">
      <formula>LEN(TRIM(E70))=0</formula>
    </cfRule>
  </conditionalFormatting>
  <conditionalFormatting sqref="E70:E78">
    <cfRule type="containsBlanks" priority="1617" dxfId="0">
      <formula>LEN(TRIM(E70))=0</formula>
    </cfRule>
  </conditionalFormatting>
  <conditionalFormatting sqref="E70:E78">
    <cfRule type="containsBlanks" priority="1616" dxfId="0">
      <formula>LEN(TRIM(E70))=0</formula>
    </cfRule>
  </conditionalFormatting>
  <conditionalFormatting sqref="E80:E86">
    <cfRule type="containsBlanks" priority="1615" dxfId="0">
      <formula>LEN(TRIM(E80))=0</formula>
    </cfRule>
  </conditionalFormatting>
  <conditionalFormatting sqref="E80:E86">
    <cfRule type="containsBlanks" priority="1614" dxfId="0">
      <formula>LEN(TRIM(E80))=0</formula>
    </cfRule>
  </conditionalFormatting>
  <conditionalFormatting sqref="E80:E86">
    <cfRule type="containsBlanks" priority="1613" dxfId="0">
      <formula>LEN(TRIM(E80))=0</formula>
    </cfRule>
  </conditionalFormatting>
  <conditionalFormatting sqref="G80:G86">
    <cfRule type="containsBlanks" priority="1612" dxfId="0">
      <formula>LEN(TRIM(G80))=0</formula>
    </cfRule>
  </conditionalFormatting>
  <conditionalFormatting sqref="G80:G86">
    <cfRule type="containsBlanks" priority="1611" dxfId="0">
      <formula>LEN(TRIM(G80))=0</formula>
    </cfRule>
  </conditionalFormatting>
  <conditionalFormatting sqref="G80:G86">
    <cfRule type="containsBlanks" priority="1610" dxfId="0">
      <formula>LEN(TRIM(G80))=0</formula>
    </cfRule>
  </conditionalFormatting>
  <conditionalFormatting sqref="O80:O86">
    <cfRule type="containsBlanks" priority="1609" dxfId="0">
      <formula>LEN(TRIM(O80))=0</formula>
    </cfRule>
  </conditionalFormatting>
  <conditionalFormatting sqref="O80:O86">
    <cfRule type="containsBlanks" priority="1608" dxfId="0">
      <formula>LEN(TRIM(O80))=0</formula>
    </cfRule>
  </conditionalFormatting>
  <conditionalFormatting sqref="O80:O86">
    <cfRule type="containsBlanks" priority="1607" dxfId="0">
      <formula>LEN(TRIM(O80))=0</formula>
    </cfRule>
  </conditionalFormatting>
  <conditionalFormatting sqref="O88">
    <cfRule type="containsBlanks" priority="1606" dxfId="0">
      <formula>LEN(TRIM(O88))=0</formula>
    </cfRule>
  </conditionalFormatting>
  <conditionalFormatting sqref="O88">
    <cfRule type="containsBlanks" priority="1605" dxfId="0">
      <formula>LEN(TRIM(O88))=0</formula>
    </cfRule>
  </conditionalFormatting>
  <conditionalFormatting sqref="O88">
    <cfRule type="containsBlanks" priority="1604" dxfId="0">
      <formula>LEN(TRIM(O88))=0</formula>
    </cfRule>
  </conditionalFormatting>
  <conditionalFormatting sqref="G88">
    <cfRule type="containsBlanks" priority="1603" dxfId="0">
      <formula>LEN(TRIM(G88))=0</formula>
    </cfRule>
  </conditionalFormatting>
  <conditionalFormatting sqref="G88">
    <cfRule type="containsBlanks" priority="1602" dxfId="0">
      <formula>LEN(TRIM(G88))=0</formula>
    </cfRule>
  </conditionalFormatting>
  <conditionalFormatting sqref="G88">
    <cfRule type="containsBlanks" priority="1601" dxfId="0">
      <formula>LEN(TRIM(G88))=0</formula>
    </cfRule>
  </conditionalFormatting>
  <conditionalFormatting sqref="E88">
    <cfRule type="containsBlanks" priority="1600" dxfId="0">
      <formula>LEN(TRIM(E88))=0</formula>
    </cfRule>
  </conditionalFormatting>
  <conditionalFormatting sqref="E88">
    <cfRule type="containsBlanks" priority="1599" dxfId="0">
      <formula>LEN(TRIM(E88))=0</formula>
    </cfRule>
  </conditionalFormatting>
  <conditionalFormatting sqref="E88">
    <cfRule type="containsBlanks" priority="1598" dxfId="0">
      <formula>LEN(TRIM(E88))=0</formula>
    </cfRule>
  </conditionalFormatting>
  <conditionalFormatting sqref="E91:E95">
    <cfRule type="containsBlanks" priority="1597" dxfId="0">
      <formula>LEN(TRIM(E91))=0</formula>
    </cfRule>
  </conditionalFormatting>
  <conditionalFormatting sqref="E91:E95">
    <cfRule type="containsBlanks" priority="1596" dxfId="0">
      <formula>LEN(TRIM(E91))=0</formula>
    </cfRule>
  </conditionalFormatting>
  <conditionalFormatting sqref="E91:E95">
    <cfRule type="containsBlanks" priority="1595" dxfId="0">
      <formula>LEN(TRIM(E91))=0</formula>
    </cfRule>
  </conditionalFormatting>
  <conditionalFormatting sqref="G91:G95">
    <cfRule type="containsBlanks" priority="1594" dxfId="0">
      <formula>LEN(TRIM(G91))=0</formula>
    </cfRule>
  </conditionalFormatting>
  <conditionalFormatting sqref="G91:G95">
    <cfRule type="containsBlanks" priority="1593" dxfId="0">
      <formula>LEN(TRIM(G91))=0</formula>
    </cfRule>
  </conditionalFormatting>
  <conditionalFormatting sqref="G91:G95">
    <cfRule type="containsBlanks" priority="1592" dxfId="0">
      <formula>LEN(TRIM(G91))=0</formula>
    </cfRule>
  </conditionalFormatting>
  <conditionalFormatting sqref="O91:O95">
    <cfRule type="containsBlanks" priority="1591" dxfId="0">
      <formula>LEN(TRIM(O91))=0</formula>
    </cfRule>
  </conditionalFormatting>
  <conditionalFormatting sqref="O91:O95">
    <cfRule type="containsBlanks" priority="1590" dxfId="0">
      <formula>LEN(TRIM(O91))=0</formula>
    </cfRule>
  </conditionalFormatting>
  <conditionalFormatting sqref="O91:O95">
    <cfRule type="containsBlanks" priority="1589" dxfId="0">
      <formula>LEN(TRIM(O91))=0</formula>
    </cfRule>
  </conditionalFormatting>
  <conditionalFormatting sqref="O97:O99">
    <cfRule type="containsBlanks" priority="1588" dxfId="0">
      <formula>LEN(TRIM(O97))=0</formula>
    </cfRule>
  </conditionalFormatting>
  <conditionalFormatting sqref="O97:O99">
    <cfRule type="containsBlanks" priority="1587" dxfId="0">
      <formula>LEN(TRIM(O97))=0</formula>
    </cfRule>
  </conditionalFormatting>
  <conditionalFormatting sqref="O97:O99">
    <cfRule type="containsBlanks" priority="1586" dxfId="0">
      <formula>LEN(TRIM(O97))=0</formula>
    </cfRule>
  </conditionalFormatting>
  <conditionalFormatting sqref="G97:G99">
    <cfRule type="containsBlanks" priority="1585" dxfId="0">
      <formula>LEN(TRIM(G97))=0</formula>
    </cfRule>
  </conditionalFormatting>
  <conditionalFormatting sqref="G97:G99">
    <cfRule type="containsBlanks" priority="1584" dxfId="0">
      <formula>LEN(TRIM(G97))=0</formula>
    </cfRule>
  </conditionalFormatting>
  <conditionalFormatting sqref="G97:G99">
    <cfRule type="containsBlanks" priority="1583" dxfId="0">
      <formula>LEN(TRIM(G97))=0</formula>
    </cfRule>
  </conditionalFormatting>
  <conditionalFormatting sqref="E97:E99">
    <cfRule type="containsBlanks" priority="1582" dxfId="0">
      <formula>LEN(TRIM(E97))=0</formula>
    </cfRule>
  </conditionalFormatting>
  <conditionalFormatting sqref="E97:E99">
    <cfRule type="containsBlanks" priority="1581" dxfId="0">
      <formula>LEN(TRIM(E97))=0</formula>
    </cfRule>
  </conditionalFormatting>
  <conditionalFormatting sqref="E97:E99">
    <cfRule type="containsBlanks" priority="1580" dxfId="0">
      <formula>LEN(TRIM(E97))=0</formula>
    </cfRule>
  </conditionalFormatting>
  <conditionalFormatting sqref="E101:E109">
    <cfRule type="containsBlanks" priority="1579" dxfId="0">
      <formula>LEN(TRIM(E101))=0</formula>
    </cfRule>
  </conditionalFormatting>
  <conditionalFormatting sqref="E101:E109">
    <cfRule type="containsBlanks" priority="1578" dxfId="0">
      <formula>LEN(TRIM(E101))=0</formula>
    </cfRule>
  </conditionalFormatting>
  <conditionalFormatting sqref="E101:E109">
    <cfRule type="containsBlanks" priority="1577" dxfId="0">
      <formula>LEN(TRIM(E101))=0</formula>
    </cfRule>
  </conditionalFormatting>
  <conditionalFormatting sqref="G101:G109">
    <cfRule type="containsBlanks" priority="1576" dxfId="0">
      <formula>LEN(TRIM(G101))=0</formula>
    </cfRule>
  </conditionalFormatting>
  <conditionalFormatting sqref="G101:G109">
    <cfRule type="containsBlanks" priority="1575" dxfId="0">
      <formula>LEN(TRIM(G101))=0</formula>
    </cfRule>
  </conditionalFormatting>
  <conditionalFormatting sqref="G101:G109">
    <cfRule type="containsBlanks" priority="1574" dxfId="0">
      <formula>LEN(TRIM(G101))=0</formula>
    </cfRule>
  </conditionalFormatting>
  <conditionalFormatting sqref="O101:O109">
    <cfRule type="containsBlanks" priority="1573" dxfId="0">
      <formula>LEN(TRIM(O101))=0</formula>
    </cfRule>
  </conditionalFormatting>
  <conditionalFormatting sqref="O101:O109">
    <cfRule type="containsBlanks" priority="1572" dxfId="0">
      <formula>LEN(TRIM(O101))=0</formula>
    </cfRule>
  </conditionalFormatting>
  <conditionalFormatting sqref="O101:O109">
    <cfRule type="containsBlanks" priority="1571" dxfId="0">
      <formula>LEN(TRIM(O101))=0</formula>
    </cfRule>
  </conditionalFormatting>
  <conditionalFormatting sqref="E112:E120">
    <cfRule type="containsBlanks" priority="1570" dxfId="0">
      <formula>LEN(TRIM(E112))=0</formula>
    </cfRule>
  </conditionalFormatting>
  <conditionalFormatting sqref="E112:E120">
    <cfRule type="containsBlanks" priority="1569" dxfId="0">
      <formula>LEN(TRIM(E112))=0</formula>
    </cfRule>
  </conditionalFormatting>
  <conditionalFormatting sqref="E112:E120">
    <cfRule type="containsBlanks" priority="1568" dxfId="0">
      <formula>LEN(TRIM(E112))=0</formula>
    </cfRule>
  </conditionalFormatting>
  <conditionalFormatting sqref="E112:E120">
    <cfRule type="containsBlanks" priority="1567" dxfId="0">
      <formula>LEN(TRIM(E112))=0</formula>
    </cfRule>
  </conditionalFormatting>
  <conditionalFormatting sqref="E112:E120">
    <cfRule type="containsBlanks" priority="1566" dxfId="0">
      <formula>LEN(TRIM(E112))=0</formula>
    </cfRule>
  </conditionalFormatting>
  <conditionalFormatting sqref="G112:G120">
    <cfRule type="containsBlanks" priority="1565" dxfId="0">
      <formula>LEN(TRIM(G112))=0</formula>
    </cfRule>
  </conditionalFormatting>
  <conditionalFormatting sqref="G112:G120">
    <cfRule type="containsBlanks" priority="1564" dxfId="0">
      <formula>LEN(TRIM(G112))=0</formula>
    </cfRule>
  </conditionalFormatting>
  <conditionalFormatting sqref="G112:G120">
    <cfRule type="containsBlanks" priority="1563" dxfId="0">
      <formula>LEN(TRIM(G112))=0</formula>
    </cfRule>
  </conditionalFormatting>
  <conditionalFormatting sqref="G112:G120">
    <cfRule type="containsBlanks" priority="1562" dxfId="0">
      <formula>LEN(TRIM(G112))=0</formula>
    </cfRule>
  </conditionalFormatting>
  <conditionalFormatting sqref="G112:G120">
    <cfRule type="containsBlanks" priority="1561" dxfId="0">
      <formula>LEN(TRIM(G112))=0</formula>
    </cfRule>
  </conditionalFormatting>
  <conditionalFormatting sqref="O112:O120">
    <cfRule type="containsBlanks" priority="1560" dxfId="0">
      <formula>LEN(TRIM(O112))=0</formula>
    </cfRule>
  </conditionalFormatting>
  <conditionalFormatting sqref="O112:O120">
    <cfRule type="containsBlanks" priority="1559" dxfId="0">
      <formula>LEN(TRIM(O112))=0</formula>
    </cfRule>
  </conditionalFormatting>
  <conditionalFormatting sqref="O112:O120">
    <cfRule type="containsBlanks" priority="1558" dxfId="0">
      <formula>LEN(TRIM(O112))=0</formula>
    </cfRule>
  </conditionalFormatting>
  <conditionalFormatting sqref="O112:O120">
    <cfRule type="containsBlanks" priority="1557" dxfId="0">
      <formula>LEN(TRIM(O112))=0</formula>
    </cfRule>
  </conditionalFormatting>
  <conditionalFormatting sqref="O112:O120">
    <cfRule type="containsBlanks" priority="1556" dxfId="0">
      <formula>LEN(TRIM(O112))=0</formula>
    </cfRule>
  </conditionalFormatting>
  <conditionalFormatting sqref="O122:O130">
    <cfRule type="containsBlanks" priority="1555" dxfId="0">
      <formula>LEN(TRIM(O122))=0</formula>
    </cfRule>
  </conditionalFormatting>
  <conditionalFormatting sqref="O122:O130">
    <cfRule type="containsBlanks" priority="1554" dxfId="0">
      <formula>LEN(TRIM(O122))=0</formula>
    </cfRule>
  </conditionalFormatting>
  <conditionalFormatting sqref="O122:O130">
    <cfRule type="containsBlanks" priority="1553" dxfId="0">
      <formula>LEN(TRIM(O122))=0</formula>
    </cfRule>
  </conditionalFormatting>
  <conditionalFormatting sqref="O122:O130">
    <cfRule type="containsBlanks" priority="1552" dxfId="0">
      <formula>LEN(TRIM(O122))=0</formula>
    </cfRule>
  </conditionalFormatting>
  <conditionalFormatting sqref="O122:O130">
    <cfRule type="containsBlanks" priority="1551" dxfId="0">
      <formula>LEN(TRIM(O122))=0</formula>
    </cfRule>
  </conditionalFormatting>
  <conditionalFormatting sqref="G122:G130">
    <cfRule type="containsBlanks" priority="1550" dxfId="0">
      <formula>LEN(TRIM(G122))=0</formula>
    </cfRule>
  </conditionalFormatting>
  <conditionalFormatting sqref="G122:G130">
    <cfRule type="containsBlanks" priority="1549" dxfId="0">
      <formula>LEN(TRIM(G122))=0</formula>
    </cfRule>
  </conditionalFormatting>
  <conditionalFormatting sqref="G122:G130">
    <cfRule type="containsBlanks" priority="1548" dxfId="0">
      <formula>LEN(TRIM(G122))=0</formula>
    </cfRule>
  </conditionalFormatting>
  <conditionalFormatting sqref="G122:G130">
    <cfRule type="containsBlanks" priority="1547" dxfId="0">
      <formula>LEN(TRIM(G122))=0</formula>
    </cfRule>
  </conditionalFormatting>
  <conditionalFormatting sqref="G122:G130">
    <cfRule type="containsBlanks" priority="1546" dxfId="0">
      <formula>LEN(TRIM(G122))=0</formula>
    </cfRule>
  </conditionalFormatting>
  <conditionalFormatting sqref="E122:E130">
    <cfRule type="containsBlanks" priority="1545" dxfId="0">
      <formula>LEN(TRIM(E122))=0</formula>
    </cfRule>
  </conditionalFormatting>
  <conditionalFormatting sqref="E122:E130">
    <cfRule type="containsBlanks" priority="1544" dxfId="0">
      <formula>LEN(TRIM(E122))=0</formula>
    </cfRule>
  </conditionalFormatting>
  <conditionalFormatting sqref="E122:E130">
    <cfRule type="containsBlanks" priority="1543" dxfId="0">
      <formula>LEN(TRIM(E122))=0</formula>
    </cfRule>
  </conditionalFormatting>
  <conditionalFormatting sqref="E122:E130">
    <cfRule type="containsBlanks" priority="1542" dxfId="0">
      <formula>LEN(TRIM(E122))=0</formula>
    </cfRule>
  </conditionalFormatting>
  <conditionalFormatting sqref="E122:E130">
    <cfRule type="containsBlanks" priority="1541" dxfId="0">
      <formula>LEN(TRIM(E122))=0</formula>
    </cfRule>
  </conditionalFormatting>
  <conditionalFormatting sqref="E132:E140">
    <cfRule type="containsBlanks" priority="1540" dxfId="0">
      <formula>LEN(TRIM(E132))=0</formula>
    </cfRule>
  </conditionalFormatting>
  <conditionalFormatting sqref="E132:E140">
    <cfRule type="containsBlanks" priority="1539" dxfId="0">
      <formula>LEN(TRIM(E132))=0</formula>
    </cfRule>
  </conditionalFormatting>
  <conditionalFormatting sqref="E132:E140">
    <cfRule type="containsBlanks" priority="1538" dxfId="0">
      <formula>LEN(TRIM(E132))=0</formula>
    </cfRule>
  </conditionalFormatting>
  <conditionalFormatting sqref="E132:E140">
    <cfRule type="containsBlanks" priority="1537" dxfId="0">
      <formula>LEN(TRIM(E132))=0</formula>
    </cfRule>
  </conditionalFormatting>
  <conditionalFormatting sqref="E132:E140">
    <cfRule type="containsBlanks" priority="1536" dxfId="0">
      <formula>LEN(TRIM(E132))=0</formula>
    </cfRule>
  </conditionalFormatting>
  <conditionalFormatting sqref="G132:G140">
    <cfRule type="containsBlanks" priority="1535" dxfId="0">
      <formula>LEN(TRIM(G132))=0</formula>
    </cfRule>
  </conditionalFormatting>
  <conditionalFormatting sqref="G132:G140">
    <cfRule type="containsBlanks" priority="1534" dxfId="0">
      <formula>LEN(TRIM(G132))=0</formula>
    </cfRule>
  </conditionalFormatting>
  <conditionalFormatting sqref="G132:G140">
    <cfRule type="containsBlanks" priority="1533" dxfId="0">
      <formula>LEN(TRIM(G132))=0</formula>
    </cfRule>
  </conditionalFormatting>
  <conditionalFormatting sqref="G132:G140">
    <cfRule type="containsBlanks" priority="1532" dxfId="0">
      <formula>LEN(TRIM(G132))=0</formula>
    </cfRule>
  </conditionalFormatting>
  <conditionalFormatting sqref="G132:G140">
    <cfRule type="containsBlanks" priority="1531" dxfId="0">
      <formula>LEN(TRIM(G132))=0</formula>
    </cfRule>
  </conditionalFormatting>
  <conditionalFormatting sqref="O132:O140">
    <cfRule type="containsBlanks" priority="1530" dxfId="0">
      <formula>LEN(TRIM(O132))=0</formula>
    </cfRule>
  </conditionalFormatting>
  <conditionalFormatting sqref="O132:O140">
    <cfRule type="containsBlanks" priority="1529" dxfId="0">
      <formula>LEN(TRIM(O132))=0</formula>
    </cfRule>
  </conditionalFormatting>
  <conditionalFormatting sqref="O132:O140">
    <cfRule type="containsBlanks" priority="1528" dxfId="0">
      <formula>LEN(TRIM(O132))=0</formula>
    </cfRule>
  </conditionalFormatting>
  <conditionalFormatting sqref="O132:O140">
    <cfRule type="containsBlanks" priority="1527" dxfId="0">
      <formula>LEN(TRIM(O132))=0</formula>
    </cfRule>
  </conditionalFormatting>
  <conditionalFormatting sqref="O132:O140">
    <cfRule type="containsBlanks" priority="1526" dxfId="0">
      <formula>LEN(TRIM(O132))=0</formula>
    </cfRule>
  </conditionalFormatting>
  <conditionalFormatting sqref="O142:O150">
    <cfRule type="containsBlanks" priority="1525" dxfId="0">
      <formula>LEN(TRIM(O142))=0</formula>
    </cfRule>
  </conditionalFormatting>
  <conditionalFormatting sqref="O142:O150">
    <cfRule type="containsBlanks" priority="1524" dxfId="0">
      <formula>LEN(TRIM(O142))=0</formula>
    </cfRule>
  </conditionalFormatting>
  <conditionalFormatting sqref="O142:O150">
    <cfRule type="containsBlanks" priority="1523" dxfId="0">
      <formula>LEN(TRIM(O142))=0</formula>
    </cfRule>
  </conditionalFormatting>
  <conditionalFormatting sqref="O142:O150">
    <cfRule type="containsBlanks" priority="1522" dxfId="0">
      <formula>LEN(TRIM(O142))=0</formula>
    </cfRule>
  </conditionalFormatting>
  <conditionalFormatting sqref="O142:O150">
    <cfRule type="containsBlanks" priority="1521" dxfId="0">
      <formula>LEN(TRIM(O142))=0</formula>
    </cfRule>
  </conditionalFormatting>
  <conditionalFormatting sqref="G142:G150">
    <cfRule type="containsBlanks" priority="1520" dxfId="0">
      <formula>LEN(TRIM(G142))=0</formula>
    </cfRule>
  </conditionalFormatting>
  <conditionalFormatting sqref="G142:G150">
    <cfRule type="containsBlanks" priority="1519" dxfId="0">
      <formula>LEN(TRIM(G142))=0</formula>
    </cfRule>
  </conditionalFormatting>
  <conditionalFormatting sqref="G142:G150">
    <cfRule type="containsBlanks" priority="1518" dxfId="0">
      <formula>LEN(TRIM(G142))=0</formula>
    </cfRule>
  </conditionalFormatting>
  <conditionalFormatting sqref="G142:G150">
    <cfRule type="containsBlanks" priority="1517" dxfId="0">
      <formula>LEN(TRIM(G142))=0</formula>
    </cfRule>
  </conditionalFormatting>
  <conditionalFormatting sqref="G142:G150">
    <cfRule type="containsBlanks" priority="1516" dxfId="0">
      <formula>LEN(TRIM(G142))=0</formula>
    </cfRule>
  </conditionalFormatting>
  <conditionalFormatting sqref="E142:E150">
    <cfRule type="containsBlanks" priority="1515" dxfId="0">
      <formula>LEN(TRIM(E142))=0</formula>
    </cfRule>
  </conditionalFormatting>
  <conditionalFormatting sqref="E142:E150">
    <cfRule type="containsBlanks" priority="1514" dxfId="0">
      <formula>LEN(TRIM(E142))=0</formula>
    </cfRule>
  </conditionalFormatting>
  <conditionalFormatting sqref="E142:E150">
    <cfRule type="containsBlanks" priority="1513" dxfId="0">
      <formula>LEN(TRIM(E142))=0</formula>
    </cfRule>
  </conditionalFormatting>
  <conditionalFormatting sqref="E142:E150">
    <cfRule type="containsBlanks" priority="1512" dxfId="0">
      <formula>LEN(TRIM(E142))=0</formula>
    </cfRule>
  </conditionalFormatting>
  <conditionalFormatting sqref="E142:E150">
    <cfRule type="containsBlanks" priority="1511" dxfId="0">
      <formula>LEN(TRIM(E142))=0</formula>
    </cfRule>
  </conditionalFormatting>
  <conditionalFormatting sqref="E152:E160">
    <cfRule type="containsBlanks" priority="1510" dxfId="0">
      <formula>LEN(TRIM(E152))=0</formula>
    </cfRule>
  </conditionalFormatting>
  <conditionalFormatting sqref="E152:E160">
    <cfRule type="containsBlanks" priority="1509" dxfId="0">
      <formula>LEN(TRIM(E152))=0</formula>
    </cfRule>
  </conditionalFormatting>
  <conditionalFormatting sqref="E152:E160">
    <cfRule type="containsBlanks" priority="1508" dxfId="0">
      <formula>LEN(TRIM(E152))=0</formula>
    </cfRule>
  </conditionalFormatting>
  <conditionalFormatting sqref="E152:E160">
    <cfRule type="containsBlanks" priority="1507" dxfId="0">
      <formula>LEN(TRIM(E152))=0</formula>
    </cfRule>
  </conditionalFormatting>
  <conditionalFormatting sqref="E152:E160">
    <cfRule type="containsBlanks" priority="1506" dxfId="0">
      <formula>LEN(TRIM(E152))=0</formula>
    </cfRule>
  </conditionalFormatting>
  <conditionalFormatting sqref="G152:G160">
    <cfRule type="containsBlanks" priority="1505" dxfId="0">
      <formula>LEN(TRIM(G152))=0</formula>
    </cfRule>
  </conditionalFormatting>
  <conditionalFormatting sqref="G152:G160">
    <cfRule type="containsBlanks" priority="1504" dxfId="0">
      <formula>LEN(TRIM(G152))=0</formula>
    </cfRule>
  </conditionalFormatting>
  <conditionalFormatting sqref="G152:G160">
    <cfRule type="containsBlanks" priority="1503" dxfId="0">
      <formula>LEN(TRIM(G152))=0</formula>
    </cfRule>
  </conditionalFormatting>
  <conditionalFormatting sqref="G152:G160">
    <cfRule type="containsBlanks" priority="1502" dxfId="0">
      <formula>LEN(TRIM(G152))=0</formula>
    </cfRule>
  </conditionalFormatting>
  <conditionalFormatting sqref="G152:G160">
    <cfRule type="containsBlanks" priority="1501" dxfId="0">
      <formula>LEN(TRIM(G152))=0</formula>
    </cfRule>
  </conditionalFormatting>
  <conditionalFormatting sqref="O152:O160">
    <cfRule type="containsBlanks" priority="1500" dxfId="0">
      <formula>LEN(TRIM(O152))=0</formula>
    </cfRule>
  </conditionalFormatting>
  <conditionalFormatting sqref="O152:O160">
    <cfRule type="containsBlanks" priority="1499" dxfId="0">
      <formula>LEN(TRIM(O152))=0</formula>
    </cfRule>
  </conditionalFormatting>
  <conditionalFormatting sqref="O152:O160">
    <cfRule type="containsBlanks" priority="1498" dxfId="0">
      <formula>LEN(TRIM(O152))=0</formula>
    </cfRule>
  </conditionalFormatting>
  <conditionalFormatting sqref="O152:O160">
    <cfRule type="containsBlanks" priority="1497" dxfId="0">
      <formula>LEN(TRIM(O152))=0</formula>
    </cfRule>
  </conditionalFormatting>
  <conditionalFormatting sqref="O152:O160">
    <cfRule type="containsBlanks" priority="1496" dxfId="0">
      <formula>LEN(TRIM(O152))=0</formula>
    </cfRule>
  </conditionalFormatting>
  <conditionalFormatting sqref="O162:O168">
    <cfRule type="containsBlanks" priority="1495" dxfId="0">
      <formula>LEN(TRIM(O162))=0</formula>
    </cfRule>
  </conditionalFormatting>
  <conditionalFormatting sqref="O162:O168">
    <cfRule type="containsBlanks" priority="1494" dxfId="0">
      <formula>LEN(TRIM(O162))=0</formula>
    </cfRule>
  </conditionalFormatting>
  <conditionalFormatting sqref="O162:O168">
    <cfRule type="containsBlanks" priority="1493" dxfId="0">
      <formula>LEN(TRIM(O162))=0</formula>
    </cfRule>
  </conditionalFormatting>
  <conditionalFormatting sqref="O162:O168">
    <cfRule type="containsBlanks" priority="1492" dxfId="0">
      <formula>LEN(TRIM(O162))=0</formula>
    </cfRule>
  </conditionalFormatting>
  <conditionalFormatting sqref="O162:O168">
    <cfRule type="containsBlanks" priority="1491" dxfId="0">
      <formula>LEN(TRIM(O162))=0</formula>
    </cfRule>
  </conditionalFormatting>
  <conditionalFormatting sqref="G162:G168">
    <cfRule type="containsBlanks" priority="1490" dxfId="0">
      <formula>LEN(TRIM(G162))=0</formula>
    </cfRule>
  </conditionalFormatting>
  <conditionalFormatting sqref="G162:G168">
    <cfRule type="containsBlanks" priority="1489" dxfId="0">
      <formula>LEN(TRIM(G162))=0</formula>
    </cfRule>
  </conditionalFormatting>
  <conditionalFormatting sqref="G162:G168">
    <cfRule type="containsBlanks" priority="1488" dxfId="0">
      <formula>LEN(TRIM(G162))=0</formula>
    </cfRule>
  </conditionalFormatting>
  <conditionalFormatting sqref="G162:G168">
    <cfRule type="containsBlanks" priority="1487" dxfId="0">
      <formula>LEN(TRIM(G162))=0</formula>
    </cfRule>
  </conditionalFormatting>
  <conditionalFormatting sqref="G162:G168">
    <cfRule type="containsBlanks" priority="1486" dxfId="0">
      <formula>LEN(TRIM(G162))=0</formula>
    </cfRule>
  </conditionalFormatting>
  <conditionalFormatting sqref="E162:E168">
    <cfRule type="containsBlanks" priority="1485" dxfId="0">
      <formula>LEN(TRIM(E162))=0</formula>
    </cfRule>
  </conditionalFormatting>
  <conditionalFormatting sqref="E162:E168">
    <cfRule type="containsBlanks" priority="1484" dxfId="0">
      <formula>LEN(TRIM(E162))=0</formula>
    </cfRule>
  </conditionalFormatting>
  <conditionalFormatting sqref="E162:E168">
    <cfRule type="containsBlanks" priority="1483" dxfId="0">
      <formula>LEN(TRIM(E162))=0</formula>
    </cfRule>
  </conditionalFormatting>
  <conditionalFormatting sqref="E162:E168">
    <cfRule type="containsBlanks" priority="1482" dxfId="0">
      <formula>LEN(TRIM(E162))=0</formula>
    </cfRule>
  </conditionalFormatting>
  <conditionalFormatting sqref="E162:E168">
    <cfRule type="containsBlanks" priority="1481" dxfId="0">
      <formula>LEN(TRIM(E162))=0</formula>
    </cfRule>
  </conditionalFormatting>
  <conditionalFormatting sqref="E170:E178">
    <cfRule type="containsBlanks" priority="1480" dxfId="0">
      <formula>LEN(TRIM(E170))=0</formula>
    </cfRule>
  </conditionalFormatting>
  <conditionalFormatting sqref="E170:E178">
    <cfRule type="containsBlanks" priority="1479" dxfId="0">
      <formula>LEN(TRIM(E170))=0</formula>
    </cfRule>
  </conditionalFormatting>
  <conditionalFormatting sqref="E170:E178">
    <cfRule type="containsBlanks" priority="1478" dxfId="0">
      <formula>LEN(TRIM(E170))=0</formula>
    </cfRule>
  </conditionalFormatting>
  <conditionalFormatting sqref="E170:E178">
    <cfRule type="containsBlanks" priority="1477" dxfId="0">
      <formula>LEN(TRIM(E170))=0</formula>
    </cfRule>
  </conditionalFormatting>
  <conditionalFormatting sqref="E170:E178">
    <cfRule type="containsBlanks" priority="1476" dxfId="0">
      <formula>LEN(TRIM(E170))=0</formula>
    </cfRule>
  </conditionalFormatting>
  <conditionalFormatting sqref="G170:G178">
    <cfRule type="containsBlanks" priority="1475" dxfId="0">
      <formula>LEN(TRIM(G170))=0</formula>
    </cfRule>
  </conditionalFormatting>
  <conditionalFormatting sqref="G170:G178">
    <cfRule type="containsBlanks" priority="1474" dxfId="0">
      <formula>LEN(TRIM(G170))=0</formula>
    </cfRule>
  </conditionalFormatting>
  <conditionalFormatting sqref="G170:G178">
    <cfRule type="containsBlanks" priority="1473" dxfId="0">
      <formula>LEN(TRIM(G170))=0</formula>
    </cfRule>
  </conditionalFormatting>
  <conditionalFormatting sqref="G170:G178">
    <cfRule type="containsBlanks" priority="1472" dxfId="0">
      <formula>LEN(TRIM(G170))=0</formula>
    </cfRule>
  </conditionalFormatting>
  <conditionalFormatting sqref="G170:G178">
    <cfRule type="containsBlanks" priority="1471" dxfId="0">
      <formula>LEN(TRIM(G170))=0</formula>
    </cfRule>
  </conditionalFormatting>
  <conditionalFormatting sqref="O170:O178">
    <cfRule type="containsBlanks" priority="1470" dxfId="0">
      <formula>LEN(TRIM(O170))=0</formula>
    </cfRule>
  </conditionalFormatting>
  <conditionalFormatting sqref="O170:O178">
    <cfRule type="containsBlanks" priority="1469" dxfId="0">
      <formula>LEN(TRIM(O170))=0</formula>
    </cfRule>
  </conditionalFormatting>
  <conditionalFormatting sqref="O170:O178">
    <cfRule type="containsBlanks" priority="1468" dxfId="0">
      <formula>LEN(TRIM(O170))=0</formula>
    </cfRule>
  </conditionalFormatting>
  <conditionalFormatting sqref="O170:O178">
    <cfRule type="containsBlanks" priority="1467" dxfId="0">
      <formula>LEN(TRIM(O170))=0</formula>
    </cfRule>
  </conditionalFormatting>
  <conditionalFormatting sqref="O170:O178">
    <cfRule type="containsBlanks" priority="1466" dxfId="0">
      <formula>LEN(TRIM(O170))=0</formula>
    </cfRule>
  </conditionalFormatting>
  <conditionalFormatting sqref="O180:O184">
    <cfRule type="containsBlanks" priority="1465" dxfId="0">
      <formula>LEN(TRIM(O180))=0</formula>
    </cfRule>
  </conditionalFormatting>
  <conditionalFormatting sqref="O180:O184">
    <cfRule type="containsBlanks" priority="1464" dxfId="0">
      <formula>LEN(TRIM(O180))=0</formula>
    </cfRule>
  </conditionalFormatting>
  <conditionalFormatting sqref="O180:O184">
    <cfRule type="containsBlanks" priority="1463" dxfId="0">
      <formula>LEN(TRIM(O180))=0</formula>
    </cfRule>
  </conditionalFormatting>
  <conditionalFormatting sqref="O180:O184">
    <cfRule type="containsBlanks" priority="1462" dxfId="0">
      <formula>LEN(TRIM(O180))=0</formula>
    </cfRule>
  </conditionalFormatting>
  <conditionalFormatting sqref="O180:O184">
    <cfRule type="containsBlanks" priority="1461" dxfId="0">
      <formula>LEN(TRIM(O180))=0</formula>
    </cfRule>
  </conditionalFormatting>
  <conditionalFormatting sqref="G180:G184">
    <cfRule type="containsBlanks" priority="1460" dxfId="0">
      <formula>LEN(TRIM(G180))=0</formula>
    </cfRule>
  </conditionalFormatting>
  <conditionalFormatting sqref="G180:G184">
    <cfRule type="containsBlanks" priority="1459" dxfId="0">
      <formula>LEN(TRIM(G180))=0</formula>
    </cfRule>
  </conditionalFormatting>
  <conditionalFormatting sqref="G180:G184">
    <cfRule type="containsBlanks" priority="1458" dxfId="0">
      <formula>LEN(TRIM(G180))=0</formula>
    </cfRule>
  </conditionalFormatting>
  <conditionalFormatting sqref="G180:G184">
    <cfRule type="containsBlanks" priority="1457" dxfId="0">
      <formula>LEN(TRIM(G180))=0</formula>
    </cfRule>
  </conditionalFormatting>
  <conditionalFormatting sqref="G180:G184">
    <cfRule type="containsBlanks" priority="1456" dxfId="0">
      <formula>LEN(TRIM(G180))=0</formula>
    </cfRule>
  </conditionalFormatting>
  <conditionalFormatting sqref="E180:E184">
    <cfRule type="containsBlanks" priority="1455" dxfId="0">
      <formula>LEN(TRIM(E180))=0</formula>
    </cfRule>
  </conditionalFormatting>
  <conditionalFormatting sqref="E180:E184">
    <cfRule type="containsBlanks" priority="1454" dxfId="0">
      <formula>LEN(TRIM(E180))=0</formula>
    </cfRule>
  </conditionalFormatting>
  <conditionalFormatting sqref="E180:E184">
    <cfRule type="containsBlanks" priority="1453" dxfId="0">
      <formula>LEN(TRIM(E180))=0</formula>
    </cfRule>
  </conditionalFormatting>
  <conditionalFormatting sqref="E180:E184">
    <cfRule type="containsBlanks" priority="1452" dxfId="0">
      <formula>LEN(TRIM(E180))=0</formula>
    </cfRule>
  </conditionalFormatting>
  <conditionalFormatting sqref="E180:E184">
    <cfRule type="containsBlanks" priority="1451" dxfId="0">
      <formula>LEN(TRIM(E180))=0</formula>
    </cfRule>
  </conditionalFormatting>
  <conditionalFormatting sqref="E186:E192">
    <cfRule type="containsBlanks" priority="1450" dxfId="0">
      <formula>LEN(TRIM(E186))=0</formula>
    </cfRule>
  </conditionalFormatting>
  <conditionalFormatting sqref="E186:E192">
    <cfRule type="containsBlanks" priority="1449" dxfId="0">
      <formula>LEN(TRIM(E186))=0</formula>
    </cfRule>
  </conditionalFormatting>
  <conditionalFormatting sqref="E186:E192">
    <cfRule type="containsBlanks" priority="1448" dxfId="0">
      <formula>LEN(TRIM(E186))=0</formula>
    </cfRule>
  </conditionalFormatting>
  <conditionalFormatting sqref="E186:E192">
    <cfRule type="containsBlanks" priority="1447" dxfId="0">
      <formula>LEN(TRIM(E186))=0</formula>
    </cfRule>
  </conditionalFormatting>
  <conditionalFormatting sqref="E186:E192">
    <cfRule type="containsBlanks" priority="1446" dxfId="0">
      <formula>LEN(TRIM(E186))=0</formula>
    </cfRule>
  </conditionalFormatting>
  <conditionalFormatting sqref="G186:G192">
    <cfRule type="containsBlanks" priority="1445" dxfId="0">
      <formula>LEN(TRIM(G186))=0</formula>
    </cfRule>
  </conditionalFormatting>
  <conditionalFormatting sqref="G186:G192">
    <cfRule type="containsBlanks" priority="1444" dxfId="0">
      <formula>LEN(TRIM(G186))=0</formula>
    </cfRule>
  </conditionalFormatting>
  <conditionalFormatting sqref="G186:G192">
    <cfRule type="containsBlanks" priority="1443" dxfId="0">
      <formula>LEN(TRIM(G186))=0</formula>
    </cfRule>
  </conditionalFormatting>
  <conditionalFormatting sqref="G186:G192">
    <cfRule type="containsBlanks" priority="1442" dxfId="0">
      <formula>LEN(TRIM(G186))=0</formula>
    </cfRule>
  </conditionalFormatting>
  <conditionalFormatting sqref="G186:G192">
    <cfRule type="containsBlanks" priority="1441" dxfId="0">
      <formula>LEN(TRIM(G186))=0</formula>
    </cfRule>
  </conditionalFormatting>
  <conditionalFormatting sqref="O186:O192">
    <cfRule type="containsBlanks" priority="1440" dxfId="0">
      <formula>LEN(TRIM(O186))=0</formula>
    </cfRule>
  </conditionalFormatting>
  <conditionalFormatting sqref="O186:O192">
    <cfRule type="containsBlanks" priority="1439" dxfId="0">
      <formula>LEN(TRIM(O186))=0</formula>
    </cfRule>
  </conditionalFormatting>
  <conditionalFormatting sqref="O186:O192">
    <cfRule type="containsBlanks" priority="1438" dxfId="0">
      <formula>LEN(TRIM(O186))=0</formula>
    </cfRule>
  </conditionalFormatting>
  <conditionalFormatting sqref="O186:O192">
    <cfRule type="containsBlanks" priority="1437" dxfId="0">
      <formula>LEN(TRIM(O186))=0</formula>
    </cfRule>
  </conditionalFormatting>
  <conditionalFormatting sqref="O186:O192">
    <cfRule type="containsBlanks" priority="1436" dxfId="0">
      <formula>LEN(TRIM(O186))=0</formula>
    </cfRule>
  </conditionalFormatting>
  <conditionalFormatting sqref="O211:O214">
    <cfRule type="containsBlanks" priority="1435" dxfId="0">
      <formula>LEN(TRIM(O211))=0</formula>
    </cfRule>
  </conditionalFormatting>
  <conditionalFormatting sqref="O211:O214">
    <cfRule type="containsBlanks" priority="1434" dxfId="0">
      <formula>LEN(TRIM(O211))=0</formula>
    </cfRule>
  </conditionalFormatting>
  <conditionalFormatting sqref="O211:O214">
    <cfRule type="containsBlanks" priority="1433" dxfId="0">
      <formula>LEN(TRIM(O211))=0</formula>
    </cfRule>
  </conditionalFormatting>
  <conditionalFormatting sqref="O211:O214">
    <cfRule type="containsBlanks" priority="1432" dxfId="0">
      <formula>LEN(TRIM(O211))=0</formula>
    </cfRule>
  </conditionalFormatting>
  <conditionalFormatting sqref="O211:O214">
    <cfRule type="containsBlanks" priority="1431" dxfId="0">
      <formula>LEN(TRIM(O211))=0</formula>
    </cfRule>
  </conditionalFormatting>
  <conditionalFormatting sqref="O211:O214">
    <cfRule type="containsBlanks" priority="1430" dxfId="0">
      <formula>LEN(TRIM(O211))=0</formula>
    </cfRule>
  </conditionalFormatting>
  <conditionalFormatting sqref="O216">
    <cfRule type="containsBlanks" priority="1429" dxfId="0">
      <formula>LEN(TRIM(O216))=0</formula>
    </cfRule>
  </conditionalFormatting>
  <conditionalFormatting sqref="O216">
    <cfRule type="containsBlanks" priority="1428" dxfId="0">
      <formula>LEN(TRIM(O216))=0</formula>
    </cfRule>
  </conditionalFormatting>
  <conditionalFormatting sqref="O216">
    <cfRule type="containsBlanks" priority="1427" dxfId="0">
      <formula>LEN(TRIM(O216))=0</formula>
    </cfRule>
  </conditionalFormatting>
  <conditionalFormatting sqref="O216">
    <cfRule type="containsBlanks" priority="1426" dxfId="0">
      <formula>LEN(TRIM(O216))=0</formula>
    </cfRule>
  </conditionalFormatting>
  <conditionalFormatting sqref="O216">
    <cfRule type="containsBlanks" priority="1425" dxfId="0">
      <formula>LEN(TRIM(O216))=0</formula>
    </cfRule>
  </conditionalFormatting>
  <conditionalFormatting sqref="O216">
    <cfRule type="containsBlanks" priority="1424" dxfId="0">
      <formula>LEN(TRIM(O216))=0</formula>
    </cfRule>
  </conditionalFormatting>
  <conditionalFormatting sqref="E216">
    <cfRule type="containsBlanks" priority="1423" dxfId="0">
      <formula>LEN(TRIM(E216))=0</formula>
    </cfRule>
  </conditionalFormatting>
  <conditionalFormatting sqref="E216">
    <cfRule type="containsBlanks" priority="1422" dxfId="0">
      <formula>LEN(TRIM(E216))=0</formula>
    </cfRule>
  </conditionalFormatting>
  <conditionalFormatting sqref="E216">
    <cfRule type="containsBlanks" priority="1421" dxfId="0">
      <formula>LEN(TRIM(E216))=0</formula>
    </cfRule>
  </conditionalFormatting>
  <conditionalFormatting sqref="E216">
    <cfRule type="containsBlanks" priority="1420" dxfId="0">
      <formula>LEN(TRIM(E216))=0</formula>
    </cfRule>
  </conditionalFormatting>
  <conditionalFormatting sqref="E216">
    <cfRule type="containsBlanks" priority="1419" dxfId="0">
      <formula>LEN(TRIM(E216))=0</formula>
    </cfRule>
  </conditionalFormatting>
  <conditionalFormatting sqref="E216">
    <cfRule type="containsBlanks" priority="1418" dxfId="0">
      <formula>LEN(TRIM(E216))=0</formula>
    </cfRule>
  </conditionalFormatting>
  <conditionalFormatting sqref="E211:E214">
    <cfRule type="containsBlanks" priority="1417" dxfId="0">
      <formula>LEN(TRIM(E211))=0</formula>
    </cfRule>
  </conditionalFormatting>
  <conditionalFormatting sqref="E211:E214">
    <cfRule type="containsBlanks" priority="1416" dxfId="0">
      <formula>LEN(TRIM(E211))=0</formula>
    </cfRule>
  </conditionalFormatting>
  <conditionalFormatting sqref="E211:E214">
    <cfRule type="containsBlanks" priority="1415" dxfId="0">
      <formula>LEN(TRIM(E211))=0</formula>
    </cfRule>
  </conditionalFormatting>
  <conditionalFormatting sqref="E211:E214">
    <cfRule type="containsBlanks" priority="1414" dxfId="0">
      <formula>LEN(TRIM(E211))=0</formula>
    </cfRule>
  </conditionalFormatting>
  <conditionalFormatting sqref="E211:E214">
    <cfRule type="containsBlanks" priority="1413" dxfId="0">
      <formula>LEN(TRIM(E211))=0</formula>
    </cfRule>
  </conditionalFormatting>
  <conditionalFormatting sqref="E211:E214">
    <cfRule type="containsBlanks" priority="1412" dxfId="0">
      <formula>LEN(TRIM(E211))=0</formula>
    </cfRule>
  </conditionalFormatting>
  <conditionalFormatting sqref="E219:E226">
    <cfRule type="containsBlanks" priority="1411" dxfId="0">
      <formula>LEN(TRIM(E219))=0</formula>
    </cfRule>
  </conditionalFormatting>
  <conditionalFormatting sqref="E219:E226">
    <cfRule type="containsBlanks" priority="1410" dxfId="0">
      <formula>LEN(TRIM(E219))=0</formula>
    </cfRule>
  </conditionalFormatting>
  <conditionalFormatting sqref="E219:E226">
    <cfRule type="containsBlanks" priority="1409" dxfId="0">
      <formula>LEN(TRIM(E219))=0</formula>
    </cfRule>
  </conditionalFormatting>
  <conditionalFormatting sqref="E219:E226">
    <cfRule type="containsBlanks" priority="1408" dxfId="0">
      <formula>LEN(TRIM(E219))=0</formula>
    </cfRule>
  </conditionalFormatting>
  <conditionalFormatting sqref="E219:E226">
    <cfRule type="containsBlanks" priority="1407" dxfId="0">
      <formula>LEN(TRIM(E219))=0</formula>
    </cfRule>
  </conditionalFormatting>
  <conditionalFormatting sqref="E219:E226">
    <cfRule type="containsBlanks" priority="1406" dxfId="0">
      <formula>LEN(TRIM(E219))=0</formula>
    </cfRule>
  </conditionalFormatting>
  <conditionalFormatting sqref="G219:G226">
    <cfRule type="containsBlanks" priority="1405" dxfId="0">
      <formula>LEN(TRIM(G219))=0</formula>
    </cfRule>
  </conditionalFormatting>
  <conditionalFormatting sqref="G219:G226">
    <cfRule type="containsBlanks" priority="1404" dxfId="0">
      <formula>LEN(TRIM(G219))=0</formula>
    </cfRule>
  </conditionalFormatting>
  <conditionalFormatting sqref="G219:G226">
    <cfRule type="containsBlanks" priority="1403" dxfId="0">
      <formula>LEN(TRIM(G219))=0</formula>
    </cfRule>
  </conditionalFormatting>
  <conditionalFormatting sqref="G219:G226">
    <cfRule type="containsBlanks" priority="1402" dxfId="0">
      <formula>LEN(TRIM(G219))=0</formula>
    </cfRule>
  </conditionalFormatting>
  <conditionalFormatting sqref="G219:G226">
    <cfRule type="containsBlanks" priority="1401" dxfId="0">
      <formula>LEN(TRIM(G219))=0</formula>
    </cfRule>
  </conditionalFormatting>
  <conditionalFormatting sqref="G219:G226">
    <cfRule type="containsBlanks" priority="1400" dxfId="0">
      <formula>LEN(TRIM(G219))=0</formula>
    </cfRule>
  </conditionalFormatting>
  <conditionalFormatting sqref="O219:O226">
    <cfRule type="containsBlanks" priority="1399" dxfId="0">
      <formula>LEN(TRIM(O219))=0</formula>
    </cfRule>
  </conditionalFormatting>
  <conditionalFormatting sqref="O219:O226">
    <cfRule type="containsBlanks" priority="1398" dxfId="0">
      <formula>LEN(TRIM(O219))=0</formula>
    </cfRule>
  </conditionalFormatting>
  <conditionalFormatting sqref="O219:O226">
    <cfRule type="containsBlanks" priority="1397" dxfId="0">
      <formula>LEN(TRIM(O219))=0</formula>
    </cfRule>
  </conditionalFormatting>
  <conditionalFormatting sqref="O219:O226">
    <cfRule type="containsBlanks" priority="1396" dxfId="0">
      <formula>LEN(TRIM(O219))=0</formula>
    </cfRule>
  </conditionalFormatting>
  <conditionalFormatting sqref="O219:O226">
    <cfRule type="containsBlanks" priority="1395" dxfId="0">
      <formula>LEN(TRIM(O219))=0</formula>
    </cfRule>
  </conditionalFormatting>
  <conditionalFormatting sqref="O219:O226">
    <cfRule type="containsBlanks" priority="1394" dxfId="0">
      <formula>LEN(TRIM(O219))=0</formula>
    </cfRule>
  </conditionalFormatting>
  <conditionalFormatting sqref="O228:O229">
    <cfRule type="containsBlanks" priority="1393" dxfId="0">
      <formula>LEN(TRIM(O228))=0</formula>
    </cfRule>
  </conditionalFormatting>
  <conditionalFormatting sqref="O228:O229">
    <cfRule type="containsBlanks" priority="1392" dxfId="0">
      <formula>LEN(TRIM(O228))=0</formula>
    </cfRule>
  </conditionalFormatting>
  <conditionalFormatting sqref="O228:O229">
    <cfRule type="containsBlanks" priority="1391" dxfId="0">
      <formula>LEN(TRIM(O228))=0</formula>
    </cfRule>
  </conditionalFormatting>
  <conditionalFormatting sqref="O228:O229">
    <cfRule type="containsBlanks" priority="1390" dxfId="0">
      <formula>LEN(TRIM(O228))=0</formula>
    </cfRule>
  </conditionalFormatting>
  <conditionalFormatting sqref="O228:O229">
    <cfRule type="containsBlanks" priority="1389" dxfId="0">
      <formula>LEN(TRIM(O228))=0</formula>
    </cfRule>
  </conditionalFormatting>
  <conditionalFormatting sqref="O228:O229">
    <cfRule type="containsBlanks" priority="1388" dxfId="0">
      <formula>LEN(TRIM(O228))=0</formula>
    </cfRule>
  </conditionalFormatting>
  <conditionalFormatting sqref="E228:E229">
    <cfRule type="containsBlanks" priority="1387" dxfId="0">
      <formula>LEN(TRIM(E228))=0</formula>
    </cfRule>
  </conditionalFormatting>
  <conditionalFormatting sqref="E228:E229">
    <cfRule type="containsBlanks" priority="1386" dxfId="0">
      <formula>LEN(TRIM(E228))=0</formula>
    </cfRule>
  </conditionalFormatting>
  <conditionalFormatting sqref="E228:E229">
    <cfRule type="containsBlanks" priority="1385" dxfId="0">
      <formula>LEN(TRIM(E228))=0</formula>
    </cfRule>
  </conditionalFormatting>
  <conditionalFormatting sqref="E228:E229">
    <cfRule type="containsBlanks" priority="1384" dxfId="0">
      <formula>LEN(TRIM(E228))=0</formula>
    </cfRule>
  </conditionalFormatting>
  <conditionalFormatting sqref="E228:E229">
    <cfRule type="containsBlanks" priority="1383" dxfId="0">
      <formula>LEN(TRIM(E228))=0</formula>
    </cfRule>
  </conditionalFormatting>
  <conditionalFormatting sqref="E228:E229">
    <cfRule type="containsBlanks" priority="1382" dxfId="0">
      <formula>LEN(TRIM(E228))=0</formula>
    </cfRule>
  </conditionalFormatting>
  <conditionalFormatting sqref="E243:E248">
    <cfRule type="containsBlanks" priority="1381" dxfId="0">
      <formula>LEN(TRIM(E243))=0</formula>
    </cfRule>
  </conditionalFormatting>
  <conditionalFormatting sqref="E243:E248">
    <cfRule type="containsBlanks" priority="1380" dxfId="0">
      <formula>LEN(TRIM(E243))=0</formula>
    </cfRule>
  </conditionalFormatting>
  <conditionalFormatting sqref="E243:E248">
    <cfRule type="containsBlanks" priority="1379" dxfId="0">
      <formula>LEN(TRIM(E243))=0</formula>
    </cfRule>
  </conditionalFormatting>
  <conditionalFormatting sqref="E243:E248">
    <cfRule type="containsBlanks" priority="1378" dxfId="0">
      <formula>LEN(TRIM(E243))=0</formula>
    </cfRule>
  </conditionalFormatting>
  <conditionalFormatting sqref="E243:E248">
    <cfRule type="containsBlanks" priority="1377" dxfId="0">
      <formula>LEN(TRIM(E243))=0</formula>
    </cfRule>
  </conditionalFormatting>
  <conditionalFormatting sqref="E243:E248">
    <cfRule type="containsBlanks" priority="1376" dxfId="0">
      <formula>LEN(TRIM(E243))=0</formula>
    </cfRule>
  </conditionalFormatting>
  <conditionalFormatting sqref="G243:G248">
    <cfRule type="containsBlanks" priority="1375" dxfId="0">
      <formula>LEN(TRIM(G243))=0</formula>
    </cfRule>
  </conditionalFormatting>
  <conditionalFormatting sqref="G243:G248">
    <cfRule type="containsBlanks" priority="1374" dxfId="0">
      <formula>LEN(TRIM(G243))=0</formula>
    </cfRule>
  </conditionalFormatting>
  <conditionalFormatting sqref="G243:G248">
    <cfRule type="containsBlanks" priority="1373" dxfId="0">
      <formula>LEN(TRIM(G243))=0</formula>
    </cfRule>
  </conditionalFormatting>
  <conditionalFormatting sqref="G243:G248">
    <cfRule type="containsBlanks" priority="1372" dxfId="0">
      <formula>LEN(TRIM(G243))=0</formula>
    </cfRule>
  </conditionalFormatting>
  <conditionalFormatting sqref="G243:G248">
    <cfRule type="containsBlanks" priority="1371" dxfId="0">
      <formula>LEN(TRIM(G243))=0</formula>
    </cfRule>
  </conditionalFormatting>
  <conditionalFormatting sqref="G243:G248">
    <cfRule type="containsBlanks" priority="1370" dxfId="0">
      <formula>LEN(TRIM(G243))=0</formula>
    </cfRule>
  </conditionalFormatting>
  <conditionalFormatting sqref="M243:M248">
    <cfRule type="containsBlanks" priority="1369" dxfId="0">
      <formula>LEN(TRIM(M243))=0</formula>
    </cfRule>
  </conditionalFormatting>
  <conditionalFormatting sqref="M243:M248">
    <cfRule type="containsBlanks" priority="1368" dxfId="0">
      <formula>LEN(TRIM(M243))=0</formula>
    </cfRule>
  </conditionalFormatting>
  <conditionalFormatting sqref="M243:M248">
    <cfRule type="containsBlanks" priority="1367" dxfId="0">
      <formula>LEN(TRIM(M243))=0</formula>
    </cfRule>
  </conditionalFormatting>
  <conditionalFormatting sqref="M243:M248">
    <cfRule type="containsBlanks" priority="1366" dxfId="0">
      <formula>LEN(TRIM(M243))=0</formula>
    </cfRule>
  </conditionalFormatting>
  <conditionalFormatting sqref="M243:M248">
    <cfRule type="containsBlanks" priority="1365" dxfId="0">
      <formula>LEN(TRIM(M243))=0</formula>
    </cfRule>
  </conditionalFormatting>
  <conditionalFormatting sqref="M243:M248">
    <cfRule type="containsBlanks" priority="1364" dxfId="0">
      <formula>LEN(TRIM(M243))=0</formula>
    </cfRule>
  </conditionalFormatting>
  <conditionalFormatting sqref="O243:O248">
    <cfRule type="containsBlanks" priority="1363" dxfId="0">
      <formula>LEN(TRIM(O243))=0</formula>
    </cfRule>
  </conditionalFormatting>
  <conditionalFormatting sqref="O243:O248">
    <cfRule type="containsBlanks" priority="1362" dxfId="0">
      <formula>LEN(TRIM(O243))=0</formula>
    </cfRule>
  </conditionalFormatting>
  <conditionalFormatting sqref="O243:O248">
    <cfRule type="containsBlanks" priority="1361" dxfId="0">
      <formula>LEN(TRIM(O243))=0</formula>
    </cfRule>
  </conditionalFormatting>
  <conditionalFormatting sqref="O243:O248">
    <cfRule type="containsBlanks" priority="1360" dxfId="0">
      <formula>LEN(TRIM(O243))=0</formula>
    </cfRule>
  </conditionalFormatting>
  <conditionalFormatting sqref="O243:O248">
    <cfRule type="containsBlanks" priority="1359" dxfId="0">
      <formula>LEN(TRIM(O243))=0</formula>
    </cfRule>
  </conditionalFormatting>
  <conditionalFormatting sqref="O243:O248">
    <cfRule type="containsBlanks" priority="1358" dxfId="0">
      <formula>LEN(TRIM(O243))=0</formula>
    </cfRule>
  </conditionalFormatting>
  <conditionalFormatting sqref="O250:O253">
    <cfRule type="containsBlanks" priority="1357" dxfId="0">
      <formula>LEN(TRIM(O250))=0</formula>
    </cfRule>
  </conditionalFormatting>
  <conditionalFormatting sqref="O250:O253">
    <cfRule type="containsBlanks" priority="1356" dxfId="0">
      <formula>LEN(TRIM(O250))=0</formula>
    </cfRule>
  </conditionalFormatting>
  <conditionalFormatting sqref="O250:O253">
    <cfRule type="containsBlanks" priority="1355" dxfId="0">
      <formula>LEN(TRIM(O250))=0</formula>
    </cfRule>
  </conditionalFormatting>
  <conditionalFormatting sqref="O250:O253">
    <cfRule type="containsBlanks" priority="1354" dxfId="0">
      <formula>LEN(TRIM(O250))=0</formula>
    </cfRule>
  </conditionalFormatting>
  <conditionalFormatting sqref="O250:O253">
    <cfRule type="containsBlanks" priority="1353" dxfId="0">
      <formula>LEN(TRIM(O250))=0</formula>
    </cfRule>
  </conditionalFormatting>
  <conditionalFormatting sqref="O250:O253">
    <cfRule type="containsBlanks" priority="1352" dxfId="0">
      <formula>LEN(TRIM(O250))=0</formula>
    </cfRule>
  </conditionalFormatting>
  <conditionalFormatting sqref="M250:M253">
    <cfRule type="containsBlanks" priority="1351" dxfId="0">
      <formula>LEN(TRIM(M250))=0</formula>
    </cfRule>
  </conditionalFormatting>
  <conditionalFormatting sqref="M250:M253">
    <cfRule type="containsBlanks" priority="1350" dxfId="0">
      <formula>LEN(TRIM(M250))=0</formula>
    </cfRule>
  </conditionalFormatting>
  <conditionalFormatting sqref="M250:M253">
    <cfRule type="containsBlanks" priority="1349" dxfId="0">
      <formula>LEN(TRIM(M250))=0</formula>
    </cfRule>
  </conditionalFormatting>
  <conditionalFormatting sqref="M250:M253">
    <cfRule type="containsBlanks" priority="1348" dxfId="0">
      <formula>LEN(TRIM(M250))=0</formula>
    </cfRule>
  </conditionalFormatting>
  <conditionalFormatting sqref="M250:M253">
    <cfRule type="containsBlanks" priority="1347" dxfId="0">
      <formula>LEN(TRIM(M250))=0</formula>
    </cfRule>
  </conditionalFormatting>
  <conditionalFormatting sqref="M250:M253">
    <cfRule type="containsBlanks" priority="1346" dxfId="0">
      <formula>LEN(TRIM(M250))=0</formula>
    </cfRule>
  </conditionalFormatting>
  <conditionalFormatting sqref="G250:G253">
    <cfRule type="containsBlanks" priority="1345" dxfId="0">
      <formula>LEN(TRIM(G250))=0</formula>
    </cfRule>
  </conditionalFormatting>
  <conditionalFormatting sqref="G250:G253">
    <cfRule type="containsBlanks" priority="1344" dxfId="0">
      <formula>LEN(TRIM(G250))=0</formula>
    </cfRule>
  </conditionalFormatting>
  <conditionalFormatting sqref="G250:G253">
    <cfRule type="containsBlanks" priority="1343" dxfId="0">
      <formula>LEN(TRIM(G250))=0</formula>
    </cfRule>
  </conditionalFormatting>
  <conditionalFormatting sqref="G250:G253">
    <cfRule type="containsBlanks" priority="1342" dxfId="0">
      <formula>LEN(TRIM(G250))=0</formula>
    </cfRule>
  </conditionalFormatting>
  <conditionalFormatting sqref="G250:G253">
    <cfRule type="containsBlanks" priority="1341" dxfId="0">
      <formula>LEN(TRIM(G250))=0</formula>
    </cfRule>
  </conditionalFormatting>
  <conditionalFormatting sqref="G250:G253">
    <cfRule type="containsBlanks" priority="1340" dxfId="0">
      <formula>LEN(TRIM(G250))=0</formula>
    </cfRule>
  </conditionalFormatting>
  <conditionalFormatting sqref="E250:E253">
    <cfRule type="containsBlanks" priority="1339" dxfId="0">
      <formula>LEN(TRIM(E250))=0</formula>
    </cfRule>
  </conditionalFormatting>
  <conditionalFormatting sqref="E250:E253">
    <cfRule type="containsBlanks" priority="1338" dxfId="0">
      <formula>LEN(TRIM(E250))=0</formula>
    </cfRule>
  </conditionalFormatting>
  <conditionalFormatting sqref="E250:E253">
    <cfRule type="containsBlanks" priority="1337" dxfId="0">
      <formula>LEN(TRIM(E250))=0</formula>
    </cfRule>
  </conditionalFormatting>
  <conditionalFormatting sqref="E250:E253">
    <cfRule type="containsBlanks" priority="1336" dxfId="0">
      <formula>LEN(TRIM(E250))=0</formula>
    </cfRule>
  </conditionalFormatting>
  <conditionalFormatting sqref="E250:E253">
    <cfRule type="containsBlanks" priority="1335" dxfId="0">
      <formula>LEN(TRIM(E250))=0</formula>
    </cfRule>
  </conditionalFormatting>
  <conditionalFormatting sqref="E250:E253">
    <cfRule type="containsBlanks" priority="1334" dxfId="0">
      <formula>LEN(TRIM(E250))=0</formula>
    </cfRule>
  </conditionalFormatting>
  <conditionalFormatting sqref="E255:E256">
    <cfRule type="containsBlanks" priority="1333" dxfId="0">
      <formula>LEN(TRIM(E255))=0</formula>
    </cfRule>
  </conditionalFormatting>
  <conditionalFormatting sqref="E255:E256">
    <cfRule type="containsBlanks" priority="1332" dxfId="0">
      <formula>LEN(TRIM(E255))=0</formula>
    </cfRule>
  </conditionalFormatting>
  <conditionalFormatting sqref="E255:E256">
    <cfRule type="containsBlanks" priority="1331" dxfId="0">
      <formula>LEN(TRIM(E255))=0</formula>
    </cfRule>
  </conditionalFormatting>
  <conditionalFormatting sqref="E255:E256">
    <cfRule type="containsBlanks" priority="1330" dxfId="0">
      <formula>LEN(TRIM(E255))=0</formula>
    </cfRule>
  </conditionalFormatting>
  <conditionalFormatting sqref="E255:E256">
    <cfRule type="containsBlanks" priority="1329" dxfId="0">
      <formula>LEN(TRIM(E255))=0</formula>
    </cfRule>
  </conditionalFormatting>
  <conditionalFormatting sqref="E255:E256">
    <cfRule type="containsBlanks" priority="1328" dxfId="0">
      <formula>LEN(TRIM(E255))=0</formula>
    </cfRule>
  </conditionalFormatting>
  <conditionalFormatting sqref="G255:G256">
    <cfRule type="containsBlanks" priority="1327" dxfId="0">
      <formula>LEN(TRIM(G255))=0</formula>
    </cfRule>
  </conditionalFormatting>
  <conditionalFormatting sqref="G255:G256">
    <cfRule type="containsBlanks" priority="1326" dxfId="0">
      <formula>LEN(TRIM(G255))=0</formula>
    </cfRule>
  </conditionalFormatting>
  <conditionalFormatting sqref="G255:G256">
    <cfRule type="containsBlanks" priority="1325" dxfId="0">
      <formula>LEN(TRIM(G255))=0</formula>
    </cfRule>
  </conditionalFormatting>
  <conditionalFormatting sqref="G255:G256">
    <cfRule type="containsBlanks" priority="1324" dxfId="0">
      <formula>LEN(TRIM(G255))=0</formula>
    </cfRule>
  </conditionalFormatting>
  <conditionalFormatting sqref="G255:G256">
    <cfRule type="containsBlanks" priority="1323" dxfId="0">
      <formula>LEN(TRIM(G255))=0</formula>
    </cfRule>
  </conditionalFormatting>
  <conditionalFormatting sqref="G255:G256">
    <cfRule type="containsBlanks" priority="1322" dxfId="0">
      <formula>LEN(TRIM(G255))=0</formula>
    </cfRule>
  </conditionalFormatting>
  <conditionalFormatting sqref="M255:M256">
    <cfRule type="containsBlanks" priority="1321" dxfId="0">
      <formula>LEN(TRIM(M255))=0</formula>
    </cfRule>
  </conditionalFormatting>
  <conditionalFormatting sqref="M255:M256">
    <cfRule type="containsBlanks" priority="1320" dxfId="0">
      <formula>LEN(TRIM(M255))=0</formula>
    </cfRule>
  </conditionalFormatting>
  <conditionalFormatting sqref="M255:M256">
    <cfRule type="containsBlanks" priority="1319" dxfId="0">
      <formula>LEN(TRIM(M255))=0</formula>
    </cfRule>
  </conditionalFormatting>
  <conditionalFormatting sqref="M255:M256">
    <cfRule type="containsBlanks" priority="1318" dxfId="0">
      <formula>LEN(TRIM(M255))=0</formula>
    </cfRule>
  </conditionalFormatting>
  <conditionalFormatting sqref="M255:M256">
    <cfRule type="containsBlanks" priority="1317" dxfId="0">
      <formula>LEN(TRIM(M255))=0</formula>
    </cfRule>
  </conditionalFormatting>
  <conditionalFormatting sqref="M255:M256">
    <cfRule type="containsBlanks" priority="1316" dxfId="0">
      <formula>LEN(TRIM(M255))=0</formula>
    </cfRule>
  </conditionalFormatting>
  <conditionalFormatting sqref="O255:O256">
    <cfRule type="containsBlanks" priority="1315" dxfId="0">
      <formula>LEN(TRIM(O255))=0</formula>
    </cfRule>
  </conditionalFormatting>
  <conditionalFormatting sqref="O255:O256">
    <cfRule type="containsBlanks" priority="1314" dxfId="0">
      <formula>LEN(TRIM(O255))=0</formula>
    </cfRule>
  </conditionalFormatting>
  <conditionalFormatting sqref="O255:O256">
    <cfRule type="containsBlanks" priority="1313" dxfId="0">
      <formula>LEN(TRIM(O255))=0</formula>
    </cfRule>
  </conditionalFormatting>
  <conditionalFormatting sqref="O255:O256">
    <cfRule type="containsBlanks" priority="1312" dxfId="0">
      <formula>LEN(TRIM(O255))=0</formula>
    </cfRule>
  </conditionalFormatting>
  <conditionalFormatting sqref="O255:O256">
    <cfRule type="containsBlanks" priority="1311" dxfId="0">
      <formula>LEN(TRIM(O255))=0</formula>
    </cfRule>
  </conditionalFormatting>
  <conditionalFormatting sqref="O255:O256">
    <cfRule type="containsBlanks" priority="1310" dxfId="0">
      <formula>LEN(TRIM(O255))=0</formula>
    </cfRule>
  </conditionalFormatting>
  <conditionalFormatting sqref="O258:O263">
    <cfRule type="containsBlanks" priority="1309" dxfId="0">
      <formula>LEN(TRIM(O258))=0</formula>
    </cfRule>
  </conditionalFormatting>
  <conditionalFormatting sqref="O258:O263">
    <cfRule type="containsBlanks" priority="1308" dxfId="0">
      <formula>LEN(TRIM(O258))=0</formula>
    </cfRule>
  </conditionalFormatting>
  <conditionalFormatting sqref="O258:O263">
    <cfRule type="containsBlanks" priority="1307" dxfId="0">
      <formula>LEN(TRIM(O258))=0</formula>
    </cfRule>
  </conditionalFormatting>
  <conditionalFormatting sqref="O258:O263">
    <cfRule type="containsBlanks" priority="1306" dxfId="0">
      <formula>LEN(TRIM(O258))=0</formula>
    </cfRule>
  </conditionalFormatting>
  <conditionalFormatting sqref="O258:O263">
    <cfRule type="containsBlanks" priority="1305" dxfId="0">
      <formula>LEN(TRIM(O258))=0</formula>
    </cfRule>
  </conditionalFormatting>
  <conditionalFormatting sqref="O258:O263">
    <cfRule type="containsBlanks" priority="1304" dxfId="0">
      <formula>LEN(TRIM(O258))=0</formula>
    </cfRule>
  </conditionalFormatting>
  <conditionalFormatting sqref="M258:M263">
    <cfRule type="containsBlanks" priority="1303" dxfId="0">
      <formula>LEN(TRIM(M258))=0</formula>
    </cfRule>
  </conditionalFormatting>
  <conditionalFormatting sqref="M258:M263">
    <cfRule type="containsBlanks" priority="1302" dxfId="0">
      <formula>LEN(TRIM(M258))=0</formula>
    </cfRule>
  </conditionalFormatting>
  <conditionalFormatting sqref="M258:M263">
    <cfRule type="containsBlanks" priority="1301" dxfId="0">
      <formula>LEN(TRIM(M258))=0</formula>
    </cfRule>
  </conditionalFormatting>
  <conditionalFormatting sqref="M258:M263">
    <cfRule type="containsBlanks" priority="1300" dxfId="0">
      <formula>LEN(TRIM(M258))=0</formula>
    </cfRule>
  </conditionalFormatting>
  <conditionalFormatting sqref="M258:M263">
    <cfRule type="containsBlanks" priority="1299" dxfId="0">
      <formula>LEN(TRIM(M258))=0</formula>
    </cfRule>
  </conditionalFormatting>
  <conditionalFormatting sqref="M258:M263">
    <cfRule type="containsBlanks" priority="1298" dxfId="0">
      <formula>LEN(TRIM(M258))=0</formula>
    </cfRule>
  </conditionalFormatting>
  <conditionalFormatting sqref="G258:G263">
    <cfRule type="containsBlanks" priority="1297" dxfId="0">
      <formula>LEN(TRIM(G258))=0</formula>
    </cfRule>
  </conditionalFormatting>
  <conditionalFormatting sqref="G258:G263">
    <cfRule type="containsBlanks" priority="1296" dxfId="0">
      <formula>LEN(TRIM(G258))=0</formula>
    </cfRule>
  </conditionalFormatting>
  <conditionalFormatting sqref="G258:G263">
    <cfRule type="containsBlanks" priority="1295" dxfId="0">
      <formula>LEN(TRIM(G258))=0</formula>
    </cfRule>
  </conditionalFormatting>
  <conditionalFormatting sqref="G258:G263">
    <cfRule type="containsBlanks" priority="1294" dxfId="0">
      <formula>LEN(TRIM(G258))=0</formula>
    </cfRule>
  </conditionalFormatting>
  <conditionalFormatting sqref="G258:G263">
    <cfRule type="containsBlanks" priority="1293" dxfId="0">
      <formula>LEN(TRIM(G258))=0</formula>
    </cfRule>
  </conditionalFormatting>
  <conditionalFormatting sqref="G258:G263">
    <cfRule type="containsBlanks" priority="1292" dxfId="0">
      <formula>LEN(TRIM(G258))=0</formula>
    </cfRule>
  </conditionalFormatting>
  <conditionalFormatting sqref="E258:E263">
    <cfRule type="containsBlanks" priority="1291" dxfId="0">
      <formula>LEN(TRIM(E258))=0</formula>
    </cfRule>
  </conditionalFormatting>
  <conditionalFormatting sqref="E258:E263">
    <cfRule type="containsBlanks" priority="1290" dxfId="0">
      <formula>LEN(TRIM(E258))=0</formula>
    </cfRule>
  </conditionalFormatting>
  <conditionalFormatting sqref="E258:E263">
    <cfRule type="containsBlanks" priority="1289" dxfId="0">
      <formula>LEN(TRIM(E258))=0</formula>
    </cfRule>
  </conditionalFormatting>
  <conditionalFormatting sqref="E258:E263">
    <cfRule type="containsBlanks" priority="1288" dxfId="0">
      <formula>LEN(TRIM(E258))=0</formula>
    </cfRule>
  </conditionalFormatting>
  <conditionalFormatting sqref="E258:E263">
    <cfRule type="containsBlanks" priority="1287" dxfId="0">
      <formula>LEN(TRIM(E258))=0</formula>
    </cfRule>
  </conditionalFormatting>
  <conditionalFormatting sqref="E258:E263">
    <cfRule type="containsBlanks" priority="1286" dxfId="0">
      <formula>LEN(TRIM(E258))=0</formula>
    </cfRule>
  </conditionalFormatting>
  <conditionalFormatting sqref="E258:E263">
    <cfRule type="containsBlanks" priority="1285" dxfId="0">
      <formula>LEN(TRIM(E258))=0</formula>
    </cfRule>
  </conditionalFormatting>
  <conditionalFormatting sqref="E258:E263">
    <cfRule type="containsBlanks" priority="1284" dxfId="0">
      <formula>LEN(TRIM(E258))=0</formula>
    </cfRule>
  </conditionalFormatting>
  <conditionalFormatting sqref="E258:E263">
    <cfRule type="containsBlanks" priority="1283" dxfId="0">
      <formula>LEN(TRIM(E258))=0</formula>
    </cfRule>
  </conditionalFormatting>
  <conditionalFormatting sqref="E258:E263">
    <cfRule type="containsBlanks" priority="1282" dxfId="0">
      <formula>LEN(TRIM(E258))=0</formula>
    </cfRule>
  </conditionalFormatting>
  <conditionalFormatting sqref="E258:E263">
    <cfRule type="containsBlanks" priority="1281" dxfId="0">
      <formula>LEN(TRIM(E258))=0</formula>
    </cfRule>
  </conditionalFormatting>
  <conditionalFormatting sqref="E258:E263">
    <cfRule type="containsBlanks" priority="1280" dxfId="0">
      <formula>LEN(TRIM(E258))=0</formula>
    </cfRule>
  </conditionalFormatting>
  <conditionalFormatting sqref="E265">
    <cfRule type="containsBlanks" priority="1279" dxfId="0">
      <formula>LEN(TRIM(E265))=0</formula>
    </cfRule>
  </conditionalFormatting>
  <conditionalFormatting sqref="E265">
    <cfRule type="containsBlanks" priority="1278" dxfId="0">
      <formula>LEN(TRIM(E265))=0</formula>
    </cfRule>
  </conditionalFormatting>
  <conditionalFormatting sqref="E265">
    <cfRule type="containsBlanks" priority="1277" dxfId="0">
      <formula>LEN(TRIM(E265))=0</formula>
    </cfRule>
  </conditionalFormatting>
  <conditionalFormatting sqref="E265">
    <cfRule type="containsBlanks" priority="1276" dxfId="0">
      <formula>LEN(TRIM(E265))=0</formula>
    </cfRule>
  </conditionalFormatting>
  <conditionalFormatting sqref="E265">
    <cfRule type="containsBlanks" priority="1275" dxfId="0">
      <formula>LEN(TRIM(E265))=0</formula>
    </cfRule>
  </conditionalFormatting>
  <conditionalFormatting sqref="E265">
    <cfRule type="containsBlanks" priority="1274" dxfId="0">
      <formula>LEN(TRIM(E265))=0</formula>
    </cfRule>
  </conditionalFormatting>
  <conditionalFormatting sqref="E265">
    <cfRule type="containsBlanks" priority="1273" dxfId="0">
      <formula>LEN(TRIM(E265))=0</formula>
    </cfRule>
  </conditionalFormatting>
  <conditionalFormatting sqref="E265">
    <cfRule type="containsBlanks" priority="1272" dxfId="0">
      <formula>LEN(TRIM(E265))=0</formula>
    </cfRule>
  </conditionalFormatting>
  <conditionalFormatting sqref="E265">
    <cfRule type="containsBlanks" priority="1271" dxfId="0">
      <formula>LEN(TRIM(E265))=0</formula>
    </cfRule>
  </conditionalFormatting>
  <conditionalFormatting sqref="E265">
    <cfRule type="containsBlanks" priority="1270" dxfId="0">
      <formula>LEN(TRIM(E265))=0</formula>
    </cfRule>
  </conditionalFormatting>
  <conditionalFormatting sqref="E265">
    <cfRule type="containsBlanks" priority="1269" dxfId="0">
      <formula>LEN(TRIM(E265))=0</formula>
    </cfRule>
  </conditionalFormatting>
  <conditionalFormatting sqref="E265">
    <cfRule type="containsBlanks" priority="1268" dxfId="0">
      <formula>LEN(TRIM(E265))=0</formula>
    </cfRule>
  </conditionalFormatting>
  <conditionalFormatting sqref="E265">
    <cfRule type="containsBlanks" priority="1267" dxfId="0">
      <formula>LEN(TRIM(E265))=0</formula>
    </cfRule>
  </conditionalFormatting>
  <conditionalFormatting sqref="G265">
    <cfRule type="containsBlanks" priority="1266" dxfId="0">
      <formula>LEN(TRIM(G265))=0</formula>
    </cfRule>
  </conditionalFormatting>
  <conditionalFormatting sqref="G265">
    <cfRule type="containsBlanks" priority="1265" dxfId="0">
      <formula>LEN(TRIM(G265))=0</formula>
    </cfRule>
  </conditionalFormatting>
  <conditionalFormatting sqref="G265">
    <cfRule type="containsBlanks" priority="1264" dxfId="0">
      <formula>LEN(TRIM(G265))=0</formula>
    </cfRule>
  </conditionalFormatting>
  <conditionalFormatting sqref="G265">
    <cfRule type="containsBlanks" priority="1263" dxfId="0">
      <formula>LEN(TRIM(G265))=0</formula>
    </cfRule>
  </conditionalFormatting>
  <conditionalFormatting sqref="G265">
    <cfRule type="containsBlanks" priority="1262" dxfId="0">
      <formula>LEN(TRIM(G265))=0</formula>
    </cfRule>
  </conditionalFormatting>
  <conditionalFormatting sqref="G265">
    <cfRule type="containsBlanks" priority="1261" dxfId="0">
      <formula>LEN(TRIM(G265))=0</formula>
    </cfRule>
  </conditionalFormatting>
  <conditionalFormatting sqref="G265">
    <cfRule type="containsBlanks" priority="1260" dxfId="0">
      <formula>LEN(TRIM(G265))=0</formula>
    </cfRule>
  </conditionalFormatting>
  <conditionalFormatting sqref="G265">
    <cfRule type="containsBlanks" priority="1259" dxfId="0">
      <formula>LEN(TRIM(G265))=0</formula>
    </cfRule>
  </conditionalFormatting>
  <conditionalFormatting sqref="G265">
    <cfRule type="containsBlanks" priority="1258" dxfId="0">
      <formula>LEN(TRIM(G265))=0</formula>
    </cfRule>
  </conditionalFormatting>
  <conditionalFormatting sqref="G265">
    <cfRule type="containsBlanks" priority="1257" dxfId="0">
      <formula>LEN(TRIM(G265))=0</formula>
    </cfRule>
  </conditionalFormatting>
  <conditionalFormatting sqref="G265">
    <cfRule type="containsBlanks" priority="1256" dxfId="0">
      <formula>LEN(TRIM(G265))=0</formula>
    </cfRule>
  </conditionalFormatting>
  <conditionalFormatting sqref="G265">
    <cfRule type="containsBlanks" priority="1255" dxfId="0">
      <formula>LEN(TRIM(G265))=0</formula>
    </cfRule>
  </conditionalFormatting>
  <conditionalFormatting sqref="G265">
    <cfRule type="containsBlanks" priority="1254" dxfId="0">
      <formula>LEN(TRIM(G265))=0</formula>
    </cfRule>
  </conditionalFormatting>
  <conditionalFormatting sqref="M265">
    <cfRule type="containsBlanks" priority="1253" dxfId="0">
      <formula>LEN(TRIM(M265))=0</formula>
    </cfRule>
  </conditionalFormatting>
  <conditionalFormatting sqref="M265">
    <cfRule type="containsBlanks" priority="1252" dxfId="0">
      <formula>LEN(TRIM(M265))=0</formula>
    </cfRule>
  </conditionalFormatting>
  <conditionalFormatting sqref="M265">
    <cfRule type="containsBlanks" priority="1251" dxfId="0">
      <formula>LEN(TRIM(M265))=0</formula>
    </cfRule>
  </conditionalFormatting>
  <conditionalFormatting sqref="M265">
    <cfRule type="containsBlanks" priority="1250" dxfId="0">
      <formula>LEN(TRIM(M265))=0</formula>
    </cfRule>
  </conditionalFormatting>
  <conditionalFormatting sqref="M265">
    <cfRule type="containsBlanks" priority="1249" dxfId="0">
      <formula>LEN(TRIM(M265))=0</formula>
    </cfRule>
  </conditionalFormatting>
  <conditionalFormatting sqref="M265">
    <cfRule type="containsBlanks" priority="1248" dxfId="0">
      <formula>LEN(TRIM(M265))=0</formula>
    </cfRule>
  </conditionalFormatting>
  <conditionalFormatting sqref="M265">
    <cfRule type="containsBlanks" priority="1247" dxfId="0">
      <formula>LEN(TRIM(M265))=0</formula>
    </cfRule>
  </conditionalFormatting>
  <conditionalFormatting sqref="M265">
    <cfRule type="containsBlanks" priority="1246" dxfId="0">
      <formula>LEN(TRIM(M265))=0</formula>
    </cfRule>
  </conditionalFormatting>
  <conditionalFormatting sqref="M265">
    <cfRule type="containsBlanks" priority="1245" dxfId="0">
      <formula>LEN(TRIM(M265))=0</formula>
    </cfRule>
  </conditionalFormatting>
  <conditionalFormatting sqref="M265">
    <cfRule type="containsBlanks" priority="1244" dxfId="0">
      <formula>LEN(TRIM(M265))=0</formula>
    </cfRule>
  </conditionalFormatting>
  <conditionalFormatting sqref="M265">
    <cfRule type="containsBlanks" priority="1243" dxfId="0">
      <formula>LEN(TRIM(M265))=0</formula>
    </cfRule>
  </conditionalFormatting>
  <conditionalFormatting sqref="M265">
    <cfRule type="containsBlanks" priority="1242" dxfId="0">
      <formula>LEN(TRIM(M265))=0</formula>
    </cfRule>
  </conditionalFormatting>
  <conditionalFormatting sqref="M265">
    <cfRule type="containsBlanks" priority="1241" dxfId="0">
      <formula>LEN(TRIM(M265))=0</formula>
    </cfRule>
  </conditionalFormatting>
  <conditionalFormatting sqref="O265">
    <cfRule type="containsBlanks" priority="1240" dxfId="0">
      <formula>LEN(TRIM(O265))=0</formula>
    </cfRule>
  </conditionalFormatting>
  <conditionalFormatting sqref="O265">
    <cfRule type="containsBlanks" priority="1239" dxfId="0">
      <formula>LEN(TRIM(O265))=0</formula>
    </cfRule>
  </conditionalFormatting>
  <conditionalFormatting sqref="O265">
    <cfRule type="containsBlanks" priority="1238" dxfId="0">
      <formula>LEN(TRIM(O265))=0</formula>
    </cfRule>
  </conditionalFormatting>
  <conditionalFormatting sqref="O265">
    <cfRule type="containsBlanks" priority="1237" dxfId="0">
      <formula>LEN(TRIM(O265))=0</formula>
    </cfRule>
  </conditionalFormatting>
  <conditionalFormatting sqref="O265">
    <cfRule type="containsBlanks" priority="1236" dxfId="0">
      <formula>LEN(TRIM(O265))=0</formula>
    </cfRule>
  </conditionalFormatting>
  <conditionalFormatting sqref="O265">
    <cfRule type="containsBlanks" priority="1235" dxfId="0">
      <formula>LEN(TRIM(O265))=0</formula>
    </cfRule>
  </conditionalFormatting>
  <conditionalFormatting sqref="O265">
    <cfRule type="containsBlanks" priority="1234" dxfId="0">
      <formula>LEN(TRIM(O265))=0</formula>
    </cfRule>
  </conditionalFormatting>
  <conditionalFormatting sqref="O265">
    <cfRule type="containsBlanks" priority="1233" dxfId="0">
      <formula>LEN(TRIM(O265))=0</formula>
    </cfRule>
  </conditionalFormatting>
  <conditionalFormatting sqref="O265">
    <cfRule type="containsBlanks" priority="1232" dxfId="0">
      <formula>LEN(TRIM(O265))=0</formula>
    </cfRule>
  </conditionalFormatting>
  <conditionalFormatting sqref="O265">
    <cfRule type="containsBlanks" priority="1231" dxfId="0">
      <formula>LEN(TRIM(O265))=0</formula>
    </cfRule>
  </conditionalFormatting>
  <conditionalFormatting sqref="O265">
    <cfRule type="containsBlanks" priority="1230" dxfId="0">
      <formula>LEN(TRIM(O265))=0</formula>
    </cfRule>
  </conditionalFormatting>
  <conditionalFormatting sqref="O265">
    <cfRule type="containsBlanks" priority="1229" dxfId="0">
      <formula>LEN(TRIM(O265))=0</formula>
    </cfRule>
  </conditionalFormatting>
  <conditionalFormatting sqref="O265">
    <cfRule type="containsBlanks" priority="1228" dxfId="0">
      <formula>LEN(TRIM(O265))=0</formula>
    </cfRule>
  </conditionalFormatting>
  <conditionalFormatting sqref="O267:O274">
    <cfRule type="containsBlanks" priority="1227" dxfId="0">
      <formula>LEN(TRIM(O267))=0</formula>
    </cfRule>
  </conditionalFormatting>
  <conditionalFormatting sqref="O267:O274">
    <cfRule type="containsBlanks" priority="1226" dxfId="0">
      <formula>LEN(TRIM(O267))=0</formula>
    </cfRule>
  </conditionalFormatting>
  <conditionalFormatting sqref="O267:O274">
    <cfRule type="containsBlanks" priority="1225" dxfId="0">
      <formula>LEN(TRIM(O267))=0</formula>
    </cfRule>
  </conditionalFormatting>
  <conditionalFormatting sqref="O267:O274">
    <cfRule type="containsBlanks" priority="1224" dxfId="0">
      <formula>LEN(TRIM(O267))=0</formula>
    </cfRule>
  </conditionalFormatting>
  <conditionalFormatting sqref="O267:O274">
    <cfRule type="containsBlanks" priority="1223" dxfId="0">
      <formula>LEN(TRIM(O267))=0</formula>
    </cfRule>
  </conditionalFormatting>
  <conditionalFormatting sqref="O267:O274">
    <cfRule type="containsBlanks" priority="1222" dxfId="0">
      <formula>LEN(TRIM(O267))=0</formula>
    </cfRule>
  </conditionalFormatting>
  <conditionalFormatting sqref="O267:O274">
    <cfRule type="containsBlanks" priority="1221" dxfId="0">
      <formula>LEN(TRIM(O267))=0</formula>
    </cfRule>
  </conditionalFormatting>
  <conditionalFormatting sqref="O267:O274">
    <cfRule type="containsBlanks" priority="1220" dxfId="0">
      <formula>LEN(TRIM(O267))=0</formula>
    </cfRule>
  </conditionalFormatting>
  <conditionalFormatting sqref="O267:O274">
    <cfRule type="containsBlanks" priority="1219" dxfId="0">
      <formula>LEN(TRIM(O267))=0</formula>
    </cfRule>
  </conditionalFormatting>
  <conditionalFormatting sqref="O267:O274">
    <cfRule type="containsBlanks" priority="1218" dxfId="0">
      <formula>LEN(TRIM(O267))=0</formula>
    </cfRule>
  </conditionalFormatting>
  <conditionalFormatting sqref="O267:O274">
    <cfRule type="containsBlanks" priority="1217" dxfId="0">
      <formula>LEN(TRIM(O267))=0</formula>
    </cfRule>
  </conditionalFormatting>
  <conditionalFormatting sqref="O267:O274">
    <cfRule type="containsBlanks" priority="1216" dxfId="0">
      <formula>LEN(TRIM(O267))=0</formula>
    </cfRule>
  </conditionalFormatting>
  <conditionalFormatting sqref="O267:O274">
    <cfRule type="containsBlanks" priority="1215" dxfId="0">
      <formula>LEN(TRIM(O267))=0</formula>
    </cfRule>
  </conditionalFormatting>
  <conditionalFormatting sqref="M267:M274">
    <cfRule type="containsBlanks" priority="1214" dxfId="0">
      <formula>LEN(TRIM(M267))=0</formula>
    </cfRule>
  </conditionalFormatting>
  <conditionalFormatting sqref="M267:M274">
    <cfRule type="containsBlanks" priority="1213" dxfId="0">
      <formula>LEN(TRIM(M267))=0</formula>
    </cfRule>
  </conditionalFormatting>
  <conditionalFormatting sqref="M267:M274">
    <cfRule type="containsBlanks" priority="1212" dxfId="0">
      <formula>LEN(TRIM(M267))=0</formula>
    </cfRule>
  </conditionalFormatting>
  <conditionalFormatting sqref="M267:M274">
    <cfRule type="containsBlanks" priority="1211" dxfId="0">
      <formula>LEN(TRIM(M267))=0</formula>
    </cfRule>
  </conditionalFormatting>
  <conditionalFormatting sqref="M267:M274">
    <cfRule type="containsBlanks" priority="1210" dxfId="0">
      <formula>LEN(TRIM(M267))=0</formula>
    </cfRule>
  </conditionalFormatting>
  <conditionalFormatting sqref="M267:M274">
    <cfRule type="containsBlanks" priority="1209" dxfId="0">
      <formula>LEN(TRIM(M267))=0</formula>
    </cfRule>
  </conditionalFormatting>
  <conditionalFormatting sqref="M267:M274">
    <cfRule type="containsBlanks" priority="1208" dxfId="0">
      <formula>LEN(TRIM(M267))=0</formula>
    </cfRule>
  </conditionalFormatting>
  <conditionalFormatting sqref="M267:M274">
    <cfRule type="containsBlanks" priority="1207" dxfId="0">
      <formula>LEN(TRIM(M267))=0</formula>
    </cfRule>
  </conditionalFormatting>
  <conditionalFormatting sqref="M267:M274">
    <cfRule type="containsBlanks" priority="1206" dxfId="0">
      <formula>LEN(TRIM(M267))=0</formula>
    </cfRule>
  </conditionalFormatting>
  <conditionalFormatting sqref="M267:M274">
    <cfRule type="containsBlanks" priority="1205" dxfId="0">
      <formula>LEN(TRIM(M267))=0</formula>
    </cfRule>
  </conditionalFormatting>
  <conditionalFormatting sqref="M267:M274">
    <cfRule type="containsBlanks" priority="1204" dxfId="0">
      <formula>LEN(TRIM(M267))=0</formula>
    </cfRule>
  </conditionalFormatting>
  <conditionalFormatting sqref="M267:M274">
    <cfRule type="containsBlanks" priority="1203" dxfId="0">
      <formula>LEN(TRIM(M267))=0</formula>
    </cfRule>
  </conditionalFormatting>
  <conditionalFormatting sqref="M267:M274">
    <cfRule type="containsBlanks" priority="1202" dxfId="0">
      <formula>LEN(TRIM(M267))=0</formula>
    </cfRule>
  </conditionalFormatting>
  <conditionalFormatting sqref="G267:G274">
    <cfRule type="containsBlanks" priority="1201" dxfId="0">
      <formula>LEN(TRIM(G267))=0</formula>
    </cfRule>
  </conditionalFormatting>
  <conditionalFormatting sqref="G267:G274">
    <cfRule type="containsBlanks" priority="1200" dxfId="0">
      <formula>LEN(TRIM(G267))=0</formula>
    </cfRule>
  </conditionalFormatting>
  <conditionalFormatting sqref="G267:G274">
    <cfRule type="containsBlanks" priority="1199" dxfId="0">
      <formula>LEN(TRIM(G267))=0</formula>
    </cfRule>
  </conditionalFormatting>
  <conditionalFormatting sqref="G267:G274">
    <cfRule type="containsBlanks" priority="1198" dxfId="0">
      <formula>LEN(TRIM(G267))=0</formula>
    </cfRule>
  </conditionalFormatting>
  <conditionalFormatting sqref="G267:G274">
    <cfRule type="containsBlanks" priority="1197" dxfId="0">
      <formula>LEN(TRIM(G267))=0</formula>
    </cfRule>
  </conditionalFormatting>
  <conditionalFormatting sqref="G267:G274">
    <cfRule type="containsBlanks" priority="1196" dxfId="0">
      <formula>LEN(TRIM(G267))=0</formula>
    </cfRule>
  </conditionalFormatting>
  <conditionalFormatting sqref="G267:G274">
    <cfRule type="containsBlanks" priority="1195" dxfId="0">
      <formula>LEN(TRIM(G267))=0</formula>
    </cfRule>
  </conditionalFormatting>
  <conditionalFormatting sqref="G267:G274">
    <cfRule type="containsBlanks" priority="1194" dxfId="0">
      <formula>LEN(TRIM(G267))=0</formula>
    </cfRule>
  </conditionalFormatting>
  <conditionalFormatting sqref="G267:G274">
    <cfRule type="containsBlanks" priority="1193" dxfId="0">
      <formula>LEN(TRIM(G267))=0</formula>
    </cfRule>
  </conditionalFormatting>
  <conditionalFormatting sqref="G267:G274">
    <cfRule type="containsBlanks" priority="1192" dxfId="0">
      <formula>LEN(TRIM(G267))=0</formula>
    </cfRule>
  </conditionalFormatting>
  <conditionalFormatting sqref="G267:G274">
    <cfRule type="containsBlanks" priority="1191" dxfId="0">
      <formula>LEN(TRIM(G267))=0</formula>
    </cfRule>
  </conditionalFormatting>
  <conditionalFormatting sqref="G267:G274">
    <cfRule type="containsBlanks" priority="1190" dxfId="0">
      <formula>LEN(TRIM(G267))=0</formula>
    </cfRule>
  </conditionalFormatting>
  <conditionalFormatting sqref="G267:G274">
    <cfRule type="containsBlanks" priority="1189" dxfId="0">
      <formula>LEN(TRIM(G267))=0</formula>
    </cfRule>
  </conditionalFormatting>
  <conditionalFormatting sqref="E267:E274">
    <cfRule type="containsBlanks" priority="1188" dxfId="0">
      <formula>LEN(TRIM(E267))=0</formula>
    </cfRule>
  </conditionalFormatting>
  <conditionalFormatting sqref="E267:E274">
    <cfRule type="containsBlanks" priority="1187" dxfId="0">
      <formula>LEN(TRIM(E267))=0</formula>
    </cfRule>
  </conditionalFormatting>
  <conditionalFormatting sqref="E267:E274">
    <cfRule type="containsBlanks" priority="1186" dxfId="0">
      <formula>LEN(TRIM(E267))=0</formula>
    </cfRule>
  </conditionalFormatting>
  <conditionalFormatting sqref="E267:E274">
    <cfRule type="containsBlanks" priority="1185" dxfId="0">
      <formula>LEN(TRIM(E267))=0</formula>
    </cfRule>
  </conditionalFormatting>
  <conditionalFormatting sqref="E267:E274">
    <cfRule type="containsBlanks" priority="1184" dxfId="0">
      <formula>LEN(TRIM(E267))=0</formula>
    </cfRule>
  </conditionalFormatting>
  <conditionalFormatting sqref="E267:E274">
    <cfRule type="containsBlanks" priority="1183" dxfId="0">
      <formula>LEN(TRIM(E267))=0</formula>
    </cfRule>
  </conditionalFormatting>
  <conditionalFormatting sqref="E267:E274">
    <cfRule type="containsBlanks" priority="1182" dxfId="0">
      <formula>LEN(TRIM(E267))=0</formula>
    </cfRule>
  </conditionalFormatting>
  <conditionalFormatting sqref="E267:E274">
    <cfRule type="containsBlanks" priority="1181" dxfId="0">
      <formula>LEN(TRIM(E267))=0</formula>
    </cfRule>
  </conditionalFormatting>
  <conditionalFormatting sqref="E267:E274">
    <cfRule type="containsBlanks" priority="1180" dxfId="0">
      <formula>LEN(TRIM(E267))=0</formula>
    </cfRule>
  </conditionalFormatting>
  <conditionalFormatting sqref="E267:E274">
    <cfRule type="containsBlanks" priority="1179" dxfId="0">
      <formula>LEN(TRIM(E267))=0</formula>
    </cfRule>
  </conditionalFormatting>
  <conditionalFormatting sqref="E267:E274">
    <cfRule type="containsBlanks" priority="1178" dxfId="0">
      <formula>LEN(TRIM(E267))=0</formula>
    </cfRule>
  </conditionalFormatting>
  <conditionalFormatting sqref="E267:E274">
    <cfRule type="containsBlanks" priority="1177" dxfId="0">
      <formula>LEN(TRIM(E267))=0</formula>
    </cfRule>
  </conditionalFormatting>
  <conditionalFormatting sqref="E267:E274">
    <cfRule type="containsBlanks" priority="1176" dxfId="0">
      <formula>LEN(TRIM(E267))=0</formula>
    </cfRule>
  </conditionalFormatting>
  <conditionalFormatting sqref="E276:E284">
    <cfRule type="containsBlanks" priority="1175" dxfId="0">
      <formula>LEN(TRIM(E276))=0</formula>
    </cfRule>
  </conditionalFormatting>
  <conditionalFormatting sqref="E276:E284">
    <cfRule type="containsBlanks" priority="1174" dxfId="0">
      <formula>LEN(TRIM(E276))=0</formula>
    </cfRule>
  </conditionalFormatting>
  <conditionalFormatting sqref="E276:E284">
    <cfRule type="containsBlanks" priority="1173" dxfId="0">
      <formula>LEN(TRIM(E276))=0</formula>
    </cfRule>
  </conditionalFormatting>
  <conditionalFormatting sqref="E276:E284">
    <cfRule type="containsBlanks" priority="1172" dxfId="0">
      <formula>LEN(TRIM(E276))=0</formula>
    </cfRule>
  </conditionalFormatting>
  <conditionalFormatting sqref="E276:E284">
    <cfRule type="containsBlanks" priority="1171" dxfId="0">
      <formula>LEN(TRIM(E276))=0</formula>
    </cfRule>
  </conditionalFormatting>
  <conditionalFormatting sqref="E276:E284">
    <cfRule type="containsBlanks" priority="1170" dxfId="0">
      <formula>LEN(TRIM(E276))=0</formula>
    </cfRule>
  </conditionalFormatting>
  <conditionalFormatting sqref="E276:E284">
    <cfRule type="containsBlanks" priority="1169" dxfId="0">
      <formula>LEN(TRIM(E276))=0</formula>
    </cfRule>
  </conditionalFormatting>
  <conditionalFormatting sqref="E276:E284">
    <cfRule type="containsBlanks" priority="1168" dxfId="0">
      <formula>LEN(TRIM(E276))=0</formula>
    </cfRule>
  </conditionalFormatting>
  <conditionalFormatting sqref="E276:E284">
    <cfRule type="containsBlanks" priority="1167" dxfId="0">
      <formula>LEN(TRIM(E276))=0</formula>
    </cfRule>
  </conditionalFormatting>
  <conditionalFormatting sqref="E276:E284">
    <cfRule type="containsBlanks" priority="1166" dxfId="0">
      <formula>LEN(TRIM(E276))=0</formula>
    </cfRule>
  </conditionalFormatting>
  <conditionalFormatting sqref="E276:E284">
    <cfRule type="containsBlanks" priority="1165" dxfId="0">
      <formula>LEN(TRIM(E276))=0</formula>
    </cfRule>
  </conditionalFormatting>
  <conditionalFormatting sqref="E276:E284">
    <cfRule type="containsBlanks" priority="1164" dxfId="0">
      <formula>LEN(TRIM(E276))=0</formula>
    </cfRule>
  </conditionalFormatting>
  <conditionalFormatting sqref="E276:E284">
    <cfRule type="containsBlanks" priority="1163" dxfId="0">
      <formula>LEN(TRIM(E276))=0</formula>
    </cfRule>
  </conditionalFormatting>
  <conditionalFormatting sqref="M276:M284">
    <cfRule type="containsBlanks" priority="1162" dxfId="0">
      <formula>LEN(TRIM(M276))=0</formula>
    </cfRule>
  </conditionalFormatting>
  <conditionalFormatting sqref="M276:M284">
    <cfRule type="containsBlanks" priority="1161" dxfId="0">
      <formula>LEN(TRIM(M276))=0</formula>
    </cfRule>
  </conditionalFormatting>
  <conditionalFormatting sqref="M276:M284">
    <cfRule type="containsBlanks" priority="1160" dxfId="0">
      <formula>LEN(TRIM(M276))=0</formula>
    </cfRule>
  </conditionalFormatting>
  <conditionalFormatting sqref="M276:M284">
    <cfRule type="containsBlanks" priority="1159" dxfId="0">
      <formula>LEN(TRIM(M276))=0</formula>
    </cfRule>
  </conditionalFormatting>
  <conditionalFormatting sqref="M276:M284">
    <cfRule type="containsBlanks" priority="1158" dxfId="0">
      <formula>LEN(TRIM(M276))=0</formula>
    </cfRule>
  </conditionalFormatting>
  <conditionalFormatting sqref="M276:M284">
    <cfRule type="containsBlanks" priority="1157" dxfId="0">
      <formula>LEN(TRIM(M276))=0</formula>
    </cfRule>
  </conditionalFormatting>
  <conditionalFormatting sqref="M276:M284">
    <cfRule type="containsBlanks" priority="1156" dxfId="0">
      <formula>LEN(TRIM(M276))=0</formula>
    </cfRule>
  </conditionalFormatting>
  <conditionalFormatting sqref="M276:M284">
    <cfRule type="containsBlanks" priority="1155" dxfId="0">
      <formula>LEN(TRIM(M276))=0</formula>
    </cfRule>
  </conditionalFormatting>
  <conditionalFormatting sqref="M276:M284">
    <cfRule type="containsBlanks" priority="1154" dxfId="0">
      <formula>LEN(TRIM(M276))=0</formula>
    </cfRule>
  </conditionalFormatting>
  <conditionalFormatting sqref="M276:M284">
    <cfRule type="containsBlanks" priority="1153" dxfId="0">
      <formula>LEN(TRIM(M276))=0</formula>
    </cfRule>
  </conditionalFormatting>
  <conditionalFormatting sqref="M276:M284">
    <cfRule type="containsBlanks" priority="1152" dxfId="0">
      <formula>LEN(TRIM(M276))=0</formula>
    </cfRule>
  </conditionalFormatting>
  <conditionalFormatting sqref="M276:M284">
    <cfRule type="containsBlanks" priority="1151" dxfId="0">
      <formula>LEN(TRIM(M276))=0</formula>
    </cfRule>
  </conditionalFormatting>
  <conditionalFormatting sqref="M276:M284">
    <cfRule type="containsBlanks" priority="1150" dxfId="0">
      <formula>LEN(TRIM(M276))=0</formula>
    </cfRule>
  </conditionalFormatting>
  <conditionalFormatting sqref="O276:O284">
    <cfRule type="containsBlanks" priority="1149" dxfId="0">
      <formula>LEN(TRIM(O276))=0</formula>
    </cfRule>
  </conditionalFormatting>
  <conditionalFormatting sqref="O276:O284">
    <cfRule type="containsBlanks" priority="1148" dxfId="0">
      <formula>LEN(TRIM(O276))=0</formula>
    </cfRule>
  </conditionalFormatting>
  <conditionalFormatting sqref="O276:O284">
    <cfRule type="containsBlanks" priority="1147" dxfId="0">
      <formula>LEN(TRIM(O276))=0</formula>
    </cfRule>
  </conditionalFormatting>
  <conditionalFormatting sqref="O276:O284">
    <cfRule type="containsBlanks" priority="1146" dxfId="0">
      <formula>LEN(TRIM(O276))=0</formula>
    </cfRule>
  </conditionalFormatting>
  <conditionalFormatting sqref="O276:O284">
    <cfRule type="containsBlanks" priority="1145" dxfId="0">
      <formula>LEN(TRIM(O276))=0</formula>
    </cfRule>
  </conditionalFormatting>
  <conditionalFormatting sqref="O276:O284">
    <cfRule type="containsBlanks" priority="1144" dxfId="0">
      <formula>LEN(TRIM(O276))=0</formula>
    </cfRule>
  </conditionalFormatting>
  <conditionalFormatting sqref="O276:O284">
    <cfRule type="containsBlanks" priority="1143" dxfId="0">
      <formula>LEN(TRIM(O276))=0</formula>
    </cfRule>
  </conditionalFormatting>
  <conditionalFormatting sqref="O276:O284">
    <cfRule type="containsBlanks" priority="1142" dxfId="0">
      <formula>LEN(TRIM(O276))=0</formula>
    </cfRule>
  </conditionalFormatting>
  <conditionalFormatting sqref="O276:O284">
    <cfRule type="containsBlanks" priority="1141" dxfId="0">
      <formula>LEN(TRIM(O276))=0</formula>
    </cfRule>
  </conditionalFormatting>
  <conditionalFormatting sqref="O276:O284">
    <cfRule type="containsBlanks" priority="1140" dxfId="0">
      <formula>LEN(TRIM(O276))=0</formula>
    </cfRule>
  </conditionalFormatting>
  <conditionalFormatting sqref="O276:O284">
    <cfRule type="containsBlanks" priority="1139" dxfId="0">
      <formula>LEN(TRIM(O276))=0</formula>
    </cfRule>
  </conditionalFormatting>
  <conditionalFormatting sqref="O276:O284">
    <cfRule type="containsBlanks" priority="1138" dxfId="0">
      <formula>LEN(TRIM(O276))=0</formula>
    </cfRule>
  </conditionalFormatting>
  <conditionalFormatting sqref="O276:O284">
    <cfRule type="containsBlanks" priority="1137" dxfId="0">
      <formula>LEN(TRIM(O276))=0</formula>
    </cfRule>
  </conditionalFormatting>
  <conditionalFormatting sqref="O286:O289">
    <cfRule type="containsBlanks" priority="1136" dxfId="0">
      <formula>LEN(TRIM(O286))=0</formula>
    </cfRule>
  </conditionalFormatting>
  <conditionalFormatting sqref="O286:O289">
    <cfRule type="containsBlanks" priority="1135" dxfId="0">
      <formula>LEN(TRIM(O286))=0</formula>
    </cfRule>
  </conditionalFormatting>
  <conditionalFormatting sqref="O286:O289">
    <cfRule type="containsBlanks" priority="1134" dxfId="0">
      <formula>LEN(TRIM(O286))=0</formula>
    </cfRule>
  </conditionalFormatting>
  <conditionalFormatting sqref="O286:O289">
    <cfRule type="containsBlanks" priority="1133" dxfId="0">
      <formula>LEN(TRIM(O286))=0</formula>
    </cfRule>
  </conditionalFormatting>
  <conditionalFormatting sqref="O286:O289">
    <cfRule type="containsBlanks" priority="1132" dxfId="0">
      <formula>LEN(TRIM(O286))=0</formula>
    </cfRule>
  </conditionalFormatting>
  <conditionalFormatting sqref="O286:O289">
    <cfRule type="containsBlanks" priority="1131" dxfId="0">
      <formula>LEN(TRIM(O286))=0</formula>
    </cfRule>
  </conditionalFormatting>
  <conditionalFormatting sqref="O286:O289">
    <cfRule type="containsBlanks" priority="1130" dxfId="0">
      <formula>LEN(TRIM(O286))=0</formula>
    </cfRule>
  </conditionalFormatting>
  <conditionalFormatting sqref="O286:O289">
    <cfRule type="containsBlanks" priority="1129" dxfId="0">
      <formula>LEN(TRIM(O286))=0</formula>
    </cfRule>
  </conditionalFormatting>
  <conditionalFormatting sqref="O286:O289">
    <cfRule type="containsBlanks" priority="1128" dxfId="0">
      <formula>LEN(TRIM(O286))=0</formula>
    </cfRule>
  </conditionalFormatting>
  <conditionalFormatting sqref="O286:O289">
    <cfRule type="containsBlanks" priority="1127" dxfId="0">
      <formula>LEN(TRIM(O286))=0</formula>
    </cfRule>
  </conditionalFormatting>
  <conditionalFormatting sqref="O286:O289">
    <cfRule type="containsBlanks" priority="1126" dxfId="0">
      <formula>LEN(TRIM(O286))=0</formula>
    </cfRule>
  </conditionalFormatting>
  <conditionalFormatting sqref="O286:O289">
    <cfRule type="containsBlanks" priority="1125" dxfId="0">
      <formula>LEN(TRIM(O286))=0</formula>
    </cfRule>
  </conditionalFormatting>
  <conditionalFormatting sqref="O286:O289">
    <cfRule type="containsBlanks" priority="1124" dxfId="0">
      <formula>LEN(TRIM(O286))=0</formula>
    </cfRule>
  </conditionalFormatting>
  <conditionalFormatting sqref="M286:M289">
    <cfRule type="containsBlanks" priority="1123" dxfId="0">
      <formula>LEN(TRIM(M286))=0</formula>
    </cfRule>
  </conditionalFormatting>
  <conditionalFormatting sqref="M286:M289">
    <cfRule type="containsBlanks" priority="1122" dxfId="0">
      <formula>LEN(TRIM(M286))=0</formula>
    </cfRule>
  </conditionalFormatting>
  <conditionalFormatting sqref="M286:M289">
    <cfRule type="containsBlanks" priority="1121" dxfId="0">
      <formula>LEN(TRIM(M286))=0</formula>
    </cfRule>
  </conditionalFormatting>
  <conditionalFormatting sqref="M286:M289">
    <cfRule type="containsBlanks" priority="1120" dxfId="0">
      <formula>LEN(TRIM(M286))=0</formula>
    </cfRule>
  </conditionalFormatting>
  <conditionalFormatting sqref="M286:M289">
    <cfRule type="containsBlanks" priority="1119" dxfId="0">
      <formula>LEN(TRIM(M286))=0</formula>
    </cfRule>
  </conditionalFormatting>
  <conditionalFormatting sqref="M286:M289">
    <cfRule type="containsBlanks" priority="1118" dxfId="0">
      <formula>LEN(TRIM(M286))=0</formula>
    </cfRule>
  </conditionalFormatting>
  <conditionalFormatting sqref="M286:M289">
    <cfRule type="containsBlanks" priority="1117" dxfId="0">
      <formula>LEN(TRIM(M286))=0</formula>
    </cfRule>
  </conditionalFormatting>
  <conditionalFormatting sqref="M286:M289">
    <cfRule type="containsBlanks" priority="1116" dxfId="0">
      <formula>LEN(TRIM(M286))=0</formula>
    </cfRule>
  </conditionalFormatting>
  <conditionalFormatting sqref="M286:M289">
    <cfRule type="containsBlanks" priority="1115" dxfId="0">
      <formula>LEN(TRIM(M286))=0</formula>
    </cfRule>
  </conditionalFormatting>
  <conditionalFormatting sqref="M286:M289">
    <cfRule type="containsBlanks" priority="1114" dxfId="0">
      <formula>LEN(TRIM(M286))=0</formula>
    </cfRule>
  </conditionalFormatting>
  <conditionalFormatting sqref="M286:M289">
    <cfRule type="containsBlanks" priority="1113" dxfId="0">
      <formula>LEN(TRIM(M286))=0</formula>
    </cfRule>
  </conditionalFormatting>
  <conditionalFormatting sqref="M286:M289">
    <cfRule type="containsBlanks" priority="1112" dxfId="0">
      <formula>LEN(TRIM(M286))=0</formula>
    </cfRule>
  </conditionalFormatting>
  <conditionalFormatting sqref="M286:M289">
    <cfRule type="containsBlanks" priority="1111" dxfId="0">
      <formula>LEN(TRIM(M286))=0</formula>
    </cfRule>
  </conditionalFormatting>
  <conditionalFormatting sqref="G286:G289">
    <cfRule type="containsBlanks" priority="1110" dxfId="0">
      <formula>LEN(TRIM(G286))=0</formula>
    </cfRule>
  </conditionalFormatting>
  <conditionalFormatting sqref="G286:G289">
    <cfRule type="containsBlanks" priority="1109" dxfId="0">
      <formula>LEN(TRIM(G286))=0</formula>
    </cfRule>
  </conditionalFormatting>
  <conditionalFormatting sqref="G286:G289">
    <cfRule type="containsBlanks" priority="1108" dxfId="0">
      <formula>LEN(TRIM(G286))=0</formula>
    </cfRule>
  </conditionalFormatting>
  <conditionalFormatting sqref="G286:G289">
    <cfRule type="containsBlanks" priority="1107" dxfId="0">
      <formula>LEN(TRIM(G286))=0</formula>
    </cfRule>
  </conditionalFormatting>
  <conditionalFormatting sqref="G286:G289">
    <cfRule type="containsBlanks" priority="1106" dxfId="0">
      <formula>LEN(TRIM(G286))=0</formula>
    </cfRule>
  </conditionalFormatting>
  <conditionalFormatting sqref="G286:G289">
    <cfRule type="containsBlanks" priority="1105" dxfId="0">
      <formula>LEN(TRIM(G286))=0</formula>
    </cfRule>
  </conditionalFormatting>
  <conditionalFormatting sqref="G286:G289">
    <cfRule type="containsBlanks" priority="1104" dxfId="0">
      <formula>LEN(TRIM(G286))=0</formula>
    </cfRule>
  </conditionalFormatting>
  <conditionalFormatting sqref="G286:G289">
    <cfRule type="containsBlanks" priority="1103" dxfId="0">
      <formula>LEN(TRIM(G286))=0</formula>
    </cfRule>
  </conditionalFormatting>
  <conditionalFormatting sqref="G286:G289">
    <cfRule type="containsBlanks" priority="1102" dxfId="0">
      <formula>LEN(TRIM(G286))=0</formula>
    </cfRule>
  </conditionalFormatting>
  <conditionalFormatting sqref="G286:G289">
    <cfRule type="containsBlanks" priority="1101" dxfId="0">
      <formula>LEN(TRIM(G286))=0</formula>
    </cfRule>
  </conditionalFormatting>
  <conditionalFormatting sqref="G286:G289">
    <cfRule type="containsBlanks" priority="1100" dxfId="0">
      <formula>LEN(TRIM(G286))=0</formula>
    </cfRule>
  </conditionalFormatting>
  <conditionalFormatting sqref="G286:G289">
    <cfRule type="containsBlanks" priority="1099" dxfId="0">
      <formula>LEN(TRIM(G286))=0</formula>
    </cfRule>
  </conditionalFormatting>
  <conditionalFormatting sqref="G286:G289">
    <cfRule type="containsBlanks" priority="1098" dxfId="0">
      <formula>LEN(TRIM(G286))=0</formula>
    </cfRule>
  </conditionalFormatting>
  <conditionalFormatting sqref="E286:E289">
    <cfRule type="containsBlanks" priority="1097" dxfId="0">
      <formula>LEN(TRIM(E286))=0</formula>
    </cfRule>
  </conditionalFormatting>
  <conditionalFormatting sqref="E286:E289">
    <cfRule type="containsBlanks" priority="1096" dxfId="0">
      <formula>LEN(TRIM(E286))=0</formula>
    </cfRule>
  </conditionalFormatting>
  <conditionalFormatting sqref="E286:E289">
    <cfRule type="containsBlanks" priority="1095" dxfId="0">
      <formula>LEN(TRIM(E286))=0</formula>
    </cfRule>
  </conditionalFormatting>
  <conditionalFormatting sqref="E286:E289">
    <cfRule type="containsBlanks" priority="1094" dxfId="0">
      <formula>LEN(TRIM(E286))=0</formula>
    </cfRule>
  </conditionalFormatting>
  <conditionalFormatting sqref="E286:E289">
    <cfRule type="containsBlanks" priority="1093" dxfId="0">
      <formula>LEN(TRIM(E286))=0</formula>
    </cfRule>
  </conditionalFormatting>
  <conditionalFormatting sqref="E286:E289">
    <cfRule type="containsBlanks" priority="1092" dxfId="0">
      <formula>LEN(TRIM(E286))=0</formula>
    </cfRule>
  </conditionalFormatting>
  <conditionalFormatting sqref="E286:E289">
    <cfRule type="containsBlanks" priority="1091" dxfId="0">
      <formula>LEN(TRIM(E286))=0</formula>
    </cfRule>
  </conditionalFormatting>
  <conditionalFormatting sqref="E286:E289">
    <cfRule type="containsBlanks" priority="1090" dxfId="0">
      <formula>LEN(TRIM(E286))=0</formula>
    </cfRule>
  </conditionalFormatting>
  <conditionalFormatting sqref="E286:E289">
    <cfRule type="containsBlanks" priority="1089" dxfId="0">
      <formula>LEN(TRIM(E286))=0</formula>
    </cfRule>
  </conditionalFormatting>
  <conditionalFormatting sqref="E286:E289">
    <cfRule type="containsBlanks" priority="1088" dxfId="0">
      <formula>LEN(TRIM(E286))=0</formula>
    </cfRule>
  </conditionalFormatting>
  <conditionalFormatting sqref="E286:E289">
    <cfRule type="containsBlanks" priority="1087" dxfId="0">
      <formula>LEN(TRIM(E286))=0</formula>
    </cfRule>
  </conditionalFormatting>
  <conditionalFormatting sqref="E286:E289">
    <cfRule type="containsBlanks" priority="1086" dxfId="0">
      <formula>LEN(TRIM(E286))=0</formula>
    </cfRule>
  </conditionalFormatting>
  <conditionalFormatting sqref="E286:E289">
    <cfRule type="containsBlanks" priority="1085" dxfId="0">
      <formula>LEN(TRIM(E286))=0</formula>
    </cfRule>
  </conditionalFormatting>
  <conditionalFormatting sqref="E291:E299">
    <cfRule type="containsBlanks" priority="1084" dxfId="0">
      <formula>LEN(TRIM(E291))=0</formula>
    </cfRule>
  </conditionalFormatting>
  <conditionalFormatting sqref="E291:E299">
    <cfRule type="containsBlanks" priority="1083" dxfId="0">
      <formula>LEN(TRIM(E291))=0</formula>
    </cfRule>
  </conditionalFormatting>
  <conditionalFormatting sqref="E291:E299">
    <cfRule type="containsBlanks" priority="1082" dxfId="0">
      <formula>LEN(TRIM(E291))=0</formula>
    </cfRule>
  </conditionalFormatting>
  <conditionalFormatting sqref="E291:E299">
    <cfRule type="containsBlanks" priority="1081" dxfId="0">
      <formula>LEN(TRIM(E291))=0</formula>
    </cfRule>
  </conditionalFormatting>
  <conditionalFormatting sqref="E291:E299">
    <cfRule type="containsBlanks" priority="1080" dxfId="0">
      <formula>LEN(TRIM(E291))=0</formula>
    </cfRule>
  </conditionalFormatting>
  <conditionalFormatting sqref="E291:E299">
    <cfRule type="containsBlanks" priority="1079" dxfId="0">
      <formula>LEN(TRIM(E291))=0</formula>
    </cfRule>
  </conditionalFormatting>
  <conditionalFormatting sqref="E291:E299">
    <cfRule type="containsBlanks" priority="1078" dxfId="0">
      <formula>LEN(TRIM(E291))=0</formula>
    </cfRule>
  </conditionalFormatting>
  <conditionalFormatting sqref="E291:E299">
    <cfRule type="containsBlanks" priority="1077" dxfId="0">
      <formula>LEN(TRIM(E291))=0</formula>
    </cfRule>
  </conditionalFormatting>
  <conditionalFormatting sqref="E291:E299">
    <cfRule type="containsBlanks" priority="1076" dxfId="0">
      <formula>LEN(TRIM(E291))=0</formula>
    </cfRule>
  </conditionalFormatting>
  <conditionalFormatting sqref="E291:E299">
    <cfRule type="containsBlanks" priority="1075" dxfId="0">
      <formula>LEN(TRIM(E291))=0</formula>
    </cfRule>
  </conditionalFormatting>
  <conditionalFormatting sqref="E291:E299">
    <cfRule type="containsBlanks" priority="1074" dxfId="0">
      <formula>LEN(TRIM(E291))=0</formula>
    </cfRule>
  </conditionalFormatting>
  <conditionalFormatting sqref="E291:E299">
    <cfRule type="containsBlanks" priority="1073" dxfId="0">
      <formula>LEN(TRIM(E291))=0</formula>
    </cfRule>
  </conditionalFormatting>
  <conditionalFormatting sqref="E291:E299">
    <cfRule type="containsBlanks" priority="1072" dxfId="0">
      <formula>LEN(TRIM(E291))=0</formula>
    </cfRule>
  </conditionalFormatting>
  <conditionalFormatting sqref="G291:G299">
    <cfRule type="containsBlanks" priority="1071" dxfId="0">
      <formula>LEN(TRIM(G291))=0</formula>
    </cfRule>
  </conditionalFormatting>
  <conditionalFormatting sqref="G291:G299">
    <cfRule type="containsBlanks" priority="1070" dxfId="0">
      <formula>LEN(TRIM(G291))=0</formula>
    </cfRule>
  </conditionalFormatting>
  <conditionalFormatting sqref="G291:G299">
    <cfRule type="containsBlanks" priority="1069" dxfId="0">
      <formula>LEN(TRIM(G291))=0</formula>
    </cfRule>
  </conditionalFormatting>
  <conditionalFormatting sqref="G291:G299">
    <cfRule type="containsBlanks" priority="1068" dxfId="0">
      <formula>LEN(TRIM(G291))=0</formula>
    </cfRule>
  </conditionalFormatting>
  <conditionalFormatting sqref="G291:G299">
    <cfRule type="containsBlanks" priority="1067" dxfId="0">
      <formula>LEN(TRIM(G291))=0</formula>
    </cfRule>
  </conditionalFormatting>
  <conditionalFormatting sqref="G291:G299">
    <cfRule type="containsBlanks" priority="1066" dxfId="0">
      <formula>LEN(TRIM(G291))=0</formula>
    </cfRule>
  </conditionalFormatting>
  <conditionalFormatting sqref="G291:G299">
    <cfRule type="containsBlanks" priority="1065" dxfId="0">
      <formula>LEN(TRIM(G291))=0</formula>
    </cfRule>
  </conditionalFormatting>
  <conditionalFormatting sqref="G291:G299">
    <cfRule type="containsBlanks" priority="1064" dxfId="0">
      <formula>LEN(TRIM(G291))=0</formula>
    </cfRule>
  </conditionalFormatting>
  <conditionalFormatting sqref="G291:G299">
    <cfRule type="containsBlanks" priority="1063" dxfId="0">
      <formula>LEN(TRIM(G291))=0</formula>
    </cfRule>
  </conditionalFormatting>
  <conditionalFormatting sqref="G291:G299">
    <cfRule type="containsBlanks" priority="1062" dxfId="0">
      <formula>LEN(TRIM(G291))=0</formula>
    </cfRule>
  </conditionalFormatting>
  <conditionalFormatting sqref="G291:G299">
    <cfRule type="containsBlanks" priority="1061" dxfId="0">
      <formula>LEN(TRIM(G291))=0</formula>
    </cfRule>
  </conditionalFormatting>
  <conditionalFormatting sqref="G291:G299">
    <cfRule type="containsBlanks" priority="1060" dxfId="0">
      <formula>LEN(TRIM(G291))=0</formula>
    </cfRule>
  </conditionalFormatting>
  <conditionalFormatting sqref="G291:G299">
    <cfRule type="containsBlanks" priority="1059" dxfId="0">
      <formula>LEN(TRIM(G291))=0</formula>
    </cfRule>
  </conditionalFormatting>
  <conditionalFormatting sqref="M291:M299">
    <cfRule type="containsBlanks" priority="1058" dxfId="0">
      <formula>LEN(TRIM(M291))=0</formula>
    </cfRule>
  </conditionalFormatting>
  <conditionalFormatting sqref="M291:M299">
    <cfRule type="containsBlanks" priority="1057" dxfId="0">
      <formula>LEN(TRIM(M291))=0</formula>
    </cfRule>
  </conditionalFormatting>
  <conditionalFormatting sqref="M291:M299">
    <cfRule type="containsBlanks" priority="1056" dxfId="0">
      <formula>LEN(TRIM(M291))=0</formula>
    </cfRule>
  </conditionalFormatting>
  <conditionalFormatting sqref="M291:M299">
    <cfRule type="containsBlanks" priority="1055" dxfId="0">
      <formula>LEN(TRIM(M291))=0</formula>
    </cfRule>
  </conditionalFormatting>
  <conditionalFormatting sqref="M291:M299">
    <cfRule type="containsBlanks" priority="1054" dxfId="0">
      <formula>LEN(TRIM(M291))=0</formula>
    </cfRule>
  </conditionalFormatting>
  <conditionalFormatting sqref="M291:M299">
    <cfRule type="containsBlanks" priority="1053" dxfId="0">
      <formula>LEN(TRIM(M291))=0</formula>
    </cfRule>
  </conditionalFormatting>
  <conditionalFormatting sqref="M291:M299">
    <cfRule type="containsBlanks" priority="1052" dxfId="0">
      <formula>LEN(TRIM(M291))=0</formula>
    </cfRule>
  </conditionalFormatting>
  <conditionalFormatting sqref="M291:M299">
    <cfRule type="containsBlanks" priority="1051" dxfId="0">
      <formula>LEN(TRIM(M291))=0</formula>
    </cfRule>
  </conditionalFormatting>
  <conditionalFormatting sqref="M291:M299">
    <cfRule type="containsBlanks" priority="1050" dxfId="0">
      <formula>LEN(TRIM(M291))=0</formula>
    </cfRule>
  </conditionalFormatting>
  <conditionalFormatting sqref="M291:M299">
    <cfRule type="containsBlanks" priority="1049" dxfId="0">
      <formula>LEN(TRIM(M291))=0</formula>
    </cfRule>
  </conditionalFormatting>
  <conditionalFormatting sqref="M291:M299">
    <cfRule type="containsBlanks" priority="1048" dxfId="0">
      <formula>LEN(TRIM(M291))=0</formula>
    </cfRule>
  </conditionalFormatting>
  <conditionalFormatting sqref="M291:M299">
    <cfRule type="containsBlanks" priority="1047" dxfId="0">
      <formula>LEN(TRIM(M291))=0</formula>
    </cfRule>
  </conditionalFormatting>
  <conditionalFormatting sqref="M291:M299">
    <cfRule type="containsBlanks" priority="1046" dxfId="0">
      <formula>LEN(TRIM(M291))=0</formula>
    </cfRule>
  </conditionalFormatting>
  <conditionalFormatting sqref="O291:O299">
    <cfRule type="containsBlanks" priority="1045" dxfId="0">
      <formula>LEN(TRIM(O291))=0</formula>
    </cfRule>
  </conditionalFormatting>
  <conditionalFormatting sqref="O291:O299">
    <cfRule type="containsBlanks" priority="1044" dxfId="0">
      <formula>LEN(TRIM(O291))=0</formula>
    </cfRule>
  </conditionalFormatting>
  <conditionalFormatting sqref="O291:O299">
    <cfRule type="containsBlanks" priority="1043" dxfId="0">
      <formula>LEN(TRIM(O291))=0</formula>
    </cfRule>
  </conditionalFormatting>
  <conditionalFormatting sqref="O291:O299">
    <cfRule type="containsBlanks" priority="1042" dxfId="0">
      <formula>LEN(TRIM(O291))=0</formula>
    </cfRule>
  </conditionalFormatting>
  <conditionalFormatting sqref="O291:O299">
    <cfRule type="containsBlanks" priority="1041" dxfId="0">
      <formula>LEN(TRIM(O291))=0</formula>
    </cfRule>
  </conditionalFormatting>
  <conditionalFormatting sqref="O291:O299">
    <cfRule type="containsBlanks" priority="1040" dxfId="0">
      <formula>LEN(TRIM(O291))=0</formula>
    </cfRule>
  </conditionalFormatting>
  <conditionalFormatting sqref="O291:O299">
    <cfRule type="containsBlanks" priority="1039" dxfId="0">
      <formula>LEN(TRIM(O291))=0</formula>
    </cfRule>
  </conditionalFormatting>
  <conditionalFormatting sqref="O291:O299">
    <cfRule type="containsBlanks" priority="1038" dxfId="0">
      <formula>LEN(TRIM(O291))=0</formula>
    </cfRule>
  </conditionalFormatting>
  <conditionalFormatting sqref="O291:O299">
    <cfRule type="containsBlanks" priority="1037" dxfId="0">
      <formula>LEN(TRIM(O291))=0</formula>
    </cfRule>
  </conditionalFormatting>
  <conditionalFormatting sqref="O291:O299">
    <cfRule type="containsBlanks" priority="1036" dxfId="0">
      <formula>LEN(TRIM(O291))=0</formula>
    </cfRule>
  </conditionalFormatting>
  <conditionalFormatting sqref="O291:O299">
    <cfRule type="containsBlanks" priority="1035" dxfId="0">
      <formula>LEN(TRIM(O291))=0</formula>
    </cfRule>
  </conditionalFormatting>
  <conditionalFormatting sqref="O291:O299">
    <cfRule type="containsBlanks" priority="1034" dxfId="0">
      <formula>LEN(TRIM(O291))=0</formula>
    </cfRule>
  </conditionalFormatting>
  <conditionalFormatting sqref="O291:O299">
    <cfRule type="containsBlanks" priority="1033" dxfId="0">
      <formula>LEN(TRIM(O291))=0</formula>
    </cfRule>
  </conditionalFormatting>
  <conditionalFormatting sqref="O302:O309">
    <cfRule type="containsBlanks" priority="1032" dxfId="0">
      <formula>LEN(TRIM(O302))=0</formula>
    </cfRule>
  </conditionalFormatting>
  <conditionalFormatting sqref="O302:O309">
    <cfRule type="containsBlanks" priority="1031" dxfId="0">
      <formula>LEN(TRIM(O302))=0</formula>
    </cfRule>
  </conditionalFormatting>
  <conditionalFormatting sqref="O302:O309">
    <cfRule type="containsBlanks" priority="1030" dxfId="0">
      <formula>LEN(TRIM(O302))=0</formula>
    </cfRule>
  </conditionalFormatting>
  <conditionalFormatting sqref="O302:O309">
    <cfRule type="containsBlanks" priority="1029" dxfId="0">
      <formula>LEN(TRIM(O302))=0</formula>
    </cfRule>
  </conditionalFormatting>
  <conditionalFormatting sqref="O302:O309">
    <cfRule type="containsBlanks" priority="1028" dxfId="0">
      <formula>LEN(TRIM(O302))=0</formula>
    </cfRule>
  </conditionalFormatting>
  <conditionalFormatting sqref="O302:O309">
    <cfRule type="containsBlanks" priority="1027" dxfId="0">
      <formula>LEN(TRIM(O302))=0</formula>
    </cfRule>
  </conditionalFormatting>
  <conditionalFormatting sqref="O302:O309">
    <cfRule type="containsBlanks" priority="1026" dxfId="0">
      <formula>LEN(TRIM(O302))=0</formula>
    </cfRule>
  </conditionalFormatting>
  <conditionalFormatting sqref="O302:O309">
    <cfRule type="containsBlanks" priority="1025" dxfId="0">
      <formula>LEN(TRIM(O302))=0</formula>
    </cfRule>
  </conditionalFormatting>
  <conditionalFormatting sqref="O302:O309">
    <cfRule type="containsBlanks" priority="1024" dxfId="0">
      <formula>LEN(TRIM(O302))=0</formula>
    </cfRule>
  </conditionalFormatting>
  <conditionalFormatting sqref="O302:O309">
    <cfRule type="containsBlanks" priority="1023" dxfId="0">
      <formula>LEN(TRIM(O302))=0</formula>
    </cfRule>
  </conditionalFormatting>
  <conditionalFormatting sqref="O302:O309">
    <cfRule type="containsBlanks" priority="1022" dxfId="0">
      <formula>LEN(TRIM(O302))=0</formula>
    </cfRule>
  </conditionalFormatting>
  <conditionalFormatting sqref="O302:O309">
    <cfRule type="containsBlanks" priority="1021" dxfId="0">
      <formula>LEN(TRIM(O302))=0</formula>
    </cfRule>
  </conditionalFormatting>
  <conditionalFormatting sqref="O302:O309">
    <cfRule type="containsBlanks" priority="1020" dxfId="0">
      <formula>LEN(TRIM(O302))=0</formula>
    </cfRule>
  </conditionalFormatting>
  <conditionalFormatting sqref="O302:O309">
    <cfRule type="containsBlanks" priority="1019" dxfId="0">
      <formula>LEN(TRIM(O302))=0</formula>
    </cfRule>
  </conditionalFormatting>
  <conditionalFormatting sqref="M302:M309">
    <cfRule type="containsBlanks" priority="1018" dxfId="0">
      <formula>LEN(TRIM(M302))=0</formula>
    </cfRule>
  </conditionalFormatting>
  <conditionalFormatting sqref="M302:M309">
    <cfRule type="containsBlanks" priority="1017" dxfId="0">
      <formula>LEN(TRIM(M302))=0</formula>
    </cfRule>
  </conditionalFormatting>
  <conditionalFormatting sqref="M302:M309">
    <cfRule type="containsBlanks" priority="1016" dxfId="0">
      <formula>LEN(TRIM(M302))=0</formula>
    </cfRule>
  </conditionalFormatting>
  <conditionalFormatting sqref="M302:M309">
    <cfRule type="containsBlanks" priority="1015" dxfId="0">
      <formula>LEN(TRIM(M302))=0</formula>
    </cfRule>
  </conditionalFormatting>
  <conditionalFormatting sqref="M302:M309">
    <cfRule type="containsBlanks" priority="1014" dxfId="0">
      <formula>LEN(TRIM(M302))=0</formula>
    </cfRule>
  </conditionalFormatting>
  <conditionalFormatting sqref="M302:M309">
    <cfRule type="containsBlanks" priority="1013" dxfId="0">
      <formula>LEN(TRIM(M302))=0</formula>
    </cfRule>
  </conditionalFormatting>
  <conditionalFormatting sqref="M302:M309">
    <cfRule type="containsBlanks" priority="1012" dxfId="0">
      <formula>LEN(TRIM(M302))=0</formula>
    </cfRule>
  </conditionalFormatting>
  <conditionalFormatting sqref="M302:M309">
    <cfRule type="containsBlanks" priority="1011" dxfId="0">
      <formula>LEN(TRIM(M302))=0</formula>
    </cfRule>
  </conditionalFormatting>
  <conditionalFormatting sqref="M302:M309">
    <cfRule type="containsBlanks" priority="1010" dxfId="0">
      <formula>LEN(TRIM(M302))=0</formula>
    </cfRule>
  </conditionalFormatting>
  <conditionalFormatting sqref="M302:M309">
    <cfRule type="containsBlanks" priority="1009" dxfId="0">
      <formula>LEN(TRIM(M302))=0</formula>
    </cfRule>
  </conditionalFormatting>
  <conditionalFormatting sqref="M302:M309">
    <cfRule type="containsBlanks" priority="1008" dxfId="0">
      <formula>LEN(TRIM(M302))=0</formula>
    </cfRule>
  </conditionalFormatting>
  <conditionalFormatting sqref="M302:M309">
    <cfRule type="containsBlanks" priority="1007" dxfId="0">
      <formula>LEN(TRIM(M302))=0</formula>
    </cfRule>
  </conditionalFormatting>
  <conditionalFormatting sqref="M302:M309">
    <cfRule type="containsBlanks" priority="1006" dxfId="0">
      <formula>LEN(TRIM(M302))=0</formula>
    </cfRule>
  </conditionalFormatting>
  <conditionalFormatting sqref="M302:M309">
    <cfRule type="containsBlanks" priority="1005" dxfId="0">
      <formula>LEN(TRIM(M302))=0</formula>
    </cfRule>
  </conditionalFormatting>
  <conditionalFormatting sqref="M302:M309">
    <cfRule type="containsBlanks" priority="1004" dxfId="0">
      <formula>LEN(TRIM(M302))=0</formula>
    </cfRule>
  </conditionalFormatting>
  <conditionalFormatting sqref="K302:K309">
    <cfRule type="containsBlanks" priority="1003" dxfId="0">
      <formula>LEN(TRIM(K302))=0</formula>
    </cfRule>
  </conditionalFormatting>
  <conditionalFormatting sqref="K302:K309">
    <cfRule type="containsBlanks" priority="1002" dxfId="0">
      <formula>LEN(TRIM(K302))=0</formula>
    </cfRule>
  </conditionalFormatting>
  <conditionalFormatting sqref="K302:K309">
    <cfRule type="containsBlanks" priority="1001" dxfId="0">
      <formula>LEN(TRIM(K302))=0</formula>
    </cfRule>
  </conditionalFormatting>
  <conditionalFormatting sqref="K302:K309">
    <cfRule type="containsBlanks" priority="1000" dxfId="0">
      <formula>LEN(TRIM(K302))=0</formula>
    </cfRule>
  </conditionalFormatting>
  <conditionalFormatting sqref="K302:K309">
    <cfRule type="containsBlanks" priority="999" dxfId="0">
      <formula>LEN(TRIM(K302))=0</formula>
    </cfRule>
  </conditionalFormatting>
  <conditionalFormatting sqref="K302:K309">
    <cfRule type="containsBlanks" priority="998" dxfId="0">
      <formula>LEN(TRIM(K302))=0</formula>
    </cfRule>
  </conditionalFormatting>
  <conditionalFormatting sqref="K302:K309">
    <cfRule type="containsBlanks" priority="997" dxfId="0">
      <formula>LEN(TRIM(K302))=0</formula>
    </cfRule>
  </conditionalFormatting>
  <conditionalFormatting sqref="K302:K309">
    <cfRule type="containsBlanks" priority="996" dxfId="0">
      <formula>LEN(TRIM(K302))=0</formula>
    </cfRule>
  </conditionalFormatting>
  <conditionalFormatting sqref="K302:K309">
    <cfRule type="containsBlanks" priority="995" dxfId="0">
      <formula>LEN(TRIM(K302))=0</formula>
    </cfRule>
  </conditionalFormatting>
  <conditionalFormatting sqref="K302:K309">
    <cfRule type="containsBlanks" priority="994" dxfId="0">
      <formula>LEN(TRIM(K302))=0</formula>
    </cfRule>
  </conditionalFormatting>
  <conditionalFormatting sqref="K302:K309">
    <cfRule type="containsBlanks" priority="993" dxfId="0">
      <formula>LEN(TRIM(K302))=0</formula>
    </cfRule>
  </conditionalFormatting>
  <conditionalFormatting sqref="K302:K309">
    <cfRule type="containsBlanks" priority="992" dxfId="0">
      <formula>LEN(TRIM(K302))=0</formula>
    </cfRule>
  </conditionalFormatting>
  <conditionalFormatting sqref="K302:K309">
    <cfRule type="containsBlanks" priority="991" dxfId="0">
      <formula>LEN(TRIM(K302))=0</formula>
    </cfRule>
  </conditionalFormatting>
  <conditionalFormatting sqref="K302:K309">
    <cfRule type="containsBlanks" priority="990" dxfId="0">
      <formula>LEN(TRIM(K302))=0</formula>
    </cfRule>
  </conditionalFormatting>
  <conditionalFormatting sqref="K302:K309">
    <cfRule type="containsBlanks" priority="989" dxfId="0">
      <formula>LEN(TRIM(K302))=0</formula>
    </cfRule>
  </conditionalFormatting>
  <conditionalFormatting sqref="I302:I309">
    <cfRule type="containsBlanks" priority="988" dxfId="0">
      <formula>LEN(TRIM(I302))=0</formula>
    </cfRule>
  </conditionalFormatting>
  <conditionalFormatting sqref="I302:I309">
    <cfRule type="containsBlanks" priority="987" dxfId="0">
      <formula>LEN(TRIM(I302))=0</formula>
    </cfRule>
  </conditionalFormatting>
  <conditionalFormatting sqref="I302:I309">
    <cfRule type="containsBlanks" priority="986" dxfId="0">
      <formula>LEN(TRIM(I302))=0</formula>
    </cfRule>
  </conditionalFormatting>
  <conditionalFormatting sqref="I302:I309">
    <cfRule type="containsBlanks" priority="985" dxfId="0">
      <formula>LEN(TRIM(I302))=0</formula>
    </cfRule>
  </conditionalFormatting>
  <conditionalFormatting sqref="I302:I309">
    <cfRule type="containsBlanks" priority="984" dxfId="0">
      <formula>LEN(TRIM(I302))=0</formula>
    </cfRule>
  </conditionalFormatting>
  <conditionalFormatting sqref="I302:I309">
    <cfRule type="containsBlanks" priority="983" dxfId="0">
      <formula>LEN(TRIM(I302))=0</formula>
    </cfRule>
  </conditionalFormatting>
  <conditionalFormatting sqref="I302:I309">
    <cfRule type="containsBlanks" priority="982" dxfId="0">
      <formula>LEN(TRIM(I302))=0</formula>
    </cfRule>
  </conditionalFormatting>
  <conditionalFormatting sqref="I302:I309">
    <cfRule type="containsBlanks" priority="981" dxfId="0">
      <formula>LEN(TRIM(I302))=0</formula>
    </cfRule>
  </conditionalFormatting>
  <conditionalFormatting sqref="I302:I309">
    <cfRule type="containsBlanks" priority="980" dxfId="0">
      <formula>LEN(TRIM(I302))=0</formula>
    </cfRule>
  </conditionalFormatting>
  <conditionalFormatting sqref="I302:I309">
    <cfRule type="containsBlanks" priority="979" dxfId="0">
      <formula>LEN(TRIM(I302))=0</formula>
    </cfRule>
  </conditionalFormatting>
  <conditionalFormatting sqref="I302:I309">
    <cfRule type="containsBlanks" priority="978" dxfId="0">
      <formula>LEN(TRIM(I302))=0</formula>
    </cfRule>
  </conditionalFormatting>
  <conditionalFormatting sqref="I302:I309">
    <cfRule type="containsBlanks" priority="977" dxfId="0">
      <formula>LEN(TRIM(I302))=0</formula>
    </cfRule>
  </conditionalFormatting>
  <conditionalFormatting sqref="I302:I309">
    <cfRule type="containsBlanks" priority="976" dxfId="0">
      <formula>LEN(TRIM(I302))=0</formula>
    </cfRule>
  </conditionalFormatting>
  <conditionalFormatting sqref="I302:I309">
    <cfRule type="containsBlanks" priority="975" dxfId="0">
      <formula>LEN(TRIM(I302))=0</formula>
    </cfRule>
  </conditionalFormatting>
  <conditionalFormatting sqref="I302:I309">
    <cfRule type="containsBlanks" priority="974" dxfId="0">
      <formula>LEN(TRIM(I302))=0</formula>
    </cfRule>
  </conditionalFormatting>
  <conditionalFormatting sqref="G302:G309">
    <cfRule type="containsBlanks" priority="973" dxfId="0">
      <formula>LEN(TRIM(G302))=0</formula>
    </cfRule>
  </conditionalFormatting>
  <conditionalFormatting sqref="G302:G309">
    <cfRule type="containsBlanks" priority="972" dxfId="0">
      <formula>LEN(TRIM(G302))=0</formula>
    </cfRule>
  </conditionalFormatting>
  <conditionalFormatting sqref="G302:G309">
    <cfRule type="containsBlanks" priority="971" dxfId="0">
      <formula>LEN(TRIM(G302))=0</formula>
    </cfRule>
  </conditionalFormatting>
  <conditionalFormatting sqref="G302:G309">
    <cfRule type="containsBlanks" priority="970" dxfId="0">
      <formula>LEN(TRIM(G302))=0</formula>
    </cfRule>
  </conditionalFormatting>
  <conditionalFormatting sqref="G302:G309">
    <cfRule type="containsBlanks" priority="969" dxfId="0">
      <formula>LEN(TRIM(G302))=0</formula>
    </cfRule>
  </conditionalFormatting>
  <conditionalFormatting sqref="G302:G309">
    <cfRule type="containsBlanks" priority="968" dxfId="0">
      <formula>LEN(TRIM(G302))=0</formula>
    </cfRule>
  </conditionalFormatting>
  <conditionalFormatting sqref="G302:G309">
    <cfRule type="containsBlanks" priority="967" dxfId="0">
      <formula>LEN(TRIM(G302))=0</formula>
    </cfRule>
  </conditionalFormatting>
  <conditionalFormatting sqref="G302:G309">
    <cfRule type="containsBlanks" priority="966" dxfId="0">
      <formula>LEN(TRIM(G302))=0</formula>
    </cfRule>
  </conditionalFormatting>
  <conditionalFormatting sqref="G302:G309">
    <cfRule type="containsBlanks" priority="965" dxfId="0">
      <formula>LEN(TRIM(G302))=0</formula>
    </cfRule>
  </conditionalFormatting>
  <conditionalFormatting sqref="G302:G309">
    <cfRule type="containsBlanks" priority="964" dxfId="0">
      <formula>LEN(TRIM(G302))=0</formula>
    </cfRule>
  </conditionalFormatting>
  <conditionalFormatting sqref="G302:G309">
    <cfRule type="containsBlanks" priority="963" dxfId="0">
      <formula>LEN(TRIM(G302))=0</formula>
    </cfRule>
  </conditionalFormatting>
  <conditionalFormatting sqref="G302:G309">
    <cfRule type="containsBlanks" priority="962" dxfId="0">
      <formula>LEN(TRIM(G302))=0</formula>
    </cfRule>
  </conditionalFormatting>
  <conditionalFormatting sqref="G302:G309">
    <cfRule type="containsBlanks" priority="961" dxfId="0">
      <formula>LEN(TRIM(G302))=0</formula>
    </cfRule>
  </conditionalFormatting>
  <conditionalFormatting sqref="G302:G309">
    <cfRule type="containsBlanks" priority="960" dxfId="0">
      <formula>LEN(TRIM(G302))=0</formula>
    </cfRule>
  </conditionalFormatting>
  <conditionalFormatting sqref="G302:G309">
    <cfRule type="containsBlanks" priority="959" dxfId="0">
      <formula>LEN(TRIM(G302))=0</formula>
    </cfRule>
  </conditionalFormatting>
  <conditionalFormatting sqref="E302:E309">
    <cfRule type="containsBlanks" priority="958" dxfId="0">
      <formula>LEN(TRIM(E302))=0</formula>
    </cfRule>
  </conditionalFormatting>
  <conditionalFormatting sqref="E302:E309">
    <cfRule type="containsBlanks" priority="957" dxfId="0">
      <formula>LEN(TRIM(E302))=0</formula>
    </cfRule>
  </conditionalFormatting>
  <conditionalFormatting sqref="E302:E309">
    <cfRule type="containsBlanks" priority="956" dxfId="0">
      <formula>LEN(TRIM(E302))=0</formula>
    </cfRule>
  </conditionalFormatting>
  <conditionalFormatting sqref="E302:E309">
    <cfRule type="containsBlanks" priority="955" dxfId="0">
      <formula>LEN(TRIM(E302))=0</formula>
    </cfRule>
  </conditionalFormatting>
  <conditionalFormatting sqref="E302:E309">
    <cfRule type="containsBlanks" priority="954" dxfId="0">
      <formula>LEN(TRIM(E302))=0</formula>
    </cfRule>
  </conditionalFormatting>
  <conditionalFormatting sqref="E302:E309">
    <cfRule type="containsBlanks" priority="953" dxfId="0">
      <formula>LEN(TRIM(E302))=0</formula>
    </cfRule>
  </conditionalFormatting>
  <conditionalFormatting sqref="E302:E309">
    <cfRule type="containsBlanks" priority="952" dxfId="0">
      <formula>LEN(TRIM(E302))=0</formula>
    </cfRule>
  </conditionalFormatting>
  <conditionalFormatting sqref="E302:E309">
    <cfRule type="containsBlanks" priority="951" dxfId="0">
      <formula>LEN(TRIM(E302))=0</formula>
    </cfRule>
  </conditionalFormatting>
  <conditionalFormatting sqref="E302:E309">
    <cfRule type="containsBlanks" priority="950" dxfId="0">
      <formula>LEN(TRIM(E302))=0</formula>
    </cfRule>
  </conditionalFormatting>
  <conditionalFormatting sqref="E302:E309">
    <cfRule type="containsBlanks" priority="949" dxfId="0">
      <formula>LEN(TRIM(E302))=0</formula>
    </cfRule>
  </conditionalFormatting>
  <conditionalFormatting sqref="E302:E309">
    <cfRule type="containsBlanks" priority="948" dxfId="0">
      <formula>LEN(TRIM(E302))=0</formula>
    </cfRule>
  </conditionalFormatting>
  <conditionalFormatting sqref="E302:E309">
    <cfRule type="containsBlanks" priority="947" dxfId="0">
      <formula>LEN(TRIM(E302))=0</formula>
    </cfRule>
  </conditionalFormatting>
  <conditionalFormatting sqref="E302:E309">
    <cfRule type="containsBlanks" priority="946" dxfId="0">
      <formula>LEN(TRIM(E302))=0</formula>
    </cfRule>
  </conditionalFormatting>
  <conditionalFormatting sqref="E302:E309">
    <cfRule type="containsBlanks" priority="945" dxfId="0">
      <formula>LEN(TRIM(E302))=0</formula>
    </cfRule>
  </conditionalFormatting>
  <conditionalFormatting sqref="E302:E309">
    <cfRule type="containsBlanks" priority="944" dxfId="0">
      <formula>LEN(TRIM(E302))=0</formula>
    </cfRule>
  </conditionalFormatting>
  <conditionalFormatting sqref="E311:E318">
    <cfRule type="containsBlanks" priority="943" dxfId="0">
      <formula>LEN(TRIM(E311))=0</formula>
    </cfRule>
  </conditionalFormatting>
  <conditionalFormatting sqref="E311:E318">
    <cfRule type="containsBlanks" priority="942" dxfId="0">
      <formula>LEN(TRIM(E311))=0</formula>
    </cfRule>
  </conditionalFormatting>
  <conditionalFormatting sqref="E311:E318">
    <cfRule type="containsBlanks" priority="941" dxfId="0">
      <formula>LEN(TRIM(E311))=0</formula>
    </cfRule>
  </conditionalFormatting>
  <conditionalFormatting sqref="E311:E318">
    <cfRule type="containsBlanks" priority="940" dxfId="0">
      <formula>LEN(TRIM(E311))=0</formula>
    </cfRule>
  </conditionalFormatting>
  <conditionalFormatting sqref="E311:E318">
    <cfRule type="containsBlanks" priority="939" dxfId="0">
      <formula>LEN(TRIM(E311))=0</formula>
    </cfRule>
  </conditionalFormatting>
  <conditionalFormatting sqref="E311:E318">
    <cfRule type="containsBlanks" priority="938" dxfId="0">
      <formula>LEN(TRIM(E311))=0</formula>
    </cfRule>
  </conditionalFormatting>
  <conditionalFormatting sqref="E311:E318">
    <cfRule type="containsBlanks" priority="937" dxfId="0">
      <formula>LEN(TRIM(E311))=0</formula>
    </cfRule>
  </conditionalFormatting>
  <conditionalFormatting sqref="E311:E318">
    <cfRule type="containsBlanks" priority="936" dxfId="0">
      <formula>LEN(TRIM(E311))=0</formula>
    </cfRule>
  </conditionalFormatting>
  <conditionalFormatting sqref="E311:E318">
    <cfRule type="containsBlanks" priority="935" dxfId="0">
      <formula>LEN(TRIM(E311))=0</formula>
    </cfRule>
  </conditionalFormatting>
  <conditionalFormatting sqref="E311:E318">
    <cfRule type="containsBlanks" priority="934" dxfId="0">
      <formula>LEN(TRIM(E311))=0</formula>
    </cfRule>
  </conditionalFormatting>
  <conditionalFormatting sqref="E311:E318">
    <cfRule type="containsBlanks" priority="933" dxfId="0">
      <formula>LEN(TRIM(E311))=0</formula>
    </cfRule>
  </conditionalFormatting>
  <conditionalFormatting sqref="E311:E318">
    <cfRule type="containsBlanks" priority="932" dxfId="0">
      <formula>LEN(TRIM(E311))=0</formula>
    </cfRule>
  </conditionalFormatting>
  <conditionalFormatting sqref="E311:E318">
    <cfRule type="containsBlanks" priority="931" dxfId="0">
      <formula>LEN(TRIM(E311))=0</formula>
    </cfRule>
  </conditionalFormatting>
  <conditionalFormatting sqref="E311:E318">
    <cfRule type="containsBlanks" priority="930" dxfId="0">
      <formula>LEN(TRIM(E311))=0</formula>
    </cfRule>
  </conditionalFormatting>
  <conditionalFormatting sqref="E311:E318">
    <cfRule type="containsBlanks" priority="929" dxfId="0">
      <formula>LEN(TRIM(E311))=0</formula>
    </cfRule>
  </conditionalFormatting>
  <conditionalFormatting sqref="E311:E318">
    <cfRule type="containsBlanks" priority="928" dxfId="0">
      <formula>LEN(TRIM(E311))=0</formula>
    </cfRule>
  </conditionalFormatting>
  <conditionalFormatting sqref="G311:G318">
    <cfRule type="containsBlanks" priority="927" dxfId="0">
      <formula>LEN(TRIM(G311))=0</formula>
    </cfRule>
  </conditionalFormatting>
  <conditionalFormatting sqref="G311:G318">
    <cfRule type="containsBlanks" priority="926" dxfId="0">
      <formula>LEN(TRIM(G311))=0</formula>
    </cfRule>
  </conditionalFormatting>
  <conditionalFormatting sqref="G311:G318">
    <cfRule type="containsBlanks" priority="925" dxfId="0">
      <formula>LEN(TRIM(G311))=0</formula>
    </cfRule>
  </conditionalFormatting>
  <conditionalFormatting sqref="G311:G318">
    <cfRule type="containsBlanks" priority="924" dxfId="0">
      <formula>LEN(TRIM(G311))=0</formula>
    </cfRule>
  </conditionalFormatting>
  <conditionalFormatting sqref="G311:G318">
    <cfRule type="containsBlanks" priority="923" dxfId="0">
      <formula>LEN(TRIM(G311))=0</formula>
    </cfRule>
  </conditionalFormatting>
  <conditionalFormatting sqref="G311:G318">
    <cfRule type="containsBlanks" priority="922" dxfId="0">
      <formula>LEN(TRIM(G311))=0</formula>
    </cfRule>
  </conditionalFormatting>
  <conditionalFormatting sqref="G311:G318">
    <cfRule type="containsBlanks" priority="921" dxfId="0">
      <formula>LEN(TRIM(G311))=0</formula>
    </cfRule>
  </conditionalFormatting>
  <conditionalFormatting sqref="G311:G318">
    <cfRule type="containsBlanks" priority="920" dxfId="0">
      <formula>LEN(TRIM(G311))=0</formula>
    </cfRule>
  </conditionalFormatting>
  <conditionalFormatting sqref="G311:G318">
    <cfRule type="containsBlanks" priority="919" dxfId="0">
      <formula>LEN(TRIM(G311))=0</formula>
    </cfRule>
  </conditionalFormatting>
  <conditionalFormatting sqref="G311:G318">
    <cfRule type="containsBlanks" priority="918" dxfId="0">
      <formula>LEN(TRIM(G311))=0</formula>
    </cfRule>
  </conditionalFormatting>
  <conditionalFormatting sqref="G311:G318">
    <cfRule type="containsBlanks" priority="917" dxfId="0">
      <formula>LEN(TRIM(G311))=0</formula>
    </cfRule>
  </conditionalFormatting>
  <conditionalFormatting sqref="G311:G318">
    <cfRule type="containsBlanks" priority="916" dxfId="0">
      <formula>LEN(TRIM(G311))=0</formula>
    </cfRule>
  </conditionalFormatting>
  <conditionalFormatting sqref="G311:G318">
    <cfRule type="containsBlanks" priority="915" dxfId="0">
      <formula>LEN(TRIM(G311))=0</formula>
    </cfRule>
  </conditionalFormatting>
  <conditionalFormatting sqref="G311:G318">
    <cfRule type="containsBlanks" priority="914" dxfId="0">
      <formula>LEN(TRIM(G311))=0</formula>
    </cfRule>
  </conditionalFormatting>
  <conditionalFormatting sqref="G311:G318">
    <cfRule type="containsBlanks" priority="913" dxfId="0">
      <formula>LEN(TRIM(G311))=0</formula>
    </cfRule>
  </conditionalFormatting>
  <conditionalFormatting sqref="G311:G318">
    <cfRule type="containsBlanks" priority="912" dxfId="0">
      <formula>LEN(TRIM(G311))=0</formula>
    </cfRule>
  </conditionalFormatting>
  <conditionalFormatting sqref="I311:I318">
    <cfRule type="containsBlanks" priority="911" dxfId="0">
      <formula>LEN(TRIM(I311))=0</formula>
    </cfRule>
  </conditionalFormatting>
  <conditionalFormatting sqref="I311:I318">
    <cfRule type="containsBlanks" priority="910" dxfId="0">
      <formula>LEN(TRIM(I311))=0</formula>
    </cfRule>
  </conditionalFormatting>
  <conditionalFormatting sqref="I311:I318">
    <cfRule type="containsBlanks" priority="909" dxfId="0">
      <formula>LEN(TRIM(I311))=0</formula>
    </cfRule>
  </conditionalFormatting>
  <conditionalFormatting sqref="I311:I318">
    <cfRule type="containsBlanks" priority="908" dxfId="0">
      <formula>LEN(TRIM(I311))=0</formula>
    </cfRule>
  </conditionalFormatting>
  <conditionalFormatting sqref="I311:I318">
    <cfRule type="containsBlanks" priority="907" dxfId="0">
      <formula>LEN(TRIM(I311))=0</formula>
    </cfRule>
  </conditionalFormatting>
  <conditionalFormatting sqref="I311:I318">
    <cfRule type="containsBlanks" priority="906" dxfId="0">
      <formula>LEN(TRIM(I311))=0</formula>
    </cfRule>
  </conditionalFormatting>
  <conditionalFormatting sqref="I311:I318">
    <cfRule type="containsBlanks" priority="905" dxfId="0">
      <formula>LEN(TRIM(I311))=0</formula>
    </cfRule>
  </conditionalFormatting>
  <conditionalFormatting sqref="I311:I318">
    <cfRule type="containsBlanks" priority="904" dxfId="0">
      <formula>LEN(TRIM(I311))=0</formula>
    </cfRule>
  </conditionalFormatting>
  <conditionalFormatting sqref="I311:I318">
    <cfRule type="containsBlanks" priority="903" dxfId="0">
      <formula>LEN(TRIM(I311))=0</formula>
    </cfRule>
  </conditionalFormatting>
  <conditionalFormatting sqref="I311:I318">
    <cfRule type="containsBlanks" priority="902" dxfId="0">
      <formula>LEN(TRIM(I311))=0</formula>
    </cfRule>
  </conditionalFormatting>
  <conditionalFormatting sqref="I311:I318">
    <cfRule type="containsBlanks" priority="901" dxfId="0">
      <formula>LEN(TRIM(I311))=0</formula>
    </cfRule>
  </conditionalFormatting>
  <conditionalFormatting sqref="I311:I318">
    <cfRule type="containsBlanks" priority="900" dxfId="0">
      <formula>LEN(TRIM(I311))=0</formula>
    </cfRule>
  </conditionalFormatting>
  <conditionalFormatting sqref="I311:I318">
    <cfRule type="containsBlanks" priority="899" dxfId="0">
      <formula>LEN(TRIM(I311))=0</formula>
    </cfRule>
  </conditionalFormatting>
  <conditionalFormatting sqref="I311:I318">
    <cfRule type="containsBlanks" priority="898" dxfId="0">
      <formula>LEN(TRIM(I311))=0</formula>
    </cfRule>
  </conditionalFormatting>
  <conditionalFormatting sqref="I311:I318">
    <cfRule type="containsBlanks" priority="897" dxfId="0">
      <formula>LEN(TRIM(I311))=0</formula>
    </cfRule>
  </conditionalFormatting>
  <conditionalFormatting sqref="I311:I318">
    <cfRule type="containsBlanks" priority="896" dxfId="0">
      <formula>LEN(TRIM(I311))=0</formula>
    </cfRule>
  </conditionalFormatting>
  <conditionalFormatting sqref="K311:K318">
    <cfRule type="containsBlanks" priority="895" dxfId="0">
      <formula>LEN(TRIM(K311))=0</formula>
    </cfRule>
  </conditionalFormatting>
  <conditionalFormatting sqref="K311:K318">
    <cfRule type="containsBlanks" priority="894" dxfId="0">
      <formula>LEN(TRIM(K311))=0</formula>
    </cfRule>
  </conditionalFormatting>
  <conditionalFormatting sqref="K311:K318">
    <cfRule type="containsBlanks" priority="893" dxfId="0">
      <formula>LEN(TRIM(K311))=0</formula>
    </cfRule>
  </conditionalFormatting>
  <conditionalFormatting sqref="K311:K318">
    <cfRule type="containsBlanks" priority="892" dxfId="0">
      <formula>LEN(TRIM(K311))=0</formula>
    </cfRule>
  </conditionalFormatting>
  <conditionalFormatting sqref="K311:K318">
    <cfRule type="containsBlanks" priority="891" dxfId="0">
      <formula>LEN(TRIM(K311))=0</formula>
    </cfRule>
  </conditionalFormatting>
  <conditionalFormatting sqref="K311:K318">
    <cfRule type="containsBlanks" priority="890" dxfId="0">
      <formula>LEN(TRIM(K311))=0</formula>
    </cfRule>
  </conditionalFormatting>
  <conditionalFormatting sqref="K311:K318">
    <cfRule type="containsBlanks" priority="889" dxfId="0">
      <formula>LEN(TRIM(K311))=0</formula>
    </cfRule>
  </conditionalFormatting>
  <conditionalFormatting sqref="K311:K318">
    <cfRule type="containsBlanks" priority="888" dxfId="0">
      <formula>LEN(TRIM(K311))=0</formula>
    </cfRule>
  </conditionalFormatting>
  <conditionalFormatting sqref="K311:K318">
    <cfRule type="containsBlanks" priority="887" dxfId="0">
      <formula>LEN(TRIM(K311))=0</formula>
    </cfRule>
  </conditionalFormatting>
  <conditionalFormatting sqref="K311:K318">
    <cfRule type="containsBlanks" priority="886" dxfId="0">
      <formula>LEN(TRIM(K311))=0</formula>
    </cfRule>
  </conditionalFormatting>
  <conditionalFormatting sqref="K311:K318">
    <cfRule type="containsBlanks" priority="885" dxfId="0">
      <formula>LEN(TRIM(K311))=0</formula>
    </cfRule>
  </conditionalFormatting>
  <conditionalFormatting sqref="K311:K318">
    <cfRule type="containsBlanks" priority="884" dxfId="0">
      <formula>LEN(TRIM(K311))=0</formula>
    </cfRule>
  </conditionalFormatting>
  <conditionalFormatting sqref="K311:K318">
    <cfRule type="containsBlanks" priority="883" dxfId="0">
      <formula>LEN(TRIM(K311))=0</formula>
    </cfRule>
  </conditionalFormatting>
  <conditionalFormatting sqref="K311:K318">
    <cfRule type="containsBlanks" priority="882" dxfId="0">
      <formula>LEN(TRIM(K311))=0</formula>
    </cfRule>
  </conditionalFormatting>
  <conditionalFormatting sqref="K311:K318">
    <cfRule type="containsBlanks" priority="881" dxfId="0">
      <formula>LEN(TRIM(K311))=0</formula>
    </cfRule>
  </conditionalFormatting>
  <conditionalFormatting sqref="K311:K318">
    <cfRule type="containsBlanks" priority="880" dxfId="0">
      <formula>LEN(TRIM(K311))=0</formula>
    </cfRule>
  </conditionalFormatting>
  <conditionalFormatting sqref="M311:M318">
    <cfRule type="containsBlanks" priority="879" dxfId="0">
      <formula>LEN(TRIM(M311))=0</formula>
    </cfRule>
  </conditionalFormatting>
  <conditionalFormatting sqref="M311:M318">
    <cfRule type="containsBlanks" priority="878" dxfId="0">
      <formula>LEN(TRIM(M311))=0</formula>
    </cfRule>
  </conditionalFormatting>
  <conditionalFormatting sqref="M311:M318">
    <cfRule type="containsBlanks" priority="877" dxfId="0">
      <formula>LEN(TRIM(M311))=0</formula>
    </cfRule>
  </conditionalFormatting>
  <conditionalFormatting sqref="M311:M318">
    <cfRule type="containsBlanks" priority="876" dxfId="0">
      <formula>LEN(TRIM(M311))=0</formula>
    </cfRule>
  </conditionalFormatting>
  <conditionalFormatting sqref="M311:M318">
    <cfRule type="containsBlanks" priority="875" dxfId="0">
      <formula>LEN(TRIM(M311))=0</formula>
    </cfRule>
  </conditionalFormatting>
  <conditionalFormatting sqref="M311:M318">
    <cfRule type="containsBlanks" priority="874" dxfId="0">
      <formula>LEN(TRIM(M311))=0</formula>
    </cfRule>
  </conditionalFormatting>
  <conditionalFormatting sqref="M311:M318">
    <cfRule type="containsBlanks" priority="873" dxfId="0">
      <formula>LEN(TRIM(M311))=0</formula>
    </cfRule>
  </conditionalFormatting>
  <conditionalFormatting sqref="M311:M318">
    <cfRule type="containsBlanks" priority="872" dxfId="0">
      <formula>LEN(TRIM(M311))=0</formula>
    </cfRule>
  </conditionalFormatting>
  <conditionalFormatting sqref="M311:M318">
    <cfRule type="containsBlanks" priority="871" dxfId="0">
      <formula>LEN(TRIM(M311))=0</formula>
    </cfRule>
  </conditionalFormatting>
  <conditionalFormatting sqref="M311:M318">
    <cfRule type="containsBlanks" priority="870" dxfId="0">
      <formula>LEN(TRIM(M311))=0</formula>
    </cfRule>
  </conditionalFormatting>
  <conditionalFormatting sqref="M311:M318">
    <cfRule type="containsBlanks" priority="869" dxfId="0">
      <formula>LEN(TRIM(M311))=0</formula>
    </cfRule>
  </conditionalFormatting>
  <conditionalFormatting sqref="M311:M318">
    <cfRule type="containsBlanks" priority="868" dxfId="0">
      <formula>LEN(TRIM(M311))=0</formula>
    </cfRule>
  </conditionalFormatting>
  <conditionalFormatting sqref="M311:M318">
    <cfRule type="containsBlanks" priority="867" dxfId="0">
      <formula>LEN(TRIM(M311))=0</formula>
    </cfRule>
  </conditionalFormatting>
  <conditionalFormatting sqref="M311:M318">
    <cfRule type="containsBlanks" priority="866" dxfId="0">
      <formula>LEN(TRIM(M311))=0</formula>
    </cfRule>
  </conditionalFormatting>
  <conditionalFormatting sqref="M311:M318">
    <cfRule type="containsBlanks" priority="865" dxfId="0">
      <formula>LEN(TRIM(M311))=0</formula>
    </cfRule>
  </conditionalFormatting>
  <conditionalFormatting sqref="M311:M318">
    <cfRule type="containsBlanks" priority="864" dxfId="0">
      <formula>LEN(TRIM(M311))=0</formula>
    </cfRule>
  </conditionalFormatting>
  <conditionalFormatting sqref="O311:O318">
    <cfRule type="containsBlanks" priority="863" dxfId="0">
      <formula>LEN(TRIM(O311))=0</formula>
    </cfRule>
  </conditionalFormatting>
  <conditionalFormatting sqref="O311:O318">
    <cfRule type="containsBlanks" priority="862" dxfId="0">
      <formula>LEN(TRIM(O311))=0</formula>
    </cfRule>
  </conditionalFormatting>
  <conditionalFormatting sqref="O311:O318">
    <cfRule type="containsBlanks" priority="861" dxfId="0">
      <formula>LEN(TRIM(O311))=0</formula>
    </cfRule>
  </conditionalFormatting>
  <conditionalFormatting sqref="O311:O318">
    <cfRule type="containsBlanks" priority="860" dxfId="0">
      <formula>LEN(TRIM(O311))=0</formula>
    </cfRule>
  </conditionalFormatting>
  <conditionalFormatting sqref="O311:O318">
    <cfRule type="containsBlanks" priority="859" dxfId="0">
      <formula>LEN(TRIM(O311))=0</formula>
    </cfRule>
  </conditionalFormatting>
  <conditionalFormatting sqref="O311:O318">
    <cfRule type="containsBlanks" priority="858" dxfId="0">
      <formula>LEN(TRIM(O311))=0</formula>
    </cfRule>
  </conditionalFormatting>
  <conditionalFormatting sqref="O311:O318">
    <cfRule type="containsBlanks" priority="857" dxfId="0">
      <formula>LEN(TRIM(O311))=0</formula>
    </cfRule>
  </conditionalFormatting>
  <conditionalFormatting sqref="O311:O318">
    <cfRule type="containsBlanks" priority="856" dxfId="0">
      <formula>LEN(TRIM(O311))=0</formula>
    </cfRule>
  </conditionalFormatting>
  <conditionalFormatting sqref="O311:O318">
    <cfRule type="containsBlanks" priority="855" dxfId="0">
      <formula>LEN(TRIM(O311))=0</formula>
    </cfRule>
  </conditionalFormatting>
  <conditionalFormatting sqref="O311:O318">
    <cfRule type="containsBlanks" priority="854" dxfId="0">
      <formula>LEN(TRIM(O311))=0</formula>
    </cfRule>
  </conditionalFormatting>
  <conditionalFormatting sqref="O311:O318">
    <cfRule type="containsBlanks" priority="853" dxfId="0">
      <formula>LEN(TRIM(O311))=0</formula>
    </cfRule>
  </conditionalFormatting>
  <conditionalFormatting sqref="O311:O318">
    <cfRule type="containsBlanks" priority="852" dxfId="0">
      <formula>LEN(TRIM(O311))=0</formula>
    </cfRule>
  </conditionalFormatting>
  <conditionalFormatting sqref="O311:O318">
    <cfRule type="containsBlanks" priority="851" dxfId="0">
      <formula>LEN(TRIM(O311))=0</formula>
    </cfRule>
  </conditionalFormatting>
  <conditionalFormatting sqref="O311:O318">
    <cfRule type="containsBlanks" priority="850" dxfId="0">
      <formula>LEN(TRIM(O311))=0</formula>
    </cfRule>
  </conditionalFormatting>
  <conditionalFormatting sqref="O311:O318">
    <cfRule type="containsBlanks" priority="849" dxfId="0">
      <formula>LEN(TRIM(O311))=0</formula>
    </cfRule>
  </conditionalFormatting>
  <conditionalFormatting sqref="O311:O318">
    <cfRule type="containsBlanks" priority="848" dxfId="0">
      <formula>LEN(TRIM(O311))=0</formula>
    </cfRule>
  </conditionalFormatting>
  <conditionalFormatting sqref="O320:O321">
    <cfRule type="containsBlanks" priority="847" dxfId="0">
      <formula>LEN(TRIM(O320))=0</formula>
    </cfRule>
  </conditionalFormatting>
  <conditionalFormatting sqref="O320:O321">
    <cfRule type="containsBlanks" priority="846" dxfId="0">
      <formula>LEN(TRIM(O320))=0</formula>
    </cfRule>
  </conditionalFormatting>
  <conditionalFormatting sqref="O320:O321">
    <cfRule type="containsBlanks" priority="845" dxfId="0">
      <formula>LEN(TRIM(O320))=0</formula>
    </cfRule>
  </conditionalFormatting>
  <conditionalFormatting sqref="O320:O321">
    <cfRule type="containsBlanks" priority="844" dxfId="0">
      <formula>LEN(TRIM(O320))=0</formula>
    </cfRule>
  </conditionalFormatting>
  <conditionalFormatting sqref="O320:O321">
    <cfRule type="containsBlanks" priority="843" dxfId="0">
      <formula>LEN(TRIM(O320))=0</formula>
    </cfRule>
  </conditionalFormatting>
  <conditionalFormatting sqref="O320:O321">
    <cfRule type="containsBlanks" priority="842" dxfId="0">
      <formula>LEN(TRIM(O320))=0</formula>
    </cfRule>
  </conditionalFormatting>
  <conditionalFormatting sqref="O320:O321">
    <cfRule type="containsBlanks" priority="841" dxfId="0">
      <formula>LEN(TRIM(O320))=0</formula>
    </cfRule>
  </conditionalFormatting>
  <conditionalFormatting sqref="O320:O321">
    <cfRule type="containsBlanks" priority="840" dxfId="0">
      <formula>LEN(TRIM(O320))=0</formula>
    </cfRule>
  </conditionalFormatting>
  <conditionalFormatting sqref="O320:O321">
    <cfRule type="containsBlanks" priority="839" dxfId="0">
      <formula>LEN(TRIM(O320))=0</formula>
    </cfRule>
  </conditionalFormatting>
  <conditionalFormatting sqref="O320:O321">
    <cfRule type="containsBlanks" priority="838" dxfId="0">
      <formula>LEN(TRIM(O320))=0</formula>
    </cfRule>
  </conditionalFormatting>
  <conditionalFormatting sqref="O320:O321">
    <cfRule type="containsBlanks" priority="837" dxfId="0">
      <formula>LEN(TRIM(O320))=0</formula>
    </cfRule>
  </conditionalFormatting>
  <conditionalFormatting sqref="O320:O321">
    <cfRule type="containsBlanks" priority="836" dxfId="0">
      <formula>LEN(TRIM(O320))=0</formula>
    </cfRule>
  </conditionalFormatting>
  <conditionalFormatting sqref="O320:O321">
    <cfRule type="containsBlanks" priority="835" dxfId="0">
      <formula>LEN(TRIM(O320))=0</formula>
    </cfRule>
  </conditionalFormatting>
  <conditionalFormatting sqref="O320:O321">
    <cfRule type="containsBlanks" priority="834" dxfId="0">
      <formula>LEN(TRIM(O320))=0</formula>
    </cfRule>
  </conditionalFormatting>
  <conditionalFormatting sqref="O320:O321">
    <cfRule type="containsBlanks" priority="833" dxfId="0">
      <formula>LEN(TRIM(O320))=0</formula>
    </cfRule>
  </conditionalFormatting>
  <conditionalFormatting sqref="O320:O321">
    <cfRule type="containsBlanks" priority="832" dxfId="0">
      <formula>LEN(TRIM(O320))=0</formula>
    </cfRule>
  </conditionalFormatting>
  <conditionalFormatting sqref="O320:O321">
    <cfRule type="containsBlanks" priority="831" dxfId="0">
      <formula>LEN(TRIM(O320))=0</formula>
    </cfRule>
  </conditionalFormatting>
  <conditionalFormatting sqref="M320:M321">
    <cfRule type="containsBlanks" priority="830" dxfId="0">
      <formula>LEN(TRIM(M320))=0</formula>
    </cfRule>
  </conditionalFormatting>
  <conditionalFormatting sqref="M320:M321">
    <cfRule type="containsBlanks" priority="829" dxfId="0">
      <formula>LEN(TRIM(M320))=0</formula>
    </cfRule>
  </conditionalFormatting>
  <conditionalFormatting sqref="M320:M321">
    <cfRule type="containsBlanks" priority="828" dxfId="0">
      <formula>LEN(TRIM(M320))=0</formula>
    </cfRule>
  </conditionalFormatting>
  <conditionalFormatting sqref="M320:M321">
    <cfRule type="containsBlanks" priority="827" dxfId="0">
      <formula>LEN(TRIM(M320))=0</formula>
    </cfRule>
  </conditionalFormatting>
  <conditionalFormatting sqref="M320:M321">
    <cfRule type="containsBlanks" priority="826" dxfId="0">
      <formula>LEN(TRIM(M320))=0</formula>
    </cfRule>
  </conditionalFormatting>
  <conditionalFormatting sqref="M320:M321">
    <cfRule type="containsBlanks" priority="825" dxfId="0">
      <formula>LEN(TRIM(M320))=0</formula>
    </cfRule>
  </conditionalFormatting>
  <conditionalFormatting sqref="M320:M321">
    <cfRule type="containsBlanks" priority="824" dxfId="0">
      <formula>LEN(TRIM(M320))=0</formula>
    </cfRule>
  </conditionalFormatting>
  <conditionalFormatting sqref="M320:M321">
    <cfRule type="containsBlanks" priority="823" dxfId="0">
      <formula>LEN(TRIM(M320))=0</formula>
    </cfRule>
  </conditionalFormatting>
  <conditionalFormatting sqref="M320:M321">
    <cfRule type="containsBlanks" priority="822" dxfId="0">
      <formula>LEN(TRIM(M320))=0</formula>
    </cfRule>
  </conditionalFormatting>
  <conditionalFormatting sqref="M320:M321">
    <cfRule type="containsBlanks" priority="821" dxfId="0">
      <formula>LEN(TRIM(M320))=0</formula>
    </cfRule>
  </conditionalFormatting>
  <conditionalFormatting sqref="M320:M321">
    <cfRule type="containsBlanks" priority="820" dxfId="0">
      <formula>LEN(TRIM(M320))=0</formula>
    </cfRule>
  </conditionalFormatting>
  <conditionalFormatting sqref="M320:M321">
    <cfRule type="containsBlanks" priority="819" dxfId="0">
      <formula>LEN(TRIM(M320))=0</formula>
    </cfRule>
  </conditionalFormatting>
  <conditionalFormatting sqref="M320:M321">
    <cfRule type="containsBlanks" priority="818" dxfId="0">
      <formula>LEN(TRIM(M320))=0</formula>
    </cfRule>
  </conditionalFormatting>
  <conditionalFormatting sqref="M320:M321">
    <cfRule type="containsBlanks" priority="817" dxfId="0">
      <formula>LEN(TRIM(M320))=0</formula>
    </cfRule>
  </conditionalFormatting>
  <conditionalFormatting sqref="M320:M321">
    <cfRule type="containsBlanks" priority="816" dxfId="0">
      <formula>LEN(TRIM(M320))=0</formula>
    </cfRule>
  </conditionalFormatting>
  <conditionalFormatting sqref="M320:M321">
    <cfRule type="containsBlanks" priority="815" dxfId="0">
      <formula>LEN(TRIM(M320))=0</formula>
    </cfRule>
  </conditionalFormatting>
  <conditionalFormatting sqref="M320:M321">
    <cfRule type="containsBlanks" priority="814" dxfId="0">
      <formula>LEN(TRIM(M320))=0</formula>
    </cfRule>
  </conditionalFormatting>
  <conditionalFormatting sqref="K320:K321">
    <cfRule type="containsBlanks" priority="813" dxfId="0">
      <formula>LEN(TRIM(K320))=0</formula>
    </cfRule>
  </conditionalFormatting>
  <conditionalFormatting sqref="K320:K321">
    <cfRule type="containsBlanks" priority="812" dxfId="0">
      <formula>LEN(TRIM(K320))=0</formula>
    </cfRule>
  </conditionalFormatting>
  <conditionalFormatting sqref="K320:K321">
    <cfRule type="containsBlanks" priority="811" dxfId="0">
      <formula>LEN(TRIM(K320))=0</formula>
    </cfRule>
  </conditionalFormatting>
  <conditionalFormatting sqref="K320:K321">
    <cfRule type="containsBlanks" priority="810" dxfId="0">
      <formula>LEN(TRIM(K320))=0</formula>
    </cfRule>
  </conditionalFormatting>
  <conditionalFormatting sqref="K320:K321">
    <cfRule type="containsBlanks" priority="809" dxfId="0">
      <formula>LEN(TRIM(K320))=0</formula>
    </cfRule>
  </conditionalFormatting>
  <conditionalFormatting sqref="K320:K321">
    <cfRule type="containsBlanks" priority="808" dxfId="0">
      <formula>LEN(TRIM(K320))=0</formula>
    </cfRule>
  </conditionalFormatting>
  <conditionalFormatting sqref="K320:K321">
    <cfRule type="containsBlanks" priority="807" dxfId="0">
      <formula>LEN(TRIM(K320))=0</formula>
    </cfRule>
  </conditionalFormatting>
  <conditionalFormatting sqref="K320:K321">
    <cfRule type="containsBlanks" priority="806" dxfId="0">
      <formula>LEN(TRIM(K320))=0</formula>
    </cfRule>
  </conditionalFormatting>
  <conditionalFormatting sqref="K320:K321">
    <cfRule type="containsBlanks" priority="805" dxfId="0">
      <formula>LEN(TRIM(K320))=0</formula>
    </cfRule>
  </conditionalFormatting>
  <conditionalFormatting sqref="K320:K321">
    <cfRule type="containsBlanks" priority="804" dxfId="0">
      <formula>LEN(TRIM(K320))=0</formula>
    </cfRule>
  </conditionalFormatting>
  <conditionalFormatting sqref="K320:K321">
    <cfRule type="containsBlanks" priority="803" dxfId="0">
      <formula>LEN(TRIM(K320))=0</formula>
    </cfRule>
  </conditionalFormatting>
  <conditionalFormatting sqref="K320:K321">
    <cfRule type="containsBlanks" priority="802" dxfId="0">
      <formula>LEN(TRIM(K320))=0</formula>
    </cfRule>
  </conditionalFormatting>
  <conditionalFormatting sqref="K320:K321">
    <cfRule type="containsBlanks" priority="801" dxfId="0">
      <formula>LEN(TRIM(K320))=0</formula>
    </cfRule>
  </conditionalFormatting>
  <conditionalFormatting sqref="K320:K321">
    <cfRule type="containsBlanks" priority="800" dxfId="0">
      <formula>LEN(TRIM(K320))=0</formula>
    </cfRule>
  </conditionalFormatting>
  <conditionalFormatting sqref="K320:K321">
    <cfRule type="containsBlanks" priority="799" dxfId="0">
      <formula>LEN(TRIM(K320))=0</formula>
    </cfRule>
  </conditionalFormatting>
  <conditionalFormatting sqref="K320:K321">
    <cfRule type="containsBlanks" priority="798" dxfId="0">
      <formula>LEN(TRIM(K320))=0</formula>
    </cfRule>
  </conditionalFormatting>
  <conditionalFormatting sqref="K320:K321">
    <cfRule type="containsBlanks" priority="797" dxfId="0">
      <formula>LEN(TRIM(K320))=0</formula>
    </cfRule>
  </conditionalFormatting>
  <conditionalFormatting sqref="I320:I321">
    <cfRule type="containsBlanks" priority="796" dxfId="0">
      <formula>LEN(TRIM(I320))=0</formula>
    </cfRule>
  </conditionalFormatting>
  <conditionalFormatting sqref="I320:I321">
    <cfRule type="containsBlanks" priority="795" dxfId="0">
      <formula>LEN(TRIM(I320))=0</formula>
    </cfRule>
  </conditionalFormatting>
  <conditionalFormatting sqref="I320:I321">
    <cfRule type="containsBlanks" priority="794" dxfId="0">
      <formula>LEN(TRIM(I320))=0</formula>
    </cfRule>
  </conditionalFormatting>
  <conditionalFormatting sqref="I320:I321">
    <cfRule type="containsBlanks" priority="793" dxfId="0">
      <formula>LEN(TRIM(I320))=0</formula>
    </cfRule>
  </conditionalFormatting>
  <conditionalFormatting sqref="I320:I321">
    <cfRule type="containsBlanks" priority="792" dxfId="0">
      <formula>LEN(TRIM(I320))=0</formula>
    </cfRule>
  </conditionalFormatting>
  <conditionalFormatting sqref="I320:I321">
    <cfRule type="containsBlanks" priority="791" dxfId="0">
      <formula>LEN(TRIM(I320))=0</formula>
    </cfRule>
  </conditionalFormatting>
  <conditionalFormatting sqref="I320:I321">
    <cfRule type="containsBlanks" priority="790" dxfId="0">
      <formula>LEN(TRIM(I320))=0</formula>
    </cfRule>
  </conditionalFormatting>
  <conditionalFormatting sqref="I320:I321">
    <cfRule type="containsBlanks" priority="789" dxfId="0">
      <formula>LEN(TRIM(I320))=0</formula>
    </cfRule>
  </conditionalFormatting>
  <conditionalFormatting sqref="I320:I321">
    <cfRule type="containsBlanks" priority="788" dxfId="0">
      <formula>LEN(TRIM(I320))=0</formula>
    </cfRule>
  </conditionalFormatting>
  <conditionalFormatting sqref="I320:I321">
    <cfRule type="containsBlanks" priority="787" dxfId="0">
      <formula>LEN(TRIM(I320))=0</formula>
    </cfRule>
  </conditionalFormatting>
  <conditionalFormatting sqref="I320:I321">
    <cfRule type="containsBlanks" priority="786" dxfId="0">
      <formula>LEN(TRIM(I320))=0</formula>
    </cfRule>
  </conditionalFormatting>
  <conditionalFormatting sqref="I320:I321">
    <cfRule type="containsBlanks" priority="785" dxfId="0">
      <formula>LEN(TRIM(I320))=0</formula>
    </cfRule>
  </conditionalFormatting>
  <conditionalFormatting sqref="I320:I321">
    <cfRule type="containsBlanks" priority="784" dxfId="0">
      <formula>LEN(TRIM(I320))=0</formula>
    </cfRule>
  </conditionalFormatting>
  <conditionalFormatting sqref="I320:I321">
    <cfRule type="containsBlanks" priority="783" dxfId="0">
      <formula>LEN(TRIM(I320))=0</formula>
    </cfRule>
  </conditionalFormatting>
  <conditionalFormatting sqref="I320:I321">
    <cfRule type="containsBlanks" priority="782" dxfId="0">
      <formula>LEN(TRIM(I320))=0</formula>
    </cfRule>
  </conditionalFormatting>
  <conditionalFormatting sqref="I320:I321">
    <cfRule type="containsBlanks" priority="781" dxfId="0">
      <formula>LEN(TRIM(I320))=0</formula>
    </cfRule>
  </conditionalFormatting>
  <conditionalFormatting sqref="I320:I321">
    <cfRule type="containsBlanks" priority="780" dxfId="0">
      <formula>LEN(TRIM(I320))=0</formula>
    </cfRule>
  </conditionalFormatting>
  <conditionalFormatting sqref="G320:G321">
    <cfRule type="containsBlanks" priority="779" dxfId="0">
      <formula>LEN(TRIM(G320))=0</formula>
    </cfRule>
  </conditionalFormatting>
  <conditionalFormatting sqref="G320:G321">
    <cfRule type="containsBlanks" priority="778" dxfId="0">
      <formula>LEN(TRIM(G320))=0</formula>
    </cfRule>
  </conditionalFormatting>
  <conditionalFormatting sqref="G320:G321">
    <cfRule type="containsBlanks" priority="777" dxfId="0">
      <formula>LEN(TRIM(G320))=0</formula>
    </cfRule>
  </conditionalFormatting>
  <conditionalFormatting sqref="G320:G321">
    <cfRule type="containsBlanks" priority="776" dxfId="0">
      <formula>LEN(TRIM(G320))=0</formula>
    </cfRule>
  </conditionalFormatting>
  <conditionalFormatting sqref="G320:G321">
    <cfRule type="containsBlanks" priority="775" dxfId="0">
      <formula>LEN(TRIM(G320))=0</formula>
    </cfRule>
  </conditionalFormatting>
  <conditionalFormatting sqref="G320:G321">
    <cfRule type="containsBlanks" priority="774" dxfId="0">
      <formula>LEN(TRIM(G320))=0</formula>
    </cfRule>
  </conditionalFormatting>
  <conditionalFormatting sqref="G320:G321">
    <cfRule type="containsBlanks" priority="773" dxfId="0">
      <formula>LEN(TRIM(G320))=0</formula>
    </cfRule>
  </conditionalFormatting>
  <conditionalFormatting sqref="G320:G321">
    <cfRule type="containsBlanks" priority="772" dxfId="0">
      <formula>LEN(TRIM(G320))=0</formula>
    </cfRule>
  </conditionalFormatting>
  <conditionalFormatting sqref="G320:G321">
    <cfRule type="containsBlanks" priority="771" dxfId="0">
      <formula>LEN(TRIM(G320))=0</formula>
    </cfRule>
  </conditionalFormatting>
  <conditionalFormatting sqref="G320:G321">
    <cfRule type="containsBlanks" priority="770" dxfId="0">
      <formula>LEN(TRIM(G320))=0</formula>
    </cfRule>
  </conditionalFormatting>
  <conditionalFormatting sqref="G320:G321">
    <cfRule type="containsBlanks" priority="769" dxfId="0">
      <formula>LEN(TRIM(G320))=0</formula>
    </cfRule>
  </conditionalFormatting>
  <conditionalFormatting sqref="G320:G321">
    <cfRule type="containsBlanks" priority="768" dxfId="0">
      <formula>LEN(TRIM(G320))=0</formula>
    </cfRule>
  </conditionalFormatting>
  <conditionalFormatting sqref="G320:G321">
    <cfRule type="containsBlanks" priority="767" dxfId="0">
      <formula>LEN(TRIM(G320))=0</formula>
    </cfRule>
  </conditionalFormatting>
  <conditionalFormatting sqref="G320:G321">
    <cfRule type="containsBlanks" priority="766" dxfId="0">
      <formula>LEN(TRIM(G320))=0</formula>
    </cfRule>
  </conditionalFormatting>
  <conditionalFormatting sqref="G320:G321">
    <cfRule type="containsBlanks" priority="765" dxfId="0">
      <formula>LEN(TRIM(G320))=0</formula>
    </cfRule>
  </conditionalFormatting>
  <conditionalFormatting sqref="G320:G321">
    <cfRule type="containsBlanks" priority="764" dxfId="0">
      <formula>LEN(TRIM(G320))=0</formula>
    </cfRule>
  </conditionalFormatting>
  <conditionalFormatting sqref="G320:G321">
    <cfRule type="containsBlanks" priority="763" dxfId="0">
      <formula>LEN(TRIM(G320))=0</formula>
    </cfRule>
  </conditionalFormatting>
  <conditionalFormatting sqref="E320:E321">
    <cfRule type="containsBlanks" priority="762" dxfId="0">
      <formula>LEN(TRIM(E320))=0</formula>
    </cfRule>
  </conditionalFormatting>
  <conditionalFormatting sqref="E320:E321">
    <cfRule type="containsBlanks" priority="761" dxfId="0">
      <formula>LEN(TRIM(E320))=0</formula>
    </cfRule>
  </conditionalFormatting>
  <conditionalFormatting sqref="E320:E321">
    <cfRule type="containsBlanks" priority="760" dxfId="0">
      <formula>LEN(TRIM(E320))=0</formula>
    </cfRule>
  </conditionalFormatting>
  <conditionalFormatting sqref="E320:E321">
    <cfRule type="containsBlanks" priority="759" dxfId="0">
      <formula>LEN(TRIM(E320))=0</formula>
    </cfRule>
  </conditionalFormatting>
  <conditionalFormatting sqref="E320:E321">
    <cfRule type="containsBlanks" priority="758" dxfId="0">
      <formula>LEN(TRIM(E320))=0</formula>
    </cfRule>
  </conditionalFormatting>
  <conditionalFormatting sqref="E320:E321">
    <cfRule type="containsBlanks" priority="757" dxfId="0">
      <formula>LEN(TRIM(E320))=0</formula>
    </cfRule>
  </conditionalFormatting>
  <conditionalFormatting sqref="E320:E321">
    <cfRule type="containsBlanks" priority="756" dxfId="0">
      <formula>LEN(TRIM(E320))=0</formula>
    </cfRule>
  </conditionalFormatting>
  <conditionalFormatting sqref="E320:E321">
    <cfRule type="containsBlanks" priority="755" dxfId="0">
      <formula>LEN(TRIM(E320))=0</formula>
    </cfRule>
  </conditionalFormatting>
  <conditionalFormatting sqref="E320:E321">
    <cfRule type="containsBlanks" priority="754" dxfId="0">
      <formula>LEN(TRIM(E320))=0</formula>
    </cfRule>
  </conditionalFormatting>
  <conditionalFormatting sqref="E320:E321">
    <cfRule type="containsBlanks" priority="753" dxfId="0">
      <formula>LEN(TRIM(E320))=0</formula>
    </cfRule>
  </conditionalFormatting>
  <conditionalFormatting sqref="E320:E321">
    <cfRule type="containsBlanks" priority="752" dxfId="0">
      <formula>LEN(TRIM(E320))=0</formula>
    </cfRule>
  </conditionalFormatting>
  <conditionalFormatting sqref="E320:E321">
    <cfRule type="containsBlanks" priority="751" dxfId="0">
      <formula>LEN(TRIM(E320))=0</formula>
    </cfRule>
  </conditionalFormatting>
  <conditionalFormatting sqref="E320:E321">
    <cfRule type="containsBlanks" priority="750" dxfId="0">
      <formula>LEN(TRIM(E320))=0</formula>
    </cfRule>
  </conditionalFormatting>
  <conditionalFormatting sqref="E320:E321">
    <cfRule type="containsBlanks" priority="749" dxfId="0">
      <formula>LEN(TRIM(E320))=0</formula>
    </cfRule>
  </conditionalFormatting>
  <conditionalFormatting sqref="E320:E321">
    <cfRule type="containsBlanks" priority="748" dxfId="0">
      <formula>LEN(TRIM(E320))=0</formula>
    </cfRule>
  </conditionalFormatting>
  <conditionalFormatting sqref="E320:E321">
    <cfRule type="containsBlanks" priority="747" dxfId="0">
      <formula>LEN(TRIM(E320))=0</formula>
    </cfRule>
  </conditionalFormatting>
  <conditionalFormatting sqref="E320:E321">
    <cfRule type="containsBlanks" priority="746" dxfId="0">
      <formula>LEN(TRIM(E320))=0</formula>
    </cfRule>
  </conditionalFormatting>
  <conditionalFormatting sqref="E324:E325">
    <cfRule type="containsBlanks" priority="745" dxfId="0">
      <formula>LEN(TRIM(E324))=0</formula>
    </cfRule>
  </conditionalFormatting>
  <conditionalFormatting sqref="E324:E325">
    <cfRule type="containsBlanks" priority="744" dxfId="0">
      <formula>LEN(TRIM(E324))=0</formula>
    </cfRule>
  </conditionalFormatting>
  <conditionalFormatting sqref="E324:E325">
    <cfRule type="containsBlanks" priority="743" dxfId="0">
      <formula>LEN(TRIM(E324))=0</formula>
    </cfRule>
  </conditionalFormatting>
  <conditionalFormatting sqref="E324:E325">
    <cfRule type="containsBlanks" priority="742" dxfId="0">
      <formula>LEN(TRIM(E324))=0</formula>
    </cfRule>
  </conditionalFormatting>
  <conditionalFormatting sqref="E324:E325">
    <cfRule type="containsBlanks" priority="741" dxfId="0">
      <formula>LEN(TRIM(E324))=0</formula>
    </cfRule>
  </conditionalFormatting>
  <conditionalFormatting sqref="E324:E325">
    <cfRule type="containsBlanks" priority="740" dxfId="0">
      <formula>LEN(TRIM(E324))=0</formula>
    </cfRule>
  </conditionalFormatting>
  <conditionalFormatting sqref="E324:E325">
    <cfRule type="containsBlanks" priority="739" dxfId="0">
      <formula>LEN(TRIM(E324))=0</formula>
    </cfRule>
  </conditionalFormatting>
  <conditionalFormatting sqref="E324:E325">
    <cfRule type="containsBlanks" priority="738" dxfId="0">
      <formula>LEN(TRIM(E324))=0</formula>
    </cfRule>
  </conditionalFormatting>
  <conditionalFormatting sqref="E324:E325">
    <cfRule type="containsBlanks" priority="737" dxfId="0">
      <formula>LEN(TRIM(E324))=0</formula>
    </cfRule>
  </conditionalFormatting>
  <conditionalFormatting sqref="E324:E325">
    <cfRule type="containsBlanks" priority="736" dxfId="0">
      <formula>LEN(TRIM(E324))=0</formula>
    </cfRule>
  </conditionalFormatting>
  <conditionalFormatting sqref="E324:E325">
    <cfRule type="containsBlanks" priority="735" dxfId="0">
      <formula>LEN(TRIM(E324))=0</formula>
    </cfRule>
  </conditionalFormatting>
  <conditionalFormatting sqref="E324:E325">
    <cfRule type="containsBlanks" priority="734" dxfId="0">
      <formula>LEN(TRIM(E324))=0</formula>
    </cfRule>
  </conditionalFormatting>
  <conditionalFormatting sqref="E324:E325">
    <cfRule type="containsBlanks" priority="733" dxfId="0">
      <formula>LEN(TRIM(E324))=0</formula>
    </cfRule>
  </conditionalFormatting>
  <conditionalFormatting sqref="E324:E325">
    <cfRule type="containsBlanks" priority="732" dxfId="0">
      <formula>LEN(TRIM(E324))=0</formula>
    </cfRule>
  </conditionalFormatting>
  <conditionalFormatting sqref="E324:E325">
    <cfRule type="containsBlanks" priority="731" dxfId="0">
      <formula>LEN(TRIM(E324))=0</formula>
    </cfRule>
  </conditionalFormatting>
  <conditionalFormatting sqref="E324:E325">
    <cfRule type="containsBlanks" priority="730" dxfId="0">
      <formula>LEN(TRIM(E324))=0</formula>
    </cfRule>
  </conditionalFormatting>
  <conditionalFormatting sqref="E324:E325">
    <cfRule type="containsBlanks" priority="729" dxfId="0">
      <formula>LEN(TRIM(E324))=0</formula>
    </cfRule>
  </conditionalFormatting>
  <conditionalFormatting sqref="E324:E325">
    <cfRule type="containsBlanks" priority="728" dxfId="0">
      <formula>LEN(TRIM(E324))=0</formula>
    </cfRule>
  </conditionalFormatting>
  <conditionalFormatting sqref="O324:O325">
    <cfRule type="containsBlanks" priority="727" dxfId="0">
      <formula>LEN(TRIM(O324))=0</formula>
    </cfRule>
  </conditionalFormatting>
  <conditionalFormatting sqref="O324:O325">
    <cfRule type="containsBlanks" priority="726" dxfId="0">
      <formula>LEN(TRIM(O324))=0</formula>
    </cfRule>
  </conditionalFormatting>
  <conditionalFormatting sqref="O324:O325">
    <cfRule type="containsBlanks" priority="725" dxfId="0">
      <formula>LEN(TRIM(O324))=0</formula>
    </cfRule>
  </conditionalFormatting>
  <conditionalFormatting sqref="O324:O325">
    <cfRule type="containsBlanks" priority="724" dxfId="0">
      <formula>LEN(TRIM(O324))=0</formula>
    </cfRule>
  </conditionalFormatting>
  <conditionalFormatting sqref="O324:O325">
    <cfRule type="containsBlanks" priority="723" dxfId="0">
      <formula>LEN(TRIM(O324))=0</formula>
    </cfRule>
  </conditionalFormatting>
  <conditionalFormatting sqref="O324:O325">
    <cfRule type="containsBlanks" priority="722" dxfId="0">
      <formula>LEN(TRIM(O324))=0</formula>
    </cfRule>
  </conditionalFormatting>
  <conditionalFormatting sqref="O324:O325">
    <cfRule type="containsBlanks" priority="721" dxfId="0">
      <formula>LEN(TRIM(O324))=0</formula>
    </cfRule>
  </conditionalFormatting>
  <conditionalFormatting sqref="O324:O325">
    <cfRule type="containsBlanks" priority="720" dxfId="0">
      <formula>LEN(TRIM(O324))=0</formula>
    </cfRule>
  </conditionalFormatting>
  <conditionalFormatting sqref="O324:O325">
    <cfRule type="containsBlanks" priority="719" dxfId="0">
      <formula>LEN(TRIM(O324))=0</formula>
    </cfRule>
  </conditionalFormatting>
  <conditionalFormatting sqref="O324:O325">
    <cfRule type="containsBlanks" priority="718" dxfId="0">
      <formula>LEN(TRIM(O324))=0</formula>
    </cfRule>
  </conditionalFormatting>
  <conditionalFormatting sqref="O324:O325">
    <cfRule type="containsBlanks" priority="717" dxfId="0">
      <formula>LEN(TRIM(O324))=0</formula>
    </cfRule>
  </conditionalFormatting>
  <conditionalFormatting sqref="O324:O325">
    <cfRule type="containsBlanks" priority="716" dxfId="0">
      <formula>LEN(TRIM(O324))=0</formula>
    </cfRule>
  </conditionalFormatting>
  <conditionalFormatting sqref="O324:O325">
    <cfRule type="containsBlanks" priority="715" dxfId="0">
      <formula>LEN(TRIM(O324))=0</formula>
    </cfRule>
  </conditionalFormatting>
  <conditionalFormatting sqref="O324:O325">
    <cfRule type="containsBlanks" priority="714" dxfId="0">
      <formula>LEN(TRIM(O324))=0</formula>
    </cfRule>
  </conditionalFormatting>
  <conditionalFormatting sqref="O324:O325">
    <cfRule type="containsBlanks" priority="713" dxfId="0">
      <formula>LEN(TRIM(O324))=0</formula>
    </cfRule>
  </conditionalFormatting>
  <conditionalFormatting sqref="O324:O325">
    <cfRule type="containsBlanks" priority="712" dxfId="0">
      <formula>LEN(TRIM(O324))=0</formula>
    </cfRule>
  </conditionalFormatting>
  <conditionalFormatting sqref="O324:O325">
    <cfRule type="containsBlanks" priority="711" dxfId="0">
      <formula>LEN(TRIM(O324))=0</formula>
    </cfRule>
  </conditionalFormatting>
  <conditionalFormatting sqref="O324:O325">
    <cfRule type="containsBlanks" priority="710" dxfId="0">
      <formula>LEN(TRIM(O324))=0</formula>
    </cfRule>
  </conditionalFormatting>
  <conditionalFormatting sqref="O327:O335">
    <cfRule type="containsBlanks" priority="709" dxfId="0">
      <formula>LEN(TRIM(O327))=0</formula>
    </cfRule>
  </conditionalFormatting>
  <conditionalFormatting sqref="O327:O335">
    <cfRule type="containsBlanks" priority="708" dxfId="0">
      <formula>LEN(TRIM(O327))=0</formula>
    </cfRule>
  </conditionalFormatting>
  <conditionalFormatting sqref="O327:O335">
    <cfRule type="containsBlanks" priority="707" dxfId="0">
      <formula>LEN(TRIM(O327))=0</formula>
    </cfRule>
  </conditionalFormatting>
  <conditionalFormatting sqref="O327:O335">
    <cfRule type="containsBlanks" priority="706" dxfId="0">
      <formula>LEN(TRIM(O327))=0</formula>
    </cfRule>
  </conditionalFormatting>
  <conditionalFormatting sqref="O327:O335">
    <cfRule type="containsBlanks" priority="705" dxfId="0">
      <formula>LEN(TRIM(O327))=0</formula>
    </cfRule>
  </conditionalFormatting>
  <conditionalFormatting sqref="O327:O335">
    <cfRule type="containsBlanks" priority="704" dxfId="0">
      <formula>LEN(TRIM(O327))=0</formula>
    </cfRule>
  </conditionalFormatting>
  <conditionalFormatting sqref="O327:O335">
    <cfRule type="containsBlanks" priority="703" dxfId="0">
      <formula>LEN(TRIM(O327))=0</formula>
    </cfRule>
  </conditionalFormatting>
  <conditionalFormatting sqref="O327:O335">
    <cfRule type="containsBlanks" priority="702" dxfId="0">
      <formula>LEN(TRIM(O327))=0</formula>
    </cfRule>
  </conditionalFormatting>
  <conditionalFormatting sqref="O327:O335">
    <cfRule type="containsBlanks" priority="701" dxfId="0">
      <formula>LEN(TRIM(O327))=0</formula>
    </cfRule>
  </conditionalFormatting>
  <conditionalFormatting sqref="O327:O335">
    <cfRule type="containsBlanks" priority="700" dxfId="0">
      <formula>LEN(TRIM(O327))=0</formula>
    </cfRule>
  </conditionalFormatting>
  <conditionalFormatting sqref="O327:O335">
    <cfRule type="containsBlanks" priority="699" dxfId="0">
      <formula>LEN(TRIM(O327))=0</formula>
    </cfRule>
  </conditionalFormatting>
  <conditionalFormatting sqref="O327:O335">
    <cfRule type="containsBlanks" priority="698" dxfId="0">
      <formula>LEN(TRIM(O327))=0</formula>
    </cfRule>
  </conditionalFormatting>
  <conditionalFormatting sqref="O327:O335">
    <cfRule type="containsBlanks" priority="697" dxfId="0">
      <formula>LEN(TRIM(O327))=0</formula>
    </cfRule>
  </conditionalFormatting>
  <conditionalFormatting sqref="O327:O335">
    <cfRule type="containsBlanks" priority="696" dxfId="0">
      <formula>LEN(TRIM(O327))=0</formula>
    </cfRule>
  </conditionalFormatting>
  <conditionalFormatting sqref="O327:O335">
    <cfRule type="containsBlanks" priority="695" dxfId="0">
      <formula>LEN(TRIM(O327))=0</formula>
    </cfRule>
  </conditionalFormatting>
  <conditionalFormatting sqref="O327:O335">
    <cfRule type="containsBlanks" priority="694" dxfId="0">
      <formula>LEN(TRIM(O327))=0</formula>
    </cfRule>
  </conditionalFormatting>
  <conditionalFormatting sqref="O327:O335">
    <cfRule type="containsBlanks" priority="693" dxfId="0">
      <formula>LEN(TRIM(O327))=0</formula>
    </cfRule>
  </conditionalFormatting>
  <conditionalFormatting sqref="O327:O335">
    <cfRule type="containsBlanks" priority="692" dxfId="0">
      <formula>LEN(TRIM(O327))=0</formula>
    </cfRule>
  </conditionalFormatting>
  <conditionalFormatting sqref="E327:E335">
    <cfRule type="containsBlanks" priority="691" dxfId="0">
      <formula>LEN(TRIM(E327))=0</formula>
    </cfRule>
  </conditionalFormatting>
  <conditionalFormatting sqref="E327:E335">
    <cfRule type="containsBlanks" priority="690" dxfId="0">
      <formula>LEN(TRIM(E327))=0</formula>
    </cfRule>
  </conditionalFormatting>
  <conditionalFormatting sqref="E327:E335">
    <cfRule type="containsBlanks" priority="689" dxfId="0">
      <formula>LEN(TRIM(E327))=0</formula>
    </cfRule>
  </conditionalFormatting>
  <conditionalFormatting sqref="E327:E335">
    <cfRule type="containsBlanks" priority="688" dxfId="0">
      <formula>LEN(TRIM(E327))=0</formula>
    </cfRule>
  </conditionalFormatting>
  <conditionalFormatting sqref="E327:E335">
    <cfRule type="containsBlanks" priority="687" dxfId="0">
      <formula>LEN(TRIM(E327))=0</formula>
    </cfRule>
  </conditionalFormatting>
  <conditionalFormatting sqref="E327:E335">
    <cfRule type="containsBlanks" priority="686" dxfId="0">
      <formula>LEN(TRIM(E327))=0</formula>
    </cfRule>
  </conditionalFormatting>
  <conditionalFormatting sqref="E327:E335">
    <cfRule type="containsBlanks" priority="685" dxfId="0">
      <formula>LEN(TRIM(E327))=0</formula>
    </cfRule>
  </conditionalFormatting>
  <conditionalFormatting sqref="E327:E335">
    <cfRule type="containsBlanks" priority="684" dxfId="0">
      <formula>LEN(TRIM(E327))=0</formula>
    </cfRule>
  </conditionalFormatting>
  <conditionalFormatting sqref="E327:E335">
    <cfRule type="containsBlanks" priority="683" dxfId="0">
      <formula>LEN(TRIM(E327))=0</formula>
    </cfRule>
  </conditionalFormatting>
  <conditionalFormatting sqref="E327:E335">
    <cfRule type="containsBlanks" priority="682" dxfId="0">
      <formula>LEN(TRIM(E327))=0</formula>
    </cfRule>
  </conditionalFormatting>
  <conditionalFormatting sqref="E327:E335">
    <cfRule type="containsBlanks" priority="681" dxfId="0">
      <formula>LEN(TRIM(E327))=0</formula>
    </cfRule>
  </conditionalFormatting>
  <conditionalFormatting sqref="E327:E335">
    <cfRule type="containsBlanks" priority="680" dxfId="0">
      <formula>LEN(TRIM(E327))=0</formula>
    </cfRule>
  </conditionalFormatting>
  <conditionalFormatting sqref="E327:E335">
    <cfRule type="containsBlanks" priority="679" dxfId="0">
      <formula>LEN(TRIM(E327))=0</formula>
    </cfRule>
  </conditionalFormatting>
  <conditionalFormatting sqref="E327:E335">
    <cfRule type="containsBlanks" priority="678" dxfId="0">
      <formula>LEN(TRIM(E327))=0</formula>
    </cfRule>
  </conditionalFormatting>
  <conditionalFormatting sqref="E327:E335">
    <cfRule type="containsBlanks" priority="677" dxfId="0">
      <formula>LEN(TRIM(E327))=0</formula>
    </cfRule>
  </conditionalFormatting>
  <conditionalFormatting sqref="E327:E335">
    <cfRule type="containsBlanks" priority="676" dxfId="0">
      <formula>LEN(TRIM(E327))=0</formula>
    </cfRule>
  </conditionalFormatting>
  <conditionalFormatting sqref="E327:E335">
    <cfRule type="containsBlanks" priority="675" dxfId="0">
      <formula>LEN(TRIM(E327))=0</formula>
    </cfRule>
  </conditionalFormatting>
  <conditionalFormatting sqref="E327:E335">
    <cfRule type="containsBlanks" priority="674" dxfId="0">
      <formula>LEN(TRIM(E327))=0</formula>
    </cfRule>
  </conditionalFormatting>
  <conditionalFormatting sqref="E337:E342">
    <cfRule type="containsBlanks" priority="673" dxfId="0">
      <formula>LEN(TRIM(E337))=0</formula>
    </cfRule>
  </conditionalFormatting>
  <conditionalFormatting sqref="E337:E342">
    <cfRule type="containsBlanks" priority="672" dxfId="0">
      <formula>LEN(TRIM(E337))=0</formula>
    </cfRule>
  </conditionalFormatting>
  <conditionalFormatting sqref="E337:E342">
    <cfRule type="containsBlanks" priority="671" dxfId="0">
      <formula>LEN(TRIM(E337))=0</formula>
    </cfRule>
  </conditionalFormatting>
  <conditionalFormatting sqref="E337:E342">
    <cfRule type="containsBlanks" priority="670" dxfId="0">
      <formula>LEN(TRIM(E337))=0</formula>
    </cfRule>
  </conditionalFormatting>
  <conditionalFormatting sqref="E337:E342">
    <cfRule type="containsBlanks" priority="669" dxfId="0">
      <formula>LEN(TRIM(E337))=0</formula>
    </cfRule>
  </conditionalFormatting>
  <conditionalFormatting sqref="E337:E342">
    <cfRule type="containsBlanks" priority="668" dxfId="0">
      <formula>LEN(TRIM(E337))=0</formula>
    </cfRule>
  </conditionalFormatting>
  <conditionalFormatting sqref="E337:E342">
    <cfRule type="containsBlanks" priority="667" dxfId="0">
      <formula>LEN(TRIM(E337))=0</formula>
    </cfRule>
  </conditionalFormatting>
  <conditionalFormatting sqref="E337:E342">
    <cfRule type="containsBlanks" priority="666" dxfId="0">
      <formula>LEN(TRIM(E337))=0</formula>
    </cfRule>
  </conditionalFormatting>
  <conditionalFormatting sqref="E337:E342">
    <cfRule type="containsBlanks" priority="665" dxfId="0">
      <formula>LEN(TRIM(E337))=0</formula>
    </cfRule>
  </conditionalFormatting>
  <conditionalFormatting sqref="E337:E342">
    <cfRule type="containsBlanks" priority="664" dxfId="0">
      <formula>LEN(TRIM(E337))=0</formula>
    </cfRule>
  </conditionalFormatting>
  <conditionalFormatting sqref="E337:E342">
    <cfRule type="containsBlanks" priority="663" dxfId="0">
      <formula>LEN(TRIM(E337))=0</formula>
    </cfRule>
  </conditionalFormatting>
  <conditionalFormatting sqref="E337:E342">
    <cfRule type="containsBlanks" priority="662" dxfId="0">
      <formula>LEN(TRIM(E337))=0</formula>
    </cfRule>
  </conditionalFormatting>
  <conditionalFormatting sqref="E337:E342">
    <cfRule type="containsBlanks" priority="661" dxfId="0">
      <formula>LEN(TRIM(E337))=0</formula>
    </cfRule>
  </conditionalFormatting>
  <conditionalFormatting sqref="E337:E342">
    <cfRule type="containsBlanks" priority="660" dxfId="0">
      <formula>LEN(TRIM(E337))=0</formula>
    </cfRule>
  </conditionalFormatting>
  <conditionalFormatting sqref="E337:E342">
    <cfRule type="containsBlanks" priority="659" dxfId="0">
      <formula>LEN(TRIM(E337))=0</formula>
    </cfRule>
  </conditionalFormatting>
  <conditionalFormatting sqref="E337:E342">
    <cfRule type="containsBlanks" priority="658" dxfId="0">
      <formula>LEN(TRIM(E337))=0</formula>
    </cfRule>
  </conditionalFormatting>
  <conditionalFormatting sqref="E337:E342">
    <cfRule type="containsBlanks" priority="657" dxfId="0">
      <formula>LEN(TRIM(E337))=0</formula>
    </cfRule>
  </conditionalFormatting>
  <conditionalFormatting sqref="E337:E342">
    <cfRule type="containsBlanks" priority="656" dxfId="0">
      <formula>LEN(TRIM(E337))=0</formula>
    </cfRule>
  </conditionalFormatting>
  <conditionalFormatting sqref="O337:O342">
    <cfRule type="containsBlanks" priority="655" dxfId="0">
      <formula>LEN(TRIM(O337))=0</formula>
    </cfRule>
  </conditionalFormatting>
  <conditionalFormatting sqref="O337:O342">
    <cfRule type="containsBlanks" priority="654" dxfId="0">
      <formula>LEN(TRIM(O337))=0</formula>
    </cfRule>
  </conditionalFormatting>
  <conditionalFormatting sqref="O337:O342">
    <cfRule type="containsBlanks" priority="653" dxfId="0">
      <formula>LEN(TRIM(O337))=0</formula>
    </cfRule>
  </conditionalFormatting>
  <conditionalFormatting sqref="O337:O342">
    <cfRule type="containsBlanks" priority="652" dxfId="0">
      <formula>LEN(TRIM(O337))=0</formula>
    </cfRule>
  </conditionalFormatting>
  <conditionalFormatting sqref="O337:O342">
    <cfRule type="containsBlanks" priority="651" dxfId="0">
      <formula>LEN(TRIM(O337))=0</formula>
    </cfRule>
  </conditionalFormatting>
  <conditionalFormatting sqref="O337:O342">
    <cfRule type="containsBlanks" priority="650" dxfId="0">
      <formula>LEN(TRIM(O337))=0</formula>
    </cfRule>
  </conditionalFormatting>
  <conditionalFormatting sqref="O337:O342">
    <cfRule type="containsBlanks" priority="649" dxfId="0">
      <formula>LEN(TRIM(O337))=0</formula>
    </cfRule>
  </conditionalFormatting>
  <conditionalFormatting sqref="O337:O342">
    <cfRule type="containsBlanks" priority="648" dxfId="0">
      <formula>LEN(TRIM(O337))=0</formula>
    </cfRule>
  </conditionalFormatting>
  <conditionalFormatting sqref="O337:O342">
    <cfRule type="containsBlanks" priority="647" dxfId="0">
      <formula>LEN(TRIM(O337))=0</formula>
    </cfRule>
  </conditionalFormatting>
  <conditionalFormatting sqref="O337:O342">
    <cfRule type="containsBlanks" priority="646" dxfId="0">
      <formula>LEN(TRIM(O337))=0</formula>
    </cfRule>
  </conditionalFormatting>
  <conditionalFormatting sqref="O337:O342">
    <cfRule type="containsBlanks" priority="645" dxfId="0">
      <formula>LEN(TRIM(O337))=0</formula>
    </cfRule>
  </conditionalFormatting>
  <conditionalFormatting sqref="O337:O342">
    <cfRule type="containsBlanks" priority="644" dxfId="0">
      <formula>LEN(TRIM(O337))=0</formula>
    </cfRule>
  </conditionalFormatting>
  <conditionalFormatting sqref="O337:O342">
    <cfRule type="containsBlanks" priority="643" dxfId="0">
      <formula>LEN(TRIM(O337))=0</formula>
    </cfRule>
  </conditionalFormatting>
  <conditionalFormatting sqref="O337:O342">
    <cfRule type="containsBlanks" priority="642" dxfId="0">
      <formula>LEN(TRIM(O337))=0</formula>
    </cfRule>
  </conditionalFormatting>
  <conditionalFormatting sqref="O337:O342">
    <cfRule type="containsBlanks" priority="641" dxfId="0">
      <formula>LEN(TRIM(O337))=0</formula>
    </cfRule>
  </conditionalFormatting>
  <conditionalFormatting sqref="O337:O342">
    <cfRule type="containsBlanks" priority="640" dxfId="0">
      <formula>LEN(TRIM(O337))=0</formula>
    </cfRule>
  </conditionalFormatting>
  <conditionalFormatting sqref="O337:O342">
    <cfRule type="containsBlanks" priority="639" dxfId="0">
      <formula>LEN(TRIM(O337))=0</formula>
    </cfRule>
  </conditionalFormatting>
  <conditionalFormatting sqref="O337:O342">
    <cfRule type="containsBlanks" priority="638" dxfId="0">
      <formula>LEN(TRIM(O337))=0</formula>
    </cfRule>
  </conditionalFormatting>
  <conditionalFormatting sqref="O357:O358">
    <cfRule type="containsBlanks" priority="637" dxfId="0">
      <formula>LEN(TRIM(O357))=0</formula>
    </cfRule>
  </conditionalFormatting>
  <conditionalFormatting sqref="O357:O358">
    <cfRule type="containsBlanks" priority="636" dxfId="0">
      <formula>LEN(TRIM(O357))=0</formula>
    </cfRule>
  </conditionalFormatting>
  <conditionalFormatting sqref="O357:O358">
    <cfRule type="containsBlanks" priority="635" dxfId="0">
      <formula>LEN(TRIM(O357))=0</formula>
    </cfRule>
  </conditionalFormatting>
  <conditionalFormatting sqref="O357:O358">
    <cfRule type="containsBlanks" priority="634" dxfId="0">
      <formula>LEN(TRIM(O357))=0</formula>
    </cfRule>
  </conditionalFormatting>
  <conditionalFormatting sqref="O357:O358">
    <cfRule type="containsBlanks" priority="633" dxfId="0">
      <formula>LEN(TRIM(O357))=0</formula>
    </cfRule>
  </conditionalFormatting>
  <conditionalFormatting sqref="O357:O358">
    <cfRule type="containsBlanks" priority="632" dxfId="0">
      <formula>LEN(TRIM(O357))=0</formula>
    </cfRule>
  </conditionalFormatting>
  <conditionalFormatting sqref="O357:O358">
    <cfRule type="containsBlanks" priority="631" dxfId="0">
      <formula>LEN(TRIM(O357))=0</formula>
    </cfRule>
  </conditionalFormatting>
  <conditionalFormatting sqref="O357:O358">
    <cfRule type="containsBlanks" priority="630" dxfId="0">
      <formula>LEN(TRIM(O357))=0</formula>
    </cfRule>
  </conditionalFormatting>
  <conditionalFormatting sqref="O357:O358">
    <cfRule type="containsBlanks" priority="629" dxfId="0">
      <formula>LEN(TRIM(O357))=0</formula>
    </cfRule>
  </conditionalFormatting>
  <conditionalFormatting sqref="O357:O358">
    <cfRule type="containsBlanks" priority="628" dxfId="0">
      <formula>LEN(TRIM(O357))=0</formula>
    </cfRule>
  </conditionalFormatting>
  <conditionalFormatting sqref="O357:O358">
    <cfRule type="containsBlanks" priority="627" dxfId="0">
      <formula>LEN(TRIM(O357))=0</formula>
    </cfRule>
  </conditionalFormatting>
  <conditionalFormatting sqref="O357:O358">
    <cfRule type="containsBlanks" priority="626" dxfId="0">
      <formula>LEN(TRIM(O357))=0</formula>
    </cfRule>
  </conditionalFormatting>
  <conditionalFormatting sqref="O357:O358">
    <cfRule type="containsBlanks" priority="625" dxfId="0">
      <formula>LEN(TRIM(O357))=0</formula>
    </cfRule>
  </conditionalFormatting>
  <conditionalFormatting sqref="O357:O358">
    <cfRule type="containsBlanks" priority="624" dxfId="0">
      <formula>LEN(TRIM(O357))=0</formula>
    </cfRule>
  </conditionalFormatting>
  <conditionalFormatting sqref="O357:O358">
    <cfRule type="containsBlanks" priority="623" dxfId="0">
      <formula>LEN(TRIM(O357))=0</formula>
    </cfRule>
  </conditionalFormatting>
  <conditionalFormatting sqref="O357:O358">
    <cfRule type="containsBlanks" priority="622" dxfId="0">
      <formula>LEN(TRIM(O357))=0</formula>
    </cfRule>
  </conditionalFormatting>
  <conditionalFormatting sqref="O357:O358">
    <cfRule type="containsBlanks" priority="621" dxfId="0">
      <formula>LEN(TRIM(O357))=0</formula>
    </cfRule>
  </conditionalFormatting>
  <conditionalFormatting sqref="O357:O358">
    <cfRule type="containsBlanks" priority="620" dxfId="0">
      <formula>LEN(TRIM(O357))=0</formula>
    </cfRule>
  </conditionalFormatting>
  <conditionalFormatting sqref="E357:E358">
    <cfRule type="containsBlanks" priority="619" dxfId="0">
      <formula>LEN(TRIM(E357))=0</formula>
    </cfRule>
  </conditionalFormatting>
  <conditionalFormatting sqref="E357:E358">
    <cfRule type="containsBlanks" priority="618" dxfId="0">
      <formula>LEN(TRIM(E357))=0</formula>
    </cfRule>
  </conditionalFormatting>
  <conditionalFormatting sqref="E357:E358">
    <cfRule type="containsBlanks" priority="617" dxfId="0">
      <formula>LEN(TRIM(E357))=0</formula>
    </cfRule>
  </conditionalFormatting>
  <conditionalFormatting sqref="E357:E358">
    <cfRule type="containsBlanks" priority="616" dxfId="0">
      <formula>LEN(TRIM(E357))=0</formula>
    </cfRule>
  </conditionalFormatting>
  <conditionalFormatting sqref="E357:E358">
    <cfRule type="containsBlanks" priority="615" dxfId="0">
      <formula>LEN(TRIM(E357))=0</formula>
    </cfRule>
  </conditionalFormatting>
  <conditionalFormatting sqref="E357:E358">
    <cfRule type="containsBlanks" priority="614" dxfId="0">
      <formula>LEN(TRIM(E357))=0</formula>
    </cfRule>
  </conditionalFormatting>
  <conditionalFormatting sqref="E357:E358">
    <cfRule type="containsBlanks" priority="613" dxfId="0">
      <formula>LEN(TRIM(E357))=0</formula>
    </cfRule>
  </conditionalFormatting>
  <conditionalFormatting sqref="E357:E358">
    <cfRule type="containsBlanks" priority="612" dxfId="0">
      <formula>LEN(TRIM(E357))=0</formula>
    </cfRule>
  </conditionalFormatting>
  <conditionalFormatting sqref="E357:E358">
    <cfRule type="containsBlanks" priority="611" dxfId="0">
      <formula>LEN(TRIM(E357))=0</formula>
    </cfRule>
  </conditionalFormatting>
  <conditionalFormatting sqref="E357:E358">
    <cfRule type="containsBlanks" priority="610" dxfId="0">
      <formula>LEN(TRIM(E357))=0</formula>
    </cfRule>
  </conditionalFormatting>
  <conditionalFormatting sqref="E357:E358">
    <cfRule type="containsBlanks" priority="609" dxfId="0">
      <formula>LEN(TRIM(E357))=0</formula>
    </cfRule>
  </conditionalFormatting>
  <conditionalFormatting sqref="E357:E358">
    <cfRule type="containsBlanks" priority="608" dxfId="0">
      <formula>LEN(TRIM(E357))=0</formula>
    </cfRule>
  </conditionalFormatting>
  <conditionalFormatting sqref="E357:E358">
    <cfRule type="containsBlanks" priority="607" dxfId="0">
      <formula>LEN(TRIM(E357))=0</formula>
    </cfRule>
  </conditionalFormatting>
  <conditionalFormatting sqref="E357:E358">
    <cfRule type="containsBlanks" priority="606" dxfId="0">
      <formula>LEN(TRIM(E357))=0</formula>
    </cfRule>
  </conditionalFormatting>
  <conditionalFormatting sqref="E357:E358">
    <cfRule type="containsBlanks" priority="605" dxfId="0">
      <formula>LEN(TRIM(E357))=0</formula>
    </cfRule>
  </conditionalFormatting>
  <conditionalFormatting sqref="E357:E358">
    <cfRule type="containsBlanks" priority="604" dxfId="0">
      <formula>LEN(TRIM(E357))=0</formula>
    </cfRule>
  </conditionalFormatting>
  <conditionalFormatting sqref="E357:E358">
    <cfRule type="containsBlanks" priority="603" dxfId="0">
      <formula>LEN(TRIM(E357))=0</formula>
    </cfRule>
  </conditionalFormatting>
  <conditionalFormatting sqref="E357:E358">
    <cfRule type="containsBlanks" priority="602" dxfId="0">
      <formula>LEN(TRIM(E357))=0</formula>
    </cfRule>
  </conditionalFormatting>
  <conditionalFormatting sqref="E361:E362">
    <cfRule type="containsBlanks" priority="601" dxfId="0">
      <formula>LEN(TRIM(E361))=0</formula>
    </cfRule>
  </conditionalFormatting>
  <conditionalFormatting sqref="E361:E362">
    <cfRule type="containsBlanks" priority="600" dxfId="0">
      <formula>LEN(TRIM(E361))=0</formula>
    </cfRule>
  </conditionalFormatting>
  <conditionalFormatting sqref="E361:E362">
    <cfRule type="containsBlanks" priority="599" dxfId="0">
      <formula>LEN(TRIM(E361))=0</formula>
    </cfRule>
  </conditionalFormatting>
  <conditionalFormatting sqref="E361:E362">
    <cfRule type="containsBlanks" priority="598" dxfId="0">
      <formula>LEN(TRIM(E361))=0</formula>
    </cfRule>
  </conditionalFormatting>
  <conditionalFormatting sqref="E361:E362">
    <cfRule type="containsBlanks" priority="597" dxfId="0">
      <formula>LEN(TRIM(E361))=0</formula>
    </cfRule>
  </conditionalFormatting>
  <conditionalFormatting sqref="E361:E362">
    <cfRule type="containsBlanks" priority="596" dxfId="0">
      <formula>LEN(TRIM(E361))=0</formula>
    </cfRule>
  </conditionalFormatting>
  <conditionalFormatting sqref="E361:E362">
    <cfRule type="containsBlanks" priority="595" dxfId="0">
      <formula>LEN(TRIM(E361))=0</formula>
    </cfRule>
  </conditionalFormatting>
  <conditionalFormatting sqref="E361:E362">
    <cfRule type="containsBlanks" priority="594" dxfId="0">
      <formula>LEN(TRIM(E361))=0</formula>
    </cfRule>
  </conditionalFormatting>
  <conditionalFormatting sqref="E361:E362">
    <cfRule type="containsBlanks" priority="593" dxfId="0">
      <formula>LEN(TRIM(E361))=0</formula>
    </cfRule>
  </conditionalFormatting>
  <conditionalFormatting sqref="E361:E362">
    <cfRule type="containsBlanks" priority="592" dxfId="0">
      <formula>LEN(TRIM(E361))=0</formula>
    </cfRule>
  </conditionalFormatting>
  <conditionalFormatting sqref="E361:E362">
    <cfRule type="containsBlanks" priority="591" dxfId="0">
      <formula>LEN(TRIM(E361))=0</formula>
    </cfRule>
  </conditionalFormatting>
  <conditionalFormatting sqref="E361:E362">
    <cfRule type="containsBlanks" priority="590" dxfId="0">
      <formula>LEN(TRIM(E361))=0</formula>
    </cfRule>
  </conditionalFormatting>
  <conditionalFormatting sqref="E361:E362">
    <cfRule type="containsBlanks" priority="589" dxfId="0">
      <formula>LEN(TRIM(E361))=0</formula>
    </cfRule>
  </conditionalFormatting>
  <conditionalFormatting sqref="E361:E362">
    <cfRule type="containsBlanks" priority="588" dxfId="0">
      <formula>LEN(TRIM(E361))=0</formula>
    </cfRule>
  </conditionalFormatting>
  <conditionalFormatting sqref="E361:E362">
    <cfRule type="containsBlanks" priority="587" dxfId="0">
      <formula>LEN(TRIM(E361))=0</formula>
    </cfRule>
  </conditionalFormatting>
  <conditionalFormatting sqref="E361:E362">
    <cfRule type="containsBlanks" priority="586" dxfId="0">
      <formula>LEN(TRIM(E361))=0</formula>
    </cfRule>
  </conditionalFormatting>
  <conditionalFormatting sqref="E361:E362">
    <cfRule type="containsBlanks" priority="585" dxfId="0">
      <formula>LEN(TRIM(E361))=0</formula>
    </cfRule>
  </conditionalFormatting>
  <conditionalFormatting sqref="E361:E362">
    <cfRule type="containsBlanks" priority="584" dxfId="0">
      <formula>LEN(TRIM(E361))=0</formula>
    </cfRule>
  </conditionalFormatting>
  <conditionalFormatting sqref="O361:O362">
    <cfRule type="containsBlanks" priority="583" dxfId="0">
      <formula>LEN(TRIM(O361))=0</formula>
    </cfRule>
  </conditionalFormatting>
  <conditionalFormatting sqref="O361:O362">
    <cfRule type="containsBlanks" priority="582" dxfId="0">
      <formula>LEN(TRIM(O361))=0</formula>
    </cfRule>
  </conditionalFormatting>
  <conditionalFormatting sqref="O361:O362">
    <cfRule type="containsBlanks" priority="581" dxfId="0">
      <formula>LEN(TRIM(O361))=0</formula>
    </cfRule>
  </conditionalFormatting>
  <conditionalFormatting sqref="O361:O362">
    <cfRule type="containsBlanks" priority="580" dxfId="0">
      <formula>LEN(TRIM(O361))=0</formula>
    </cfRule>
  </conditionalFormatting>
  <conditionalFormatting sqref="O361:O362">
    <cfRule type="containsBlanks" priority="579" dxfId="0">
      <formula>LEN(TRIM(O361))=0</formula>
    </cfRule>
  </conditionalFormatting>
  <conditionalFormatting sqref="O361:O362">
    <cfRule type="containsBlanks" priority="578" dxfId="0">
      <formula>LEN(TRIM(O361))=0</formula>
    </cfRule>
  </conditionalFormatting>
  <conditionalFormatting sqref="O361:O362">
    <cfRule type="containsBlanks" priority="577" dxfId="0">
      <formula>LEN(TRIM(O361))=0</formula>
    </cfRule>
  </conditionalFormatting>
  <conditionalFormatting sqref="O361:O362">
    <cfRule type="containsBlanks" priority="576" dxfId="0">
      <formula>LEN(TRIM(O361))=0</formula>
    </cfRule>
  </conditionalFormatting>
  <conditionalFormatting sqref="O361:O362">
    <cfRule type="containsBlanks" priority="575" dxfId="0">
      <formula>LEN(TRIM(O361))=0</formula>
    </cfRule>
  </conditionalFormatting>
  <conditionalFormatting sqref="O361:O362">
    <cfRule type="containsBlanks" priority="574" dxfId="0">
      <formula>LEN(TRIM(O361))=0</formula>
    </cfRule>
  </conditionalFormatting>
  <conditionalFormatting sqref="O361:O362">
    <cfRule type="containsBlanks" priority="573" dxfId="0">
      <formula>LEN(TRIM(O361))=0</formula>
    </cfRule>
  </conditionalFormatting>
  <conditionalFormatting sqref="O361:O362">
    <cfRule type="containsBlanks" priority="572" dxfId="0">
      <formula>LEN(TRIM(O361))=0</formula>
    </cfRule>
  </conditionalFormatting>
  <conditionalFormatting sqref="O361:O362">
    <cfRule type="containsBlanks" priority="571" dxfId="0">
      <formula>LEN(TRIM(O361))=0</formula>
    </cfRule>
  </conditionalFormatting>
  <conditionalFormatting sqref="O361:O362">
    <cfRule type="containsBlanks" priority="570" dxfId="0">
      <formula>LEN(TRIM(O361))=0</formula>
    </cfRule>
  </conditionalFormatting>
  <conditionalFormatting sqref="O361:O362">
    <cfRule type="containsBlanks" priority="569" dxfId="0">
      <formula>LEN(TRIM(O361))=0</formula>
    </cfRule>
  </conditionalFormatting>
  <conditionalFormatting sqref="O361:O362">
    <cfRule type="containsBlanks" priority="568" dxfId="0">
      <formula>LEN(TRIM(O361))=0</formula>
    </cfRule>
  </conditionalFormatting>
  <conditionalFormatting sqref="O361:O362">
    <cfRule type="containsBlanks" priority="567" dxfId="0">
      <formula>LEN(TRIM(O361))=0</formula>
    </cfRule>
  </conditionalFormatting>
  <conditionalFormatting sqref="O361:O362">
    <cfRule type="containsBlanks" priority="566" dxfId="0">
      <formula>LEN(TRIM(O361))=0</formula>
    </cfRule>
  </conditionalFormatting>
  <conditionalFormatting sqref="O367:O369">
    <cfRule type="containsBlanks" priority="565" dxfId="0">
      <formula>LEN(TRIM(O367))=0</formula>
    </cfRule>
  </conditionalFormatting>
  <conditionalFormatting sqref="O367:O369">
    <cfRule type="containsBlanks" priority="564" dxfId="0">
      <formula>LEN(TRIM(O367))=0</formula>
    </cfRule>
  </conditionalFormatting>
  <conditionalFormatting sqref="O367:O369">
    <cfRule type="containsBlanks" priority="563" dxfId="0">
      <formula>LEN(TRIM(O367))=0</formula>
    </cfRule>
  </conditionalFormatting>
  <conditionalFormatting sqref="O367:O369">
    <cfRule type="containsBlanks" priority="562" dxfId="0">
      <formula>LEN(TRIM(O367))=0</formula>
    </cfRule>
  </conditionalFormatting>
  <conditionalFormatting sqref="O367:O369">
    <cfRule type="containsBlanks" priority="561" dxfId="0">
      <formula>LEN(TRIM(O367))=0</formula>
    </cfRule>
  </conditionalFormatting>
  <conditionalFormatting sqref="O367:O369">
    <cfRule type="containsBlanks" priority="560" dxfId="0">
      <formula>LEN(TRIM(O367))=0</formula>
    </cfRule>
  </conditionalFormatting>
  <conditionalFormatting sqref="O367:O369">
    <cfRule type="containsBlanks" priority="559" dxfId="0">
      <formula>LEN(TRIM(O367))=0</formula>
    </cfRule>
  </conditionalFormatting>
  <conditionalFormatting sqref="O367:O369">
    <cfRule type="containsBlanks" priority="558" dxfId="0">
      <formula>LEN(TRIM(O367))=0</formula>
    </cfRule>
  </conditionalFormatting>
  <conditionalFormatting sqref="O367:O369">
    <cfRule type="containsBlanks" priority="557" dxfId="0">
      <formula>LEN(TRIM(O367))=0</formula>
    </cfRule>
  </conditionalFormatting>
  <conditionalFormatting sqref="O367:O369">
    <cfRule type="containsBlanks" priority="556" dxfId="0">
      <formula>LEN(TRIM(O367))=0</formula>
    </cfRule>
  </conditionalFormatting>
  <conditionalFormatting sqref="O367:O369">
    <cfRule type="containsBlanks" priority="555" dxfId="0">
      <formula>LEN(TRIM(O367))=0</formula>
    </cfRule>
  </conditionalFormatting>
  <conditionalFormatting sqref="O367:O369">
    <cfRule type="containsBlanks" priority="554" dxfId="0">
      <formula>LEN(TRIM(O367))=0</formula>
    </cfRule>
  </conditionalFormatting>
  <conditionalFormatting sqref="O367:O369">
    <cfRule type="containsBlanks" priority="553" dxfId="0">
      <formula>LEN(TRIM(O367))=0</formula>
    </cfRule>
  </conditionalFormatting>
  <conditionalFormatting sqref="O367:O369">
    <cfRule type="containsBlanks" priority="552" dxfId="0">
      <formula>LEN(TRIM(O367))=0</formula>
    </cfRule>
  </conditionalFormatting>
  <conditionalFormatting sqref="O367:O369">
    <cfRule type="containsBlanks" priority="551" dxfId="0">
      <formula>LEN(TRIM(O367))=0</formula>
    </cfRule>
  </conditionalFormatting>
  <conditionalFormatting sqref="O367:O369">
    <cfRule type="containsBlanks" priority="550" dxfId="0">
      <formula>LEN(TRIM(O367))=0</formula>
    </cfRule>
  </conditionalFormatting>
  <conditionalFormatting sqref="O367:O369">
    <cfRule type="containsBlanks" priority="549" dxfId="0">
      <formula>LEN(TRIM(O367))=0</formula>
    </cfRule>
  </conditionalFormatting>
  <conditionalFormatting sqref="O367:O369">
    <cfRule type="containsBlanks" priority="548" dxfId="0">
      <formula>LEN(TRIM(O367))=0</formula>
    </cfRule>
  </conditionalFormatting>
  <conditionalFormatting sqref="K367:K369">
    <cfRule type="containsBlanks" priority="547" dxfId="0">
      <formula>LEN(TRIM(K367))=0</formula>
    </cfRule>
  </conditionalFormatting>
  <conditionalFormatting sqref="K367:K369">
    <cfRule type="containsBlanks" priority="546" dxfId="0">
      <formula>LEN(TRIM(K367))=0</formula>
    </cfRule>
  </conditionalFormatting>
  <conditionalFormatting sqref="K367:K369">
    <cfRule type="containsBlanks" priority="545" dxfId="0">
      <formula>LEN(TRIM(K367))=0</formula>
    </cfRule>
  </conditionalFormatting>
  <conditionalFormatting sqref="K367:K369">
    <cfRule type="containsBlanks" priority="544" dxfId="0">
      <formula>LEN(TRIM(K367))=0</formula>
    </cfRule>
  </conditionalFormatting>
  <conditionalFormatting sqref="K367:K369">
    <cfRule type="containsBlanks" priority="543" dxfId="0">
      <formula>LEN(TRIM(K367))=0</formula>
    </cfRule>
  </conditionalFormatting>
  <conditionalFormatting sqref="K367:K369">
    <cfRule type="containsBlanks" priority="542" dxfId="0">
      <formula>LEN(TRIM(K367))=0</formula>
    </cfRule>
  </conditionalFormatting>
  <conditionalFormatting sqref="K367:K369">
    <cfRule type="containsBlanks" priority="541" dxfId="0">
      <formula>LEN(TRIM(K367))=0</formula>
    </cfRule>
  </conditionalFormatting>
  <conditionalFormatting sqref="K367:K369">
    <cfRule type="containsBlanks" priority="540" dxfId="0">
      <formula>LEN(TRIM(K367))=0</formula>
    </cfRule>
  </conditionalFormatting>
  <conditionalFormatting sqref="K367:K369">
    <cfRule type="containsBlanks" priority="539" dxfId="0">
      <formula>LEN(TRIM(K367))=0</formula>
    </cfRule>
  </conditionalFormatting>
  <conditionalFormatting sqref="K367:K369">
    <cfRule type="containsBlanks" priority="538" dxfId="0">
      <formula>LEN(TRIM(K367))=0</formula>
    </cfRule>
  </conditionalFormatting>
  <conditionalFormatting sqref="K367:K369">
    <cfRule type="containsBlanks" priority="537" dxfId="0">
      <formula>LEN(TRIM(K367))=0</formula>
    </cfRule>
  </conditionalFormatting>
  <conditionalFormatting sqref="K367:K369">
    <cfRule type="containsBlanks" priority="536" dxfId="0">
      <formula>LEN(TRIM(K367))=0</formula>
    </cfRule>
  </conditionalFormatting>
  <conditionalFormatting sqref="K367:K369">
    <cfRule type="containsBlanks" priority="535" dxfId="0">
      <formula>LEN(TRIM(K367))=0</formula>
    </cfRule>
  </conditionalFormatting>
  <conditionalFormatting sqref="K367:K369">
    <cfRule type="containsBlanks" priority="534" dxfId="0">
      <formula>LEN(TRIM(K367))=0</formula>
    </cfRule>
  </conditionalFormatting>
  <conditionalFormatting sqref="K367:K369">
    <cfRule type="containsBlanks" priority="533" dxfId="0">
      <formula>LEN(TRIM(K367))=0</formula>
    </cfRule>
  </conditionalFormatting>
  <conditionalFormatting sqref="K367:K369">
    <cfRule type="containsBlanks" priority="532" dxfId="0">
      <formula>LEN(TRIM(K367))=0</formula>
    </cfRule>
  </conditionalFormatting>
  <conditionalFormatting sqref="K367:K369">
    <cfRule type="containsBlanks" priority="531" dxfId="0">
      <formula>LEN(TRIM(K367))=0</formula>
    </cfRule>
  </conditionalFormatting>
  <conditionalFormatting sqref="K367:K369">
    <cfRule type="containsBlanks" priority="530" dxfId="0">
      <formula>LEN(TRIM(K367))=0</formula>
    </cfRule>
  </conditionalFormatting>
  <conditionalFormatting sqref="I367:I369">
    <cfRule type="containsBlanks" priority="529" dxfId="0">
      <formula>LEN(TRIM(I367))=0</formula>
    </cfRule>
  </conditionalFormatting>
  <conditionalFormatting sqref="I367:I369">
    <cfRule type="containsBlanks" priority="528" dxfId="0">
      <formula>LEN(TRIM(I367))=0</formula>
    </cfRule>
  </conditionalFormatting>
  <conditionalFormatting sqref="I367:I369">
    <cfRule type="containsBlanks" priority="527" dxfId="0">
      <formula>LEN(TRIM(I367))=0</formula>
    </cfRule>
  </conditionalFormatting>
  <conditionalFormatting sqref="I367:I369">
    <cfRule type="containsBlanks" priority="526" dxfId="0">
      <formula>LEN(TRIM(I367))=0</formula>
    </cfRule>
  </conditionalFormatting>
  <conditionalFormatting sqref="I367:I369">
    <cfRule type="containsBlanks" priority="525" dxfId="0">
      <formula>LEN(TRIM(I367))=0</formula>
    </cfRule>
  </conditionalFormatting>
  <conditionalFormatting sqref="I367:I369">
    <cfRule type="containsBlanks" priority="524" dxfId="0">
      <formula>LEN(TRIM(I367))=0</formula>
    </cfRule>
  </conditionalFormatting>
  <conditionalFormatting sqref="I367:I369">
    <cfRule type="containsBlanks" priority="523" dxfId="0">
      <formula>LEN(TRIM(I367))=0</formula>
    </cfRule>
  </conditionalFormatting>
  <conditionalFormatting sqref="I367:I369">
    <cfRule type="containsBlanks" priority="522" dxfId="0">
      <formula>LEN(TRIM(I367))=0</formula>
    </cfRule>
  </conditionalFormatting>
  <conditionalFormatting sqref="I367:I369">
    <cfRule type="containsBlanks" priority="521" dxfId="0">
      <formula>LEN(TRIM(I367))=0</formula>
    </cfRule>
  </conditionalFormatting>
  <conditionalFormatting sqref="I367:I369">
    <cfRule type="containsBlanks" priority="520" dxfId="0">
      <formula>LEN(TRIM(I367))=0</formula>
    </cfRule>
  </conditionalFormatting>
  <conditionalFormatting sqref="I367:I369">
    <cfRule type="containsBlanks" priority="519" dxfId="0">
      <formula>LEN(TRIM(I367))=0</formula>
    </cfRule>
  </conditionalFormatting>
  <conditionalFormatting sqref="I367:I369">
    <cfRule type="containsBlanks" priority="518" dxfId="0">
      <formula>LEN(TRIM(I367))=0</formula>
    </cfRule>
  </conditionalFormatting>
  <conditionalFormatting sqref="I367:I369">
    <cfRule type="containsBlanks" priority="517" dxfId="0">
      <formula>LEN(TRIM(I367))=0</formula>
    </cfRule>
  </conditionalFormatting>
  <conditionalFormatting sqref="I367:I369">
    <cfRule type="containsBlanks" priority="516" dxfId="0">
      <formula>LEN(TRIM(I367))=0</formula>
    </cfRule>
  </conditionalFormatting>
  <conditionalFormatting sqref="I367:I369">
    <cfRule type="containsBlanks" priority="515" dxfId="0">
      <formula>LEN(TRIM(I367))=0</formula>
    </cfRule>
  </conditionalFormatting>
  <conditionalFormatting sqref="I367:I369">
    <cfRule type="containsBlanks" priority="514" dxfId="0">
      <formula>LEN(TRIM(I367))=0</formula>
    </cfRule>
  </conditionalFormatting>
  <conditionalFormatting sqref="I367:I369">
    <cfRule type="containsBlanks" priority="513" dxfId="0">
      <formula>LEN(TRIM(I367))=0</formula>
    </cfRule>
  </conditionalFormatting>
  <conditionalFormatting sqref="I367:I369">
    <cfRule type="containsBlanks" priority="512" dxfId="0">
      <formula>LEN(TRIM(I367))=0</formula>
    </cfRule>
  </conditionalFormatting>
  <conditionalFormatting sqref="G367:G369">
    <cfRule type="containsBlanks" priority="511" dxfId="0">
      <formula>LEN(TRIM(G367))=0</formula>
    </cfRule>
  </conditionalFormatting>
  <conditionalFormatting sqref="G367:G369">
    <cfRule type="containsBlanks" priority="510" dxfId="0">
      <formula>LEN(TRIM(G367))=0</formula>
    </cfRule>
  </conditionalFormatting>
  <conditionalFormatting sqref="G367:G369">
    <cfRule type="containsBlanks" priority="509" dxfId="0">
      <formula>LEN(TRIM(G367))=0</formula>
    </cfRule>
  </conditionalFormatting>
  <conditionalFormatting sqref="G367:G369">
    <cfRule type="containsBlanks" priority="508" dxfId="0">
      <formula>LEN(TRIM(G367))=0</formula>
    </cfRule>
  </conditionalFormatting>
  <conditionalFormatting sqref="G367:G369">
    <cfRule type="containsBlanks" priority="507" dxfId="0">
      <formula>LEN(TRIM(G367))=0</formula>
    </cfRule>
  </conditionalFormatting>
  <conditionalFormatting sqref="G367:G369">
    <cfRule type="containsBlanks" priority="506" dxfId="0">
      <formula>LEN(TRIM(G367))=0</formula>
    </cfRule>
  </conditionalFormatting>
  <conditionalFormatting sqref="G367:G369">
    <cfRule type="containsBlanks" priority="505" dxfId="0">
      <formula>LEN(TRIM(G367))=0</formula>
    </cfRule>
  </conditionalFormatting>
  <conditionalFormatting sqref="G367:G369">
    <cfRule type="containsBlanks" priority="504" dxfId="0">
      <formula>LEN(TRIM(G367))=0</formula>
    </cfRule>
  </conditionalFormatting>
  <conditionalFormatting sqref="G367:G369">
    <cfRule type="containsBlanks" priority="503" dxfId="0">
      <formula>LEN(TRIM(G367))=0</formula>
    </cfRule>
  </conditionalFormatting>
  <conditionalFormatting sqref="G367:G369">
    <cfRule type="containsBlanks" priority="502" dxfId="0">
      <formula>LEN(TRIM(G367))=0</formula>
    </cfRule>
  </conditionalFormatting>
  <conditionalFormatting sqref="G367:G369">
    <cfRule type="containsBlanks" priority="501" dxfId="0">
      <formula>LEN(TRIM(G367))=0</formula>
    </cfRule>
  </conditionalFormatting>
  <conditionalFormatting sqref="G367:G369">
    <cfRule type="containsBlanks" priority="500" dxfId="0">
      <formula>LEN(TRIM(G367))=0</formula>
    </cfRule>
  </conditionalFormatting>
  <conditionalFormatting sqref="G367:G369">
    <cfRule type="containsBlanks" priority="499" dxfId="0">
      <formula>LEN(TRIM(G367))=0</formula>
    </cfRule>
  </conditionalFormatting>
  <conditionalFormatting sqref="G367:G369">
    <cfRule type="containsBlanks" priority="498" dxfId="0">
      <formula>LEN(TRIM(G367))=0</formula>
    </cfRule>
  </conditionalFormatting>
  <conditionalFormatting sqref="G367:G369">
    <cfRule type="containsBlanks" priority="497" dxfId="0">
      <formula>LEN(TRIM(G367))=0</formula>
    </cfRule>
  </conditionalFormatting>
  <conditionalFormatting sqref="G367:G369">
    <cfRule type="containsBlanks" priority="496" dxfId="0">
      <formula>LEN(TRIM(G367))=0</formula>
    </cfRule>
  </conditionalFormatting>
  <conditionalFormatting sqref="G367:G369">
    <cfRule type="containsBlanks" priority="495" dxfId="0">
      <formula>LEN(TRIM(G367))=0</formula>
    </cfRule>
  </conditionalFormatting>
  <conditionalFormatting sqref="G367:G369">
    <cfRule type="containsBlanks" priority="494" dxfId="0">
      <formula>LEN(TRIM(G367))=0</formula>
    </cfRule>
  </conditionalFormatting>
  <conditionalFormatting sqref="E367:E369">
    <cfRule type="containsBlanks" priority="493" dxfId="0">
      <formula>LEN(TRIM(E367))=0</formula>
    </cfRule>
  </conditionalFormatting>
  <conditionalFormatting sqref="E367:E369">
    <cfRule type="containsBlanks" priority="492" dxfId="0">
      <formula>LEN(TRIM(E367))=0</formula>
    </cfRule>
  </conditionalFormatting>
  <conditionalFormatting sqref="E367:E369">
    <cfRule type="containsBlanks" priority="491" dxfId="0">
      <formula>LEN(TRIM(E367))=0</formula>
    </cfRule>
  </conditionalFormatting>
  <conditionalFormatting sqref="E367:E369">
    <cfRule type="containsBlanks" priority="490" dxfId="0">
      <formula>LEN(TRIM(E367))=0</formula>
    </cfRule>
  </conditionalFormatting>
  <conditionalFormatting sqref="E367:E369">
    <cfRule type="containsBlanks" priority="489" dxfId="0">
      <formula>LEN(TRIM(E367))=0</formula>
    </cfRule>
  </conditionalFormatting>
  <conditionalFormatting sqref="E367:E369">
    <cfRule type="containsBlanks" priority="488" dxfId="0">
      <formula>LEN(TRIM(E367))=0</formula>
    </cfRule>
  </conditionalFormatting>
  <conditionalFormatting sqref="E367:E369">
    <cfRule type="containsBlanks" priority="487" dxfId="0">
      <formula>LEN(TRIM(E367))=0</formula>
    </cfRule>
  </conditionalFormatting>
  <conditionalFormatting sqref="E367:E369">
    <cfRule type="containsBlanks" priority="486" dxfId="0">
      <formula>LEN(TRIM(E367))=0</formula>
    </cfRule>
  </conditionalFormatting>
  <conditionalFormatting sqref="E367:E369">
    <cfRule type="containsBlanks" priority="485" dxfId="0">
      <formula>LEN(TRIM(E367))=0</formula>
    </cfRule>
  </conditionalFormatting>
  <conditionalFormatting sqref="E367:E369">
    <cfRule type="containsBlanks" priority="484" dxfId="0">
      <formula>LEN(TRIM(E367))=0</formula>
    </cfRule>
  </conditionalFormatting>
  <conditionalFormatting sqref="E367:E369">
    <cfRule type="containsBlanks" priority="483" dxfId="0">
      <formula>LEN(TRIM(E367))=0</formula>
    </cfRule>
  </conditionalFormatting>
  <conditionalFormatting sqref="E367:E369">
    <cfRule type="containsBlanks" priority="482" dxfId="0">
      <formula>LEN(TRIM(E367))=0</formula>
    </cfRule>
  </conditionalFormatting>
  <conditionalFormatting sqref="E367:E369">
    <cfRule type="containsBlanks" priority="481" dxfId="0">
      <formula>LEN(TRIM(E367))=0</formula>
    </cfRule>
  </conditionalFormatting>
  <conditionalFormatting sqref="E367:E369">
    <cfRule type="containsBlanks" priority="480" dxfId="0">
      <formula>LEN(TRIM(E367))=0</formula>
    </cfRule>
  </conditionalFormatting>
  <conditionalFormatting sqref="E367:E369">
    <cfRule type="containsBlanks" priority="479" dxfId="0">
      <formula>LEN(TRIM(E367))=0</formula>
    </cfRule>
  </conditionalFormatting>
  <conditionalFormatting sqref="E367:E369">
    <cfRule type="containsBlanks" priority="478" dxfId="0">
      <formula>LEN(TRIM(E367))=0</formula>
    </cfRule>
  </conditionalFormatting>
  <conditionalFormatting sqref="E367:E369">
    <cfRule type="containsBlanks" priority="477" dxfId="0">
      <formula>LEN(TRIM(E367))=0</formula>
    </cfRule>
  </conditionalFormatting>
  <conditionalFormatting sqref="E367:E369">
    <cfRule type="containsBlanks" priority="476" dxfId="0">
      <formula>LEN(TRIM(E367))=0</formula>
    </cfRule>
  </conditionalFormatting>
  <conditionalFormatting sqref="E390:E391">
    <cfRule type="containsBlanks" priority="475" dxfId="0">
      <formula>LEN(TRIM(E390))=0</formula>
    </cfRule>
  </conditionalFormatting>
  <conditionalFormatting sqref="E390:E391">
    <cfRule type="containsBlanks" priority="474" dxfId="0">
      <formula>LEN(TRIM(E390))=0</formula>
    </cfRule>
  </conditionalFormatting>
  <conditionalFormatting sqref="E390:E391">
    <cfRule type="containsBlanks" priority="473" dxfId="0">
      <formula>LEN(TRIM(E390))=0</formula>
    </cfRule>
  </conditionalFormatting>
  <conditionalFormatting sqref="E390:E391">
    <cfRule type="containsBlanks" priority="472" dxfId="0">
      <formula>LEN(TRIM(E390))=0</formula>
    </cfRule>
  </conditionalFormatting>
  <conditionalFormatting sqref="E390:E391">
    <cfRule type="containsBlanks" priority="471" dxfId="0">
      <formula>LEN(TRIM(E390))=0</formula>
    </cfRule>
  </conditionalFormatting>
  <conditionalFormatting sqref="E390:E391">
    <cfRule type="containsBlanks" priority="470" dxfId="0">
      <formula>LEN(TRIM(E390))=0</formula>
    </cfRule>
  </conditionalFormatting>
  <conditionalFormatting sqref="E390:E391">
    <cfRule type="containsBlanks" priority="469" dxfId="0">
      <formula>LEN(TRIM(E390))=0</formula>
    </cfRule>
  </conditionalFormatting>
  <conditionalFormatting sqref="E390:E391">
    <cfRule type="containsBlanks" priority="468" dxfId="0">
      <formula>LEN(TRIM(E390))=0</formula>
    </cfRule>
  </conditionalFormatting>
  <conditionalFormatting sqref="E390:E391">
    <cfRule type="containsBlanks" priority="467" dxfId="0">
      <formula>LEN(TRIM(E390))=0</formula>
    </cfRule>
  </conditionalFormatting>
  <conditionalFormatting sqref="E390:E391">
    <cfRule type="containsBlanks" priority="466" dxfId="0">
      <formula>LEN(TRIM(E390))=0</formula>
    </cfRule>
  </conditionalFormatting>
  <conditionalFormatting sqref="E390:E391">
    <cfRule type="containsBlanks" priority="465" dxfId="0">
      <formula>LEN(TRIM(E390))=0</formula>
    </cfRule>
  </conditionalFormatting>
  <conditionalFormatting sqref="E390:E391">
    <cfRule type="containsBlanks" priority="464" dxfId="0">
      <formula>LEN(TRIM(E390))=0</formula>
    </cfRule>
  </conditionalFormatting>
  <conditionalFormatting sqref="E390:E391">
    <cfRule type="containsBlanks" priority="463" dxfId="0">
      <formula>LEN(TRIM(E390))=0</formula>
    </cfRule>
  </conditionalFormatting>
  <conditionalFormatting sqref="E390:E391">
    <cfRule type="containsBlanks" priority="462" dxfId="0">
      <formula>LEN(TRIM(E390))=0</formula>
    </cfRule>
  </conditionalFormatting>
  <conditionalFormatting sqref="E390:E391">
    <cfRule type="containsBlanks" priority="461" dxfId="0">
      <formula>LEN(TRIM(E390))=0</formula>
    </cfRule>
  </conditionalFormatting>
  <conditionalFormatting sqref="E390:E391">
    <cfRule type="containsBlanks" priority="460" dxfId="0">
      <formula>LEN(TRIM(E390))=0</formula>
    </cfRule>
  </conditionalFormatting>
  <conditionalFormatting sqref="E390:E391">
    <cfRule type="containsBlanks" priority="459" dxfId="0">
      <formula>LEN(TRIM(E390))=0</formula>
    </cfRule>
  </conditionalFormatting>
  <conditionalFormatting sqref="E390:E391">
    <cfRule type="containsBlanks" priority="458" dxfId="0">
      <formula>LEN(TRIM(E390))=0</formula>
    </cfRule>
  </conditionalFormatting>
  <conditionalFormatting sqref="G390:G391">
    <cfRule type="containsBlanks" priority="457" dxfId="0">
      <formula>LEN(TRIM(G390))=0</formula>
    </cfRule>
  </conditionalFormatting>
  <conditionalFormatting sqref="G390:G391">
    <cfRule type="containsBlanks" priority="456" dxfId="0">
      <formula>LEN(TRIM(G390))=0</formula>
    </cfRule>
  </conditionalFormatting>
  <conditionalFormatting sqref="G390:G391">
    <cfRule type="containsBlanks" priority="455" dxfId="0">
      <formula>LEN(TRIM(G390))=0</formula>
    </cfRule>
  </conditionalFormatting>
  <conditionalFormatting sqref="G390:G391">
    <cfRule type="containsBlanks" priority="454" dxfId="0">
      <formula>LEN(TRIM(G390))=0</formula>
    </cfRule>
  </conditionalFormatting>
  <conditionalFormatting sqref="G390:G391">
    <cfRule type="containsBlanks" priority="453" dxfId="0">
      <formula>LEN(TRIM(G390))=0</formula>
    </cfRule>
  </conditionalFormatting>
  <conditionalFormatting sqref="G390:G391">
    <cfRule type="containsBlanks" priority="452" dxfId="0">
      <formula>LEN(TRIM(G390))=0</formula>
    </cfRule>
  </conditionalFormatting>
  <conditionalFormatting sqref="G390:G391">
    <cfRule type="containsBlanks" priority="451" dxfId="0">
      <formula>LEN(TRIM(G390))=0</formula>
    </cfRule>
  </conditionalFormatting>
  <conditionalFormatting sqref="G390:G391">
    <cfRule type="containsBlanks" priority="450" dxfId="0">
      <formula>LEN(TRIM(G390))=0</formula>
    </cfRule>
  </conditionalFormatting>
  <conditionalFormatting sqref="G390:G391">
    <cfRule type="containsBlanks" priority="449" dxfId="0">
      <formula>LEN(TRIM(G390))=0</formula>
    </cfRule>
  </conditionalFormatting>
  <conditionalFormatting sqref="G390:G391">
    <cfRule type="containsBlanks" priority="448" dxfId="0">
      <formula>LEN(TRIM(G390))=0</formula>
    </cfRule>
  </conditionalFormatting>
  <conditionalFormatting sqref="G390:G391">
    <cfRule type="containsBlanks" priority="447" dxfId="0">
      <formula>LEN(TRIM(G390))=0</formula>
    </cfRule>
  </conditionalFormatting>
  <conditionalFormatting sqref="G390:G391">
    <cfRule type="containsBlanks" priority="446" dxfId="0">
      <formula>LEN(TRIM(G390))=0</formula>
    </cfRule>
  </conditionalFormatting>
  <conditionalFormatting sqref="G390:G391">
    <cfRule type="containsBlanks" priority="445" dxfId="0">
      <formula>LEN(TRIM(G390))=0</formula>
    </cfRule>
  </conditionalFormatting>
  <conditionalFormatting sqref="G390:G391">
    <cfRule type="containsBlanks" priority="444" dxfId="0">
      <formula>LEN(TRIM(G390))=0</formula>
    </cfRule>
  </conditionalFormatting>
  <conditionalFormatting sqref="G390:G391">
    <cfRule type="containsBlanks" priority="443" dxfId="0">
      <formula>LEN(TRIM(G390))=0</formula>
    </cfRule>
  </conditionalFormatting>
  <conditionalFormatting sqref="G390:G391">
    <cfRule type="containsBlanks" priority="442" dxfId="0">
      <formula>LEN(TRIM(G390))=0</formula>
    </cfRule>
  </conditionalFormatting>
  <conditionalFormatting sqref="G390:G391">
    <cfRule type="containsBlanks" priority="441" dxfId="0">
      <formula>LEN(TRIM(G390))=0</formula>
    </cfRule>
  </conditionalFormatting>
  <conditionalFormatting sqref="G390:G391">
    <cfRule type="containsBlanks" priority="440" dxfId="0">
      <formula>LEN(TRIM(G390))=0</formula>
    </cfRule>
  </conditionalFormatting>
  <conditionalFormatting sqref="M390:M391">
    <cfRule type="containsBlanks" priority="439" dxfId="0">
      <formula>LEN(TRIM(M390))=0</formula>
    </cfRule>
  </conditionalFormatting>
  <conditionalFormatting sqref="M390:M391">
    <cfRule type="containsBlanks" priority="438" dxfId="0">
      <formula>LEN(TRIM(M390))=0</formula>
    </cfRule>
  </conditionalFormatting>
  <conditionalFormatting sqref="M390:M391">
    <cfRule type="containsBlanks" priority="437" dxfId="0">
      <formula>LEN(TRIM(M390))=0</formula>
    </cfRule>
  </conditionalFormatting>
  <conditionalFormatting sqref="M390:M391">
    <cfRule type="containsBlanks" priority="436" dxfId="0">
      <formula>LEN(TRIM(M390))=0</formula>
    </cfRule>
  </conditionalFormatting>
  <conditionalFormatting sqref="M390:M391">
    <cfRule type="containsBlanks" priority="435" dxfId="0">
      <formula>LEN(TRIM(M390))=0</formula>
    </cfRule>
  </conditionalFormatting>
  <conditionalFormatting sqref="M390:M391">
    <cfRule type="containsBlanks" priority="434" dxfId="0">
      <formula>LEN(TRIM(M390))=0</formula>
    </cfRule>
  </conditionalFormatting>
  <conditionalFormatting sqref="M390:M391">
    <cfRule type="containsBlanks" priority="433" dxfId="0">
      <formula>LEN(TRIM(M390))=0</formula>
    </cfRule>
  </conditionalFormatting>
  <conditionalFormatting sqref="M390:M391">
    <cfRule type="containsBlanks" priority="432" dxfId="0">
      <formula>LEN(TRIM(M390))=0</formula>
    </cfRule>
  </conditionalFormatting>
  <conditionalFormatting sqref="M390:M391">
    <cfRule type="containsBlanks" priority="431" dxfId="0">
      <formula>LEN(TRIM(M390))=0</formula>
    </cfRule>
  </conditionalFormatting>
  <conditionalFormatting sqref="M390:M391">
    <cfRule type="containsBlanks" priority="430" dxfId="0">
      <formula>LEN(TRIM(M390))=0</formula>
    </cfRule>
  </conditionalFormatting>
  <conditionalFormatting sqref="M390:M391">
    <cfRule type="containsBlanks" priority="429" dxfId="0">
      <formula>LEN(TRIM(M390))=0</formula>
    </cfRule>
  </conditionalFormatting>
  <conditionalFormatting sqref="M390:M391">
    <cfRule type="containsBlanks" priority="428" dxfId="0">
      <formula>LEN(TRIM(M390))=0</formula>
    </cfRule>
  </conditionalFormatting>
  <conditionalFormatting sqref="M390:M391">
    <cfRule type="containsBlanks" priority="427" dxfId="0">
      <formula>LEN(TRIM(M390))=0</formula>
    </cfRule>
  </conditionalFormatting>
  <conditionalFormatting sqref="M390:M391">
    <cfRule type="containsBlanks" priority="426" dxfId="0">
      <formula>LEN(TRIM(M390))=0</formula>
    </cfRule>
  </conditionalFormatting>
  <conditionalFormatting sqref="M390:M391">
    <cfRule type="containsBlanks" priority="425" dxfId="0">
      <formula>LEN(TRIM(M390))=0</formula>
    </cfRule>
  </conditionalFormatting>
  <conditionalFormatting sqref="M390:M391">
    <cfRule type="containsBlanks" priority="424" dxfId="0">
      <formula>LEN(TRIM(M390))=0</formula>
    </cfRule>
  </conditionalFormatting>
  <conditionalFormatting sqref="M390:M391">
    <cfRule type="containsBlanks" priority="423" dxfId="0">
      <formula>LEN(TRIM(M390))=0</formula>
    </cfRule>
  </conditionalFormatting>
  <conditionalFormatting sqref="M390:M391">
    <cfRule type="containsBlanks" priority="422" dxfId="0">
      <formula>LEN(TRIM(M390))=0</formula>
    </cfRule>
  </conditionalFormatting>
  <conditionalFormatting sqref="O390:O391">
    <cfRule type="containsBlanks" priority="421" dxfId="0">
      <formula>LEN(TRIM(O390))=0</formula>
    </cfRule>
  </conditionalFormatting>
  <conditionalFormatting sqref="O390:O391">
    <cfRule type="containsBlanks" priority="420" dxfId="0">
      <formula>LEN(TRIM(O390))=0</formula>
    </cfRule>
  </conditionalFormatting>
  <conditionalFormatting sqref="O390:O391">
    <cfRule type="containsBlanks" priority="419" dxfId="0">
      <formula>LEN(TRIM(O390))=0</formula>
    </cfRule>
  </conditionalFormatting>
  <conditionalFormatting sqref="O390:O391">
    <cfRule type="containsBlanks" priority="418" dxfId="0">
      <formula>LEN(TRIM(O390))=0</formula>
    </cfRule>
  </conditionalFormatting>
  <conditionalFormatting sqref="O390:O391">
    <cfRule type="containsBlanks" priority="417" dxfId="0">
      <formula>LEN(TRIM(O390))=0</formula>
    </cfRule>
  </conditionalFormatting>
  <conditionalFormatting sqref="O390:O391">
    <cfRule type="containsBlanks" priority="416" dxfId="0">
      <formula>LEN(TRIM(O390))=0</formula>
    </cfRule>
  </conditionalFormatting>
  <conditionalFormatting sqref="O390:O391">
    <cfRule type="containsBlanks" priority="415" dxfId="0">
      <formula>LEN(TRIM(O390))=0</formula>
    </cfRule>
  </conditionalFormatting>
  <conditionalFormatting sqref="O390:O391">
    <cfRule type="containsBlanks" priority="414" dxfId="0">
      <formula>LEN(TRIM(O390))=0</formula>
    </cfRule>
  </conditionalFormatting>
  <conditionalFormatting sqref="O390:O391">
    <cfRule type="containsBlanks" priority="413" dxfId="0">
      <formula>LEN(TRIM(O390))=0</formula>
    </cfRule>
  </conditionalFormatting>
  <conditionalFormatting sqref="O390:O391">
    <cfRule type="containsBlanks" priority="412" dxfId="0">
      <formula>LEN(TRIM(O390))=0</formula>
    </cfRule>
  </conditionalFormatting>
  <conditionalFormatting sqref="O390:O391">
    <cfRule type="containsBlanks" priority="411" dxfId="0">
      <formula>LEN(TRIM(O390))=0</formula>
    </cfRule>
  </conditionalFormatting>
  <conditionalFormatting sqref="O390:O391">
    <cfRule type="containsBlanks" priority="410" dxfId="0">
      <formula>LEN(TRIM(O390))=0</formula>
    </cfRule>
  </conditionalFormatting>
  <conditionalFormatting sqref="O390:O391">
    <cfRule type="containsBlanks" priority="409" dxfId="0">
      <formula>LEN(TRIM(O390))=0</formula>
    </cfRule>
  </conditionalFormatting>
  <conditionalFormatting sqref="O390:O391">
    <cfRule type="containsBlanks" priority="408" dxfId="0">
      <formula>LEN(TRIM(O390))=0</formula>
    </cfRule>
  </conditionalFormatting>
  <conditionalFormatting sqref="O390:O391">
    <cfRule type="containsBlanks" priority="407" dxfId="0">
      <formula>LEN(TRIM(O390))=0</formula>
    </cfRule>
  </conditionalFormatting>
  <conditionalFormatting sqref="O390:O391">
    <cfRule type="containsBlanks" priority="406" dxfId="0">
      <formula>LEN(TRIM(O390))=0</formula>
    </cfRule>
  </conditionalFormatting>
  <conditionalFormatting sqref="O390:O391">
    <cfRule type="containsBlanks" priority="405" dxfId="0">
      <formula>LEN(TRIM(O390))=0</formula>
    </cfRule>
  </conditionalFormatting>
  <conditionalFormatting sqref="O390:O391">
    <cfRule type="containsBlanks" priority="404" dxfId="0">
      <formula>LEN(TRIM(O390))=0</formula>
    </cfRule>
  </conditionalFormatting>
  <conditionalFormatting sqref="O399:O400">
    <cfRule type="containsBlanks" priority="403" dxfId="0">
      <formula>LEN(TRIM(O399))=0</formula>
    </cfRule>
  </conditionalFormatting>
  <conditionalFormatting sqref="O399:O400">
    <cfRule type="containsBlanks" priority="402" dxfId="0">
      <formula>LEN(TRIM(O399))=0</formula>
    </cfRule>
  </conditionalFormatting>
  <conditionalFormatting sqref="O399:O400">
    <cfRule type="containsBlanks" priority="401" dxfId="0">
      <formula>LEN(TRIM(O399))=0</formula>
    </cfRule>
  </conditionalFormatting>
  <conditionalFormatting sqref="O399:O400">
    <cfRule type="containsBlanks" priority="400" dxfId="0">
      <formula>LEN(TRIM(O399))=0</formula>
    </cfRule>
  </conditionalFormatting>
  <conditionalFormatting sqref="O399:O400">
    <cfRule type="containsBlanks" priority="399" dxfId="0">
      <formula>LEN(TRIM(O399))=0</formula>
    </cfRule>
  </conditionalFormatting>
  <conditionalFormatting sqref="O399:O400">
    <cfRule type="containsBlanks" priority="398" dxfId="0">
      <formula>LEN(TRIM(O399))=0</formula>
    </cfRule>
  </conditionalFormatting>
  <conditionalFormatting sqref="O399:O400">
    <cfRule type="containsBlanks" priority="397" dxfId="0">
      <formula>LEN(TRIM(O399))=0</formula>
    </cfRule>
  </conditionalFormatting>
  <conditionalFormatting sqref="O399:O400">
    <cfRule type="containsBlanks" priority="396" dxfId="0">
      <formula>LEN(TRIM(O399))=0</formula>
    </cfRule>
  </conditionalFormatting>
  <conditionalFormatting sqref="O399:O400">
    <cfRule type="containsBlanks" priority="395" dxfId="0">
      <formula>LEN(TRIM(O399))=0</formula>
    </cfRule>
  </conditionalFormatting>
  <conditionalFormatting sqref="O399:O400">
    <cfRule type="containsBlanks" priority="394" dxfId="0">
      <formula>LEN(TRIM(O399))=0</formula>
    </cfRule>
  </conditionalFormatting>
  <conditionalFormatting sqref="O399:O400">
    <cfRule type="containsBlanks" priority="393" dxfId="0">
      <formula>LEN(TRIM(O399))=0</formula>
    </cfRule>
  </conditionalFormatting>
  <conditionalFormatting sqref="O399:O400">
    <cfRule type="containsBlanks" priority="392" dxfId="0">
      <formula>LEN(TRIM(O399))=0</formula>
    </cfRule>
  </conditionalFormatting>
  <conditionalFormatting sqref="O399:O400">
    <cfRule type="containsBlanks" priority="391" dxfId="0">
      <formula>LEN(TRIM(O399))=0</formula>
    </cfRule>
  </conditionalFormatting>
  <conditionalFormatting sqref="O399:O400">
    <cfRule type="containsBlanks" priority="390" dxfId="0">
      <formula>LEN(TRIM(O399))=0</formula>
    </cfRule>
  </conditionalFormatting>
  <conditionalFormatting sqref="O399:O400">
    <cfRule type="containsBlanks" priority="389" dxfId="0">
      <formula>LEN(TRIM(O399))=0</formula>
    </cfRule>
  </conditionalFormatting>
  <conditionalFormatting sqref="O399:O400">
    <cfRule type="containsBlanks" priority="388" dxfId="0">
      <formula>LEN(TRIM(O399))=0</formula>
    </cfRule>
  </conditionalFormatting>
  <conditionalFormatting sqref="O399:O400">
    <cfRule type="containsBlanks" priority="387" dxfId="0">
      <formula>LEN(TRIM(O399))=0</formula>
    </cfRule>
  </conditionalFormatting>
  <conditionalFormatting sqref="O399:O400">
    <cfRule type="containsBlanks" priority="386" dxfId="0">
      <formula>LEN(TRIM(O399))=0</formula>
    </cfRule>
  </conditionalFormatting>
  <conditionalFormatting sqref="M399:M400">
    <cfRule type="containsBlanks" priority="385" dxfId="0">
      <formula>LEN(TRIM(M399))=0</formula>
    </cfRule>
  </conditionalFormatting>
  <conditionalFormatting sqref="M399:M400">
    <cfRule type="containsBlanks" priority="384" dxfId="0">
      <formula>LEN(TRIM(M399))=0</formula>
    </cfRule>
  </conditionalFormatting>
  <conditionalFormatting sqref="M399:M400">
    <cfRule type="containsBlanks" priority="383" dxfId="0">
      <formula>LEN(TRIM(M399))=0</formula>
    </cfRule>
  </conditionalFormatting>
  <conditionalFormatting sqref="M399:M400">
    <cfRule type="containsBlanks" priority="382" dxfId="0">
      <formula>LEN(TRIM(M399))=0</formula>
    </cfRule>
  </conditionalFormatting>
  <conditionalFormatting sqref="M399:M400">
    <cfRule type="containsBlanks" priority="381" dxfId="0">
      <formula>LEN(TRIM(M399))=0</formula>
    </cfRule>
  </conditionalFormatting>
  <conditionalFormatting sqref="M399:M400">
    <cfRule type="containsBlanks" priority="380" dxfId="0">
      <formula>LEN(TRIM(M399))=0</formula>
    </cfRule>
  </conditionalFormatting>
  <conditionalFormatting sqref="M399:M400">
    <cfRule type="containsBlanks" priority="379" dxfId="0">
      <formula>LEN(TRIM(M399))=0</formula>
    </cfRule>
  </conditionalFormatting>
  <conditionalFormatting sqref="M399:M400">
    <cfRule type="containsBlanks" priority="378" dxfId="0">
      <formula>LEN(TRIM(M399))=0</formula>
    </cfRule>
  </conditionalFormatting>
  <conditionalFormatting sqref="M399:M400">
    <cfRule type="containsBlanks" priority="377" dxfId="0">
      <formula>LEN(TRIM(M399))=0</formula>
    </cfRule>
  </conditionalFormatting>
  <conditionalFormatting sqref="M399:M400">
    <cfRule type="containsBlanks" priority="376" dxfId="0">
      <formula>LEN(TRIM(M399))=0</formula>
    </cfRule>
  </conditionalFormatting>
  <conditionalFormatting sqref="M399:M400">
    <cfRule type="containsBlanks" priority="375" dxfId="0">
      <formula>LEN(TRIM(M399))=0</formula>
    </cfRule>
  </conditionalFormatting>
  <conditionalFormatting sqref="M399:M400">
    <cfRule type="containsBlanks" priority="374" dxfId="0">
      <formula>LEN(TRIM(M399))=0</formula>
    </cfRule>
  </conditionalFormatting>
  <conditionalFormatting sqref="M399:M400">
    <cfRule type="containsBlanks" priority="373" dxfId="0">
      <formula>LEN(TRIM(M399))=0</formula>
    </cfRule>
  </conditionalFormatting>
  <conditionalFormatting sqref="M399:M400">
    <cfRule type="containsBlanks" priority="372" dxfId="0">
      <formula>LEN(TRIM(M399))=0</formula>
    </cfRule>
  </conditionalFormatting>
  <conditionalFormatting sqref="M399:M400">
    <cfRule type="containsBlanks" priority="371" dxfId="0">
      <formula>LEN(TRIM(M399))=0</formula>
    </cfRule>
  </conditionalFormatting>
  <conditionalFormatting sqref="M399:M400">
    <cfRule type="containsBlanks" priority="370" dxfId="0">
      <formula>LEN(TRIM(M399))=0</formula>
    </cfRule>
  </conditionalFormatting>
  <conditionalFormatting sqref="M399:M400">
    <cfRule type="containsBlanks" priority="369" dxfId="0">
      <formula>LEN(TRIM(M399))=0</formula>
    </cfRule>
  </conditionalFormatting>
  <conditionalFormatting sqref="M399:M400">
    <cfRule type="containsBlanks" priority="368" dxfId="0">
      <formula>LEN(TRIM(M399))=0</formula>
    </cfRule>
  </conditionalFormatting>
  <conditionalFormatting sqref="G399:G400">
    <cfRule type="containsBlanks" priority="367" dxfId="0">
      <formula>LEN(TRIM(G399))=0</formula>
    </cfRule>
  </conditionalFormatting>
  <conditionalFormatting sqref="G399:G400">
    <cfRule type="containsBlanks" priority="366" dxfId="0">
      <formula>LEN(TRIM(G399))=0</formula>
    </cfRule>
  </conditionalFormatting>
  <conditionalFormatting sqref="G399:G400">
    <cfRule type="containsBlanks" priority="365" dxfId="0">
      <formula>LEN(TRIM(G399))=0</formula>
    </cfRule>
  </conditionalFormatting>
  <conditionalFormatting sqref="G399:G400">
    <cfRule type="containsBlanks" priority="364" dxfId="0">
      <formula>LEN(TRIM(G399))=0</formula>
    </cfRule>
  </conditionalFormatting>
  <conditionalFormatting sqref="G399:G400">
    <cfRule type="containsBlanks" priority="363" dxfId="0">
      <formula>LEN(TRIM(G399))=0</formula>
    </cfRule>
  </conditionalFormatting>
  <conditionalFormatting sqref="G399:G400">
    <cfRule type="containsBlanks" priority="362" dxfId="0">
      <formula>LEN(TRIM(G399))=0</formula>
    </cfRule>
  </conditionalFormatting>
  <conditionalFormatting sqref="G399:G400">
    <cfRule type="containsBlanks" priority="361" dxfId="0">
      <formula>LEN(TRIM(G399))=0</formula>
    </cfRule>
  </conditionalFormatting>
  <conditionalFormatting sqref="G399:G400">
    <cfRule type="containsBlanks" priority="360" dxfId="0">
      <formula>LEN(TRIM(G399))=0</formula>
    </cfRule>
  </conditionalFormatting>
  <conditionalFormatting sqref="G399:G400">
    <cfRule type="containsBlanks" priority="359" dxfId="0">
      <formula>LEN(TRIM(G399))=0</formula>
    </cfRule>
  </conditionalFormatting>
  <conditionalFormatting sqref="G399:G400">
    <cfRule type="containsBlanks" priority="358" dxfId="0">
      <formula>LEN(TRIM(G399))=0</formula>
    </cfRule>
  </conditionalFormatting>
  <conditionalFormatting sqref="G399:G400">
    <cfRule type="containsBlanks" priority="357" dxfId="0">
      <formula>LEN(TRIM(G399))=0</formula>
    </cfRule>
  </conditionalFormatting>
  <conditionalFormatting sqref="G399:G400">
    <cfRule type="containsBlanks" priority="356" dxfId="0">
      <formula>LEN(TRIM(G399))=0</formula>
    </cfRule>
  </conditionalFormatting>
  <conditionalFormatting sqref="G399:G400">
    <cfRule type="containsBlanks" priority="355" dxfId="0">
      <formula>LEN(TRIM(G399))=0</formula>
    </cfRule>
  </conditionalFormatting>
  <conditionalFormatting sqref="G399:G400">
    <cfRule type="containsBlanks" priority="354" dxfId="0">
      <formula>LEN(TRIM(G399))=0</formula>
    </cfRule>
  </conditionalFormatting>
  <conditionalFormatting sqref="G399:G400">
    <cfRule type="containsBlanks" priority="353" dxfId="0">
      <formula>LEN(TRIM(G399))=0</formula>
    </cfRule>
  </conditionalFormatting>
  <conditionalFormatting sqref="G399:G400">
    <cfRule type="containsBlanks" priority="352" dxfId="0">
      <formula>LEN(TRIM(G399))=0</formula>
    </cfRule>
  </conditionalFormatting>
  <conditionalFormatting sqref="G399:G400">
    <cfRule type="containsBlanks" priority="351" dxfId="0">
      <formula>LEN(TRIM(G399))=0</formula>
    </cfRule>
  </conditionalFormatting>
  <conditionalFormatting sqref="G399:G400">
    <cfRule type="containsBlanks" priority="350" dxfId="0">
      <formula>LEN(TRIM(G399))=0</formula>
    </cfRule>
  </conditionalFormatting>
  <conditionalFormatting sqref="E399:E400">
    <cfRule type="containsBlanks" priority="349" dxfId="0">
      <formula>LEN(TRIM(E399))=0</formula>
    </cfRule>
  </conditionalFormatting>
  <conditionalFormatting sqref="E399:E400">
    <cfRule type="containsBlanks" priority="348" dxfId="0">
      <formula>LEN(TRIM(E399))=0</formula>
    </cfRule>
  </conditionalFormatting>
  <conditionalFormatting sqref="E399:E400">
    <cfRule type="containsBlanks" priority="347" dxfId="0">
      <formula>LEN(TRIM(E399))=0</formula>
    </cfRule>
  </conditionalFormatting>
  <conditionalFormatting sqref="E399:E400">
    <cfRule type="containsBlanks" priority="346" dxfId="0">
      <formula>LEN(TRIM(E399))=0</formula>
    </cfRule>
  </conditionalFormatting>
  <conditionalFormatting sqref="E399:E400">
    <cfRule type="containsBlanks" priority="345" dxfId="0">
      <formula>LEN(TRIM(E399))=0</formula>
    </cfRule>
  </conditionalFormatting>
  <conditionalFormatting sqref="E399:E400">
    <cfRule type="containsBlanks" priority="344" dxfId="0">
      <formula>LEN(TRIM(E399))=0</formula>
    </cfRule>
  </conditionalFormatting>
  <conditionalFormatting sqref="E399:E400">
    <cfRule type="containsBlanks" priority="343" dxfId="0">
      <formula>LEN(TRIM(E399))=0</formula>
    </cfRule>
  </conditionalFormatting>
  <conditionalFormatting sqref="E399:E400">
    <cfRule type="containsBlanks" priority="342" dxfId="0">
      <formula>LEN(TRIM(E399))=0</formula>
    </cfRule>
  </conditionalFormatting>
  <conditionalFormatting sqref="E399:E400">
    <cfRule type="containsBlanks" priority="341" dxfId="0">
      <formula>LEN(TRIM(E399))=0</formula>
    </cfRule>
  </conditionalFormatting>
  <conditionalFormatting sqref="E399:E400">
    <cfRule type="containsBlanks" priority="340" dxfId="0">
      <formula>LEN(TRIM(E399))=0</formula>
    </cfRule>
  </conditionalFormatting>
  <conditionalFormatting sqref="E399:E400">
    <cfRule type="containsBlanks" priority="339" dxfId="0">
      <formula>LEN(TRIM(E399))=0</formula>
    </cfRule>
  </conditionalFormatting>
  <conditionalFormatting sqref="E399:E400">
    <cfRule type="containsBlanks" priority="338" dxfId="0">
      <formula>LEN(TRIM(E399))=0</formula>
    </cfRule>
  </conditionalFormatting>
  <conditionalFormatting sqref="E399:E400">
    <cfRule type="containsBlanks" priority="337" dxfId="0">
      <formula>LEN(TRIM(E399))=0</formula>
    </cfRule>
  </conditionalFormatting>
  <conditionalFormatting sqref="E399:E400">
    <cfRule type="containsBlanks" priority="336" dxfId="0">
      <formula>LEN(TRIM(E399))=0</formula>
    </cfRule>
  </conditionalFormatting>
  <conditionalFormatting sqref="E399:E400">
    <cfRule type="containsBlanks" priority="335" dxfId="0">
      <formula>LEN(TRIM(E399))=0</formula>
    </cfRule>
  </conditionalFormatting>
  <conditionalFormatting sqref="E399:E400">
    <cfRule type="containsBlanks" priority="334" dxfId="0">
      <formula>LEN(TRIM(E399))=0</formula>
    </cfRule>
  </conditionalFormatting>
  <conditionalFormatting sqref="E399:E400">
    <cfRule type="containsBlanks" priority="333" dxfId="0">
      <formula>LEN(TRIM(E399))=0</formula>
    </cfRule>
  </conditionalFormatting>
  <conditionalFormatting sqref="E399:E400">
    <cfRule type="containsBlanks" priority="332" dxfId="0">
      <formula>LEN(TRIM(E399))=0</formula>
    </cfRule>
  </conditionalFormatting>
  <conditionalFormatting sqref="E408">
    <cfRule type="containsBlanks" priority="331" dxfId="0">
      <formula>LEN(TRIM(E408))=0</formula>
    </cfRule>
  </conditionalFormatting>
  <conditionalFormatting sqref="E408">
    <cfRule type="containsBlanks" priority="330" dxfId="0">
      <formula>LEN(TRIM(E408))=0</formula>
    </cfRule>
  </conditionalFormatting>
  <conditionalFormatting sqref="E408">
    <cfRule type="containsBlanks" priority="329" dxfId="0">
      <formula>LEN(TRIM(E408))=0</formula>
    </cfRule>
  </conditionalFormatting>
  <conditionalFormatting sqref="E408">
    <cfRule type="containsBlanks" priority="328" dxfId="0">
      <formula>LEN(TRIM(E408))=0</formula>
    </cfRule>
  </conditionalFormatting>
  <conditionalFormatting sqref="E408">
    <cfRule type="containsBlanks" priority="327" dxfId="0">
      <formula>LEN(TRIM(E408))=0</formula>
    </cfRule>
  </conditionalFormatting>
  <conditionalFormatting sqref="E408">
    <cfRule type="containsBlanks" priority="326" dxfId="0">
      <formula>LEN(TRIM(E408))=0</formula>
    </cfRule>
  </conditionalFormatting>
  <conditionalFormatting sqref="E408">
    <cfRule type="containsBlanks" priority="325" dxfId="0">
      <formula>LEN(TRIM(E408))=0</formula>
    </cfRule>
  </conditionalFormatting>
  <conditionalFormatting sqref="E408">
    <cfRule type="containsBlanks" priority="324" dxfId="0">
      <formula>LEN(TRIM(E408))=0</formula>
    </cfRule>
  </conditionalFormatting>
  <conditionalFormatting sqref="E408">
    <cfRule type="containsBlanks" priority="323" dxfId="0">
      <formula>LEN(TRIM(E408))=0</formula>
    </cfRule>
  </conditionalFormatting>
  <conditionalFormatting sqref="E408">
    <cfRule type="containsBlanks" priority="322" dxfId="0">
      <formula>LEN(TRIM(E408))=0</formula>
    </cfRule>
  </conditionalFormatting>
  <conditionalFormatting sqref="E408">
    <cfRule type="containsBlanks" priority="321" dxfId="0">
      <formula>LEN(TRIM(E408))=0</formula>
    </cfRule>
  </conditionalFormatting>
  <conditionalFormatting sqref="E408">
    <cfRule type="containsBlanks" priority="320" dxfId="0">
      <formula>LEN(TRIM(E408))=0</formula>
    </cfRule>
  </conditionalFormatting>
  <conditionalFormatting sqref="E408">
    <cfRule type="containsBlanks" priority="319" dxfId="0">
      <formula>LEN(TRIM(E408))=0</formula>
    </cfRule>
  </conditionalFormatting>
  <conditionalFormatting sqref="E408">
    <cfRule type="containsBlanks" priority="318" dxfId="0">
      <formula>LEN(TRIM(E408))=0</formula>
    </cfRule>
  </conditionalFormatting>
  <conditionalFormatting sqref="E408">
    <cfRule type="containsBlanks" priority="317" dxfId="0">
      <formula>LEN(TRIM(E408))=0</formula>
    </cfRule>
  </conditionalFormatting>
  <conditionalFormatting sqref="E408">
    <cfRule type="containsBlanks" priority="316" dxfId="0">
      <formula>LEN(TRIM(E408))=0</formula>
    </cfRule>
  </conditionalFormatting>
  <conditionalFormatting sqref="E408">
    <cfRule type="containsBlanks" priority="315" dxfId="0">
      <formula>LEN(TRIM(E408))=0</formula>
    </cfRule>
  </conditionalFormatting>
  <conditionalFormatting sqref="E408">
    <cfRule type="containsBlanks" priority="314" dxfId="0">
      <formula>LEN(TRIM(E408))=0</formula>
    </cfRule>
  </conditionalFormatting>
  <conditionalFormatting sqref="E408">
    <cfRule type="containsBlanks" priority="313" dxfId="0">
      <formula>LEN(TRIM(E408))=0</formula>
    </cfRule>
  </conditionalFormatting>
  <conditionalFormatting sqref="G408">
    <cfRule type="containsBlanks" priority="312" dxfId="0">
      <formula>LEN(TRIM(G408))=0</formula>
    </cfRule>
  </conditionalFormatting>
  <conditionalFormatting sqref="G408">
    <cfRule type="containsBlanks" priority="311" dxfId="0">
      <formula>LEN(TRIM(G408))=0</formula>
    </cfRule>
  </conditionalFormatting>
  <conditionalFormatting sqref="G408">
    <cfRule type="containsBlanks" priority="310" dxfId="0">
      <formula>LEN(TRIM(G408))=0</formula>
    </cfRule>
  </conditionalFormatting>
  <conditionalFormatting sqref="G408">
    <cfRule type="containsBlanks" priority="309" dxfId="0">
      <formula>LEN(TRIM(G408))=0</formula>
    </cfRule>
  </conditionalFormatting>
  <conditionalFormatting sqref="G408">
    <cfRule type="containsBlanks" priority="308" dxfId="0">
      <formula>LEN(TRIM(G408))=0</formula>
    </cfRule>
  </conditionalFormatting>
  <conditionalFormatting sqref="G408">
    <cfRule type="containsBlanks" priority="307" dxfId="0">
      <formula>LEN(TRIM(G408))=0</formula>
    </cfRule>
  </conditionalFormatting>
  <conditionalFormatting sqref="G408">
    <cfRule type="containsBlanks" priority="306" dxfId="0">
      <formula>LEN(TRIM(G408))=0</formula>
    </cfRule>
  </conditionalFormatting>
  <conditionalFormatting sqref="G408">
    <cfRule type="containsBlanks" priority="305" dxfId="0">
      <formula>LEN(TRIM(G408))=0</formula>
    </cfRule>
  </conditionalFormatting>
  <conditionalFormatting sqref="G408">
    <cfRule type="containsBlanks" priority="304" dxfId="0">
      <formula>LEN(TRIM(G408))=0</formula>
    </cfRule>
  </conditionalFormatting>
  <conditionalFormatting sqref="G408">
    <cfRule type="containsBlanks" priority="303" dxfId="0">
      <formula>LEN(TRIM(G408))=0</formula>
    </cfRule>
  </conditionalFormatting>
  <conditionalFormatting sqref="G408">
    <cfRule type="containsBlanks" priority="302" dxfId="0">
      <formula>LEN(TRIM(G408))=0</formula>
    </cfRule>
  </conditionalFormatting>
  <conditionalFormatting sqref="G408">
    <cfRule type="containsBlanks" priority="301" dxfId="0">
      <formula>LEN(TRIM(G408))=0</formula>
    </cfRule>
  </conditionalFormatting>
  <conditionalFormatting sqref="G408">
    <cfRule type="containsBlanks" priority="300" dxfId="0">
      <formula>LEN(TRIM(G408))=0</formula>
    </cfRule>
  </conditionalFormatting>
  <conditionalFormatting sqref="G408">
    <cfRule type="containsBlanks" priority="299" dxfId="0">
      <formula>LEN(TRIM(G408))=0</formula>
    </cfRule>
  </conditionalFormatting>
  <conditionalFormatting sqref="G408">
    <cfRule type="containsBlanks" priority="298" dxfId="0">
      <formula>LEN(TRIM(G408))=0</formula>
    </cfRule>
  </conditionalFormatting>
  <conditionalFormatting sqref="G408">
    <cfRule type="containsBlanks" priority="297" dxfId="0">
      <formula>LEN(TRIM(G408))=0</formula>
    </cfRule>
  </conditionalFormatting>
  <conditionalFormatting sqref="G408">
    <cfRule type="containsBlanks" priority="296" dxfId="0">
      <formula>LEN(TRIM(G408))=0</formula>
    </cfRule>
  </conditionalFormatting>
  <conditionalFormatting sqref="G408">
    <cfRule type="containsBlanks" priority="295" dxfId="0">
      <formula>LEN(TRIM(G408))=0</formula>
    </cfRule>
  </conditionalFormatting>
  <conditionalFormatting sqref="G408">
    <cfRule type="containsBlanks" priority="294" dxfId="0">
      <formula>LEN(TRIM(G408))=0</formula>
    </cfRule>
  </conditionalFormatting>
  <conditionalFormatting sqref="M408">
    <cfRule type="containsBlanks" priority="293" dxfId="0">
      <formula>LEN(TRIM(M408))=0</formula>
    </cfRule>
  </conditionalFormatting>
  <conditionalFormatting sqref="M408">
    <cfRule type="containsBlanks" priority="292" dxfId="0">
      <formula>LEN(TRIM(M408))=0</formula>
    </cfRule>
  </conditionalFormatting>
  <conditionalFormatting sqref="M408">
    <cfRule type="containsBlanks" priority="291" dxfId="0">
      <formula>LEN(TRIM(M408))=0</formula>
    </cfRule>
  </conditionalFormatting>
  <conditionalFormatting sqref="M408">
    <cfRule type="containsBlanks" priority="290" dxfId="0">
      <formula>LEN(TRIM(M408))=0</formula>
    </cfRule>
  </conditionalFormatting>
  <conditionalFormatting sqref="M408">
    <cfRule type="containsBlanks" priority="289" dxfId="0">
      <formula>LEN(TRIM(M408))=0</formula>
    </cfRule>
  </conditionalFormatting>
  <conditionalFormatting sqref="M408">
    <cfRule type="containsBlanks" priority="288" dxfId="0">
      <formula>LEN(TRIM(M408))=0</formula>
    </cfRule>
  </conditionalFormatting>
  <conditionalFormatting sqref="M408">
    <cfRule type="containsBlanks" priority="287" dxfId="0">
      <formula>LEN(TRIM(M408))=0</formula>
    </cfRule>
  </conditionalFormatting>
  <conditionalFormatting sqref="M408">
    <cfRule type="containsBlanks" priority="286" dxfId="0">
      <formula>LEN(TRIM(M408))=0</formula>
    </cfRule>
  </conditionalFormatting>
  <conditionalFormatting sqref="M408">
    <cfRule type="containsBlanks" priority="285" dxfId="0">
      <formula>LEN(TRIM(M408))=0</formula>
    </cfRule>
  </conditionalFormatting>
  <conditionalFormatting sqref="M408">
    <cfRule type="containsBlanks" priority="284" dxfId="0">
      <formula>LEN(TRIM(M408))=0</formula>
    </cfRule>
  </conditionalFormatting>
  <conditionalFormatting sqref="M408">
    <cfRule type="containsBlanks" priority="283" dxfId="0">
      <formula>LEN(TRIM(M408))=0</formula>
    </cfRule>
  </conditionalFormatting>
  <conditionalFormatting sqref="M408">
    <cfRule type="containsBlanks" priority="282" dxfId="0">
      <formula>LEN(TRIM(M408))=0</formula>
    </cfRule>
  </conditionalFormatting>
  <conditionalFormatting sqref="M408">
    <cfRule type="containsBlanks" priority="281" dxfId="0">
      <formula>LEN(TRIM(M408))=0</formula>
    </cfRule>
  </conditionalFormatting>
  <conditionalFormatting sqref="M408">
    <cfRule type="containsBlanks" priority="280" dxfId="0">
      <formula>LEN(TRIM(M408))=0</formula>
    </cfRule>
  </conditionalFormatting>
  <conditionalFormatting sqref="M408">
    <cfRule type="containsBlanks" priority="279" dxfId="0">
      <formula>LEN(TRIM(M408))=0</formula>
    </cfRule>
  </conditionalFormatting>
  <conditionalFormatting sqref="M408">
    <cfRule type="containsBlanks" priority="278" dxfId="0">
      <formula>LEN(TRIM(M408))=0</formula>
    </cfRule>
  </conditionalFormatting>
  <conditionalFormatting sqref="M408">
    <cfRule type="containsBlanks" priority="277" dxfId="0">
      <formula>LEN(TRIM(M408))=0</formula>
    </cfRule>
  </conditionalFormatting>
  <conditionalFormatting sqref="M408">
    <cfRule type="containsBlanks" priority="276" dxfId="0">
      <formula>LEN(TRIM(M408))=0</formula>
    </cfRule>
  </conditionalFormatting>
  <conditionalFormatting sqref="M408">
    <cfRule type="containsBlanks" priority="275" dxfId="0">
      <formula>LEN(TRIM(M408))=0</formula>
    </cfRule>
  </conditionalFormatting>
  <conditionalFormatting sqref="O408">
    <cfRule type="containsBlanks" priority="274" dxfId="0">
      <formula>LEN(TRIM(O408))=0</formula>
    </cfRule>
  </conditionalFormatting>
  <conditionalFormatting sqref="O408">
    <cfRule type="containsBlanks" priority="273" dxfId="0">
      <formula>LEN(TRIM(O408))=0</formula>
    </cfRule>
  </conditionalFormatting>
  <conditionalFormatting sqref="O408">
    <cfRule type="containsBlanks" priority="272" dxfId="0">
      <formula>LEN(TRIM(O408))=0</formula>
    </cfRule>
  </conditionalFormatting>
  <conditionalFormatting sqref="O408">
    <cfRule type="containsBlanks" priority="271" dxfId="0">
      <formula>LEN(TRIM(O408))=0</formula>
    </cfRule>
  </conditionalFormatting>
  <conditionalFormatting sqref="O408">
    <cfRule type="containsBlanks" priority="270" dxfId="0">
      <formula>LEN(TRIM(O408))=0</formula>
    </cfRule>
  </conditionalFormatting>
  <conditionalFormatting sqref="O408">
    <cfRule type="containsBlanks" priority="269" dxfId="0">
      <formula>LEN(TRIM(O408))=0</formula>
    </cfRule>
  </conditionalFormatting>
  <conditionalFormatting sqref="O408">
    <cfRule type="containsBlanks" priority="268" dxfId="0">
      <formula>LEN(TRIM(O408))=0</formula>
    </cfRule>
  </conditionalFormatting>
  <conditionalFormatting sqref="O408">
    <cfRule type="containsBlanks" priority="267" dxfId="0">
      <formula>LEN(TRIM(O408))=0</formula>
    </cfRule>
  </conditionalFormatting>
  <conditionalFormatting sqref="O408">
    <cfRule type="containsBlanks" priority="266" dxfId="0">
      <formula>LEN(TRIM(O408))=0</formula>
    </cfRule>
  </conditionalFormatting>
  <conditionalFormatting sqref="O408">
    <cfRule type="containsBlanks" priority="265" dxfId="0">
      <formula>LEN(TRIM(O408))=0</formula>
    </cfRule>
  </conditionalFormatting>
  <conditionalFormatting sqref="O408">
    <cfRule type="containsBlanks" priority="264" dxfId="0">
      <formula>LEN(TRIM(O408))=0</formula>
    </cfRule>
  </conditionalFormatting>
  <conditionalFormatting sqref="O408">
    <cfRule type="containsBlanks" priority="263" dxfId="0">
      <formula>LEN(TRIM(O408))=0</formula>
    </cfRule>
  </conditionalFormatting>
  <conditionalFormatting sqref="O408">
    <cfRule type="containsBlanks" priority="262" dxfId="0">
      <formula>LEN(TRIM(O408))=0</formula>
    </cfRule>
  </conditionalFormatting>
  <conditionalFormatting sqref="O408">
    <cfRule type="containsBlanks" priority="261" dxfId="0">
      <formula>LEN(TRIM(O408))=0</formula>
    </cfRule>
  </conditionalFormatting>
  <conditionalFormatting sqref="O408">
    <cfRule type="containsBlanks" priority="260" dxfId="0">
      <formula>LEN(TRIM(O408))=0</formula>
    </cfRule>
  </conditionalFormatting>
  <conditionalFormatting sqref="O408">
    <cfRule type="containsBlanks" priority="259" dxfId="0">
      <formula>LEN(TRIM(O408))=0</formula>
    </cfRule>
  </conditionalFormatting>
  <conditionalFormatting sqref="O408">
    <cfRule type="containsBlanks" priority="258" dxfId="0">
      <formula>LEN(TRIM(O408))=0</formula>
    </cfRule>
  </conditionalFormatting>
  <conditionalFormatting sqref="O408">
    <cfRule type="containsBlanks" priority="257" dxfId="0">
      <formula>LEN(TRIM(O408))=0</formula>
    </cfRule>
  </conditionalFormatting>
  <conditionalFormatting sqref="O408">
    <cfRule type="containsBlanks" priority="256" dxfId="0">
      <formula>LEN(TRIM(O408))=0</formula>
    </cfRule>
  </conditionalFormatting>
  <conditionalFormatting sqref="O411">
    <cfRule type="containsBlanks" priority="255" dxfId="0">
      <formula>LEN(TRIM(O411))=0</formula>
    </cfRule>
  </conditionalFormatting>
  <conditionalFormatting sqref="O411">
    <cfRule type="containsBlanks" priority="254" dxfId="0">
      <formula>LEN(TRIM(O411))=0</formula>
    </cfRule>
  </conditionalFormatting>
  <conditionalFormatting sqref="O411">
    <cfRule type="containsBlanks" priority="253" dxfId="0">
      <formula>LEN(TRIM(O411))=0</formula>
    </cfRule>
  </conditionalFormatting>
  <conditionalFormatting sqref="O411">
    <cfRule type="containsBlanks" priority="252" dxfId="0">
      <formula>LEN(TRIM(O411))=0</formula>
    </cfRule>
  </conditionalFormatting>
  <conditionalFormatting sqref="O411">
    <cfRule type="containsBlanks" priority="251" dxfId="0">
      <formula>LEN(TRIM(O411))=0</formula>
    </cfRule>
  </conditionalFormatting>
  <conditionalFormatting sqref="O411">
    <cfRule type="containsBlanks" priority="250" dxfId="0">
      <formula>LEN(TRIM(O411))=0</formula>
    </cfRule>
  </conditionalFormatting>
  <conditionalFormatting sqref="O411">
    <cfRule type="containsBlanks" priority="249" dxfId="0">
      <formula>LEN(TRIM(O411))=0</formula>
    </cfRule>
  </conditionalFormatting>
  <conditionalFormatting sqref="O411">
    <cfRule type="containsBlanks" priority="248" dxfId="0">
      <formula>LEN(TRIM(O411))=0</formula>
    </cfRule>
  </conditionalFormatting>
  <conditionalFormatting sqref="O411">
    <cfRule type="containsBlanks" priority="247" dxfId="0">
      <formula>LEN(TRIM(O411))=0</formula>
    </cfRule>
  </conditionalFormatting>
  <conditionalFormatting sqref="O411">
    <cfRule type="containsBlanks" priority="246" dxfId="0">
      <formula>LEN(TRIM(O411))=0</formula>
    </cfRule>
  </conditionalFormatting>
  <conditionalFormatting sqref="O411">
    <cfRule type="containsBlanks" priority="245" dxfId="0">
      <formula>LEN(TRIM(O411))=0</formula>
    </cfRule>
  </conditionalFormatting>
  <conditionalFormatting sqref="O411">
    <cfRule type="containsBlanks" priority="244" dxfId="0">
      <formula>LEN(TRIM(O411))=0</formula>
    </cfRule>
  </conditionalFormatting>
  <conditionalFormatting sqref="O411">
    <cfRule type="containsBlanks" priority="243" dxfId="0">
      <formula>LEN(TRIM(O411))=0</formula>
    </cfRule>
  </conditionalFormatting>
  <conditionalFormatting sqref="O411">
    <cfRule type="containsBlanks" priority="242" dxfId="0">
      <formula>LEN(TRIM(O411))=0</formula>
    </cfRule>
  </conditionalFormatting>
  <conditionalFormatting sqref="O411">
    <cfRule type="containsBlanks" priority="241" dxfId="0">
      <formula>LEN(TRIM(O411))=0</formula>
    </cfRule>
  </conditionalFormatting>
  <conditionalFormatting sqref="O411">
    <cfRule type="containsBlanks" priority="240" dxfId="0">
      <formula>LEN(TRIM(O411))=0</formula>
    </cfRule>
  </conditionalFormatting>
  <conditionalFormatting sqref="O411">
    <cfRule type="containsBlanks" priority="239" dxfId="0">
      <formula>LEN(TRIM(O411))=0</formula>
    </cfRule>
  </conditionalFormatting>
  <conditionalFormatting sqref="O411">
    <cfRule type="containsBlanks" priority="238" dxfId="0">
      <formula>LEN(TRIM(O411))=0</formula>
    </cfRule>
  </conditionalFormatting>
  <conditionalFormatting sqref="O411">
    <cfRule type="containsBlanks" priority="237" dxfId="0">
      <formula>LEN(TRIM(O411))=0</formula>
    </cfRule>
  </conditionalFormatting>
  <conditionalFormatting sqref="O411">
    <cfRule type="containsBlanks" priority="236" dxfId="0">
      <formula>LEN(TRIM(O411))=0</formula>
    </cfRule>
  </conditionalFormatting>
  <conditionalFormatting sqref="M411">
    <cfRule type="containsBlanks" priority="235" dxfId="0">
      <formula>LEN(TRIM(M411))=0</formula>
    </cfRule>
  </conditionalFormatting>
  <conditionalFormatting sqref="M411">
    <cfRule type="containsBlanks" priority="234" dxfId="0">
      <formula>LEN(TRIM(M411))=0</formula>
    </cfRule>
  </conditionalFormatting>
  <conditionalFormatting sqref="M411">
    <cfRule type="containsBlanks" priority="233" dxfId="0">
      <formula>LEN(TRIM(M411))=0</formula>
    </cfRule>
  </conditionalFormatting>
  <conditionalFormatting sqref="M411">
    <cfRule type="containsBlanks" priority="232" dxfId="0">
      <formula>LEN(TRIM(M411))=0</formula>
    </cfRule>
  </conditionalFormatting>
  <conditionalFormatting sqref="M411">
    <cfRule type="containsBlanks" priority="231" dxfId="0">
      <formula>LEN(TRIM(M411))=0</formula>
    </cfRule>
  </conditionalFormatting>
  <conditionalFormatting sqref="M411">
    <cfRule type="containsBlanks" priority="230" dxfId="0">
      <formula>LEN(TRIM(M411))=0</formula>
    </cfRule>
  </conditionalFormatting>
  <conditionalFormatting sqref="M411">
    <cfRule type="containsBlanks" priority="229" dxfId="0">
      <formula>LEN(TRIM(M411))=0</formula>
    </cfRule>
  </conditionalFormatting>
  <conditionalFormatting sqref="M411">
    <cfRule type="containsBlanks" priority="228" dxfId="0">
      <formula>LEN(TRIM(M411))=0</formula>
    </cfRule>
  </conditionalFormatting>
  <conditionalFormatting sqref="M411">
    <cfRule type="containsBlanks" priority="227" dxfId="0">
      <formula>LEN(TRIM(M411))=0</formula>
    </cfRule>
  </conditionalFormatting>
  <conditionalFormatting sqref="M411">
    <cfRule type="containsBlanks" priority="226" dxfId="0">
      <formula>LEN(TRIM(M411))=0</formula>
    </cfRule>
  </conditionalFormatting>
  <conditionalFormatting sqref="M411">
    <cfRule type="containsBlanks" priority="225" dxfId="0">
      <formula>LEN(TRIM(M411))=0</formula>
    </cfRule>
  </conditionalFormatting>
  <conditionalFormatting sqref="M411">
    <cfRule type="containsBlanks" priority="224" dxfId="0">
      <formula>LEN(TRIM(M411))=0</formula>
    </cfRule>
  </conditionalFormatting>
  <conditionalFormatting sqref="M411">
    <cfRule type="containsBlanks" priority="223" dxfId="0">
      <formula>LEN(TRIM(M411))=0</formula>
    </cfRule>
  </conditionalFormatting>
  <conditionalFormatting sqref="M411">
    <cfRule type="containsBlanks" priority="222" dxfId="0">
      <formula>LEN(TRIM(M411))=0</formula>
    </cfRule>
  </conditionalFormatting>
  <conditionalFormatting sqref="M411">
    <cfRule type="containsBlanks" priority="221" dxfId="0">
      <formula>LEN(TRIM(M411))=0</formula>
    </cfRule>
  </conditionalFormatting>
  <conditionalFormatting sqref="M411">
    <cfRule type="containsBlanks" priority="220" dxfId="0">
      <formula>LEN(TRIM(M411))=0</formula>
    </cfRule>
  </conditionalFormatting>
  <conditionalFormatting sqref="M411">
    <cfRule type="containsBlanks" priority="219" dxfId="0">
      <formula>LEN(TRIM(M411))=0</formula>
    </cfRule>
  </conditionalFormatting>
  <conditionalFormatting sqref="M411">
    <cfRule type="containsBlanks" priority="218" dxfId="0">
      <formula>LEN(TRIM(M411))=0</formula>
    </cfRule>
  </conditionalFormatting>
  <conditionalFormatting sqref="M411">
    <cfRule type="containsBlanks" priority="217" dxfId="0">
      <formula>LEN(TRIM(M411))=0</formula>
    </cfRule>
  </conditionalFormatting>
  <conditionalFormatting sqref="M411">
    <cfRule type="containsBlanks" priority="216" dxfId="0">
      <formula>LEN(TRIM(M411))=0</formula>
    </cfRule>
  </conditionalFormatting>
  <conditionalFormatting sqref="G411">
    <cfRule type="containsBlanks" priority="215" dxfId="0">
      <formula>LEN(TRIM(G411))=0</formula>
    </cfRule>
  </conditionalFormatting>
  <conditionalFormatting sqref="G411">
    <cfRule type="containsBlanks" priority="214" dxfId="0">
      <formula>LEN(TRIM(G411))=0</formula>
    </cfRule>
  </conditionalFormatting>
  <conditionalFormatting sqref="G411">
    <cfRule type="containsBlanks" priority="213" dxfId="0">
      <formula>LEN(TRIM(G411))=0</formula>
    </cfRule>
  </conditionalFormatting>
  <conditionalFormatting sqref="G411">
    <cfRule type="containsBlanks" priority="212" dxfId="0">
      <formula>LEN(TRIM(G411))=0</formula>
    </cfRule>
  </conditionalFormatting>
  <conditionalFormatting sqref="G411">
    <cfRule type="containsBlanks" priority="211" dxfId="0">
      <formula>LEN(TRIM(G411))=0</formula>
    </cfRule>
  </conditionalFormatting>
  <conditionalFormatting sqref="G411">
    <cfRule type="containsBlanks" priority="210" dxfId="0">
      <formula>LEN(TRIM(G411))=0</formula>
    </cfRule>
  </conditionalFormatting>
  <conditionalFormatting sqref="G411">
    <cfRule type="containsBlanks" priority="209" dxfId="0">
      <formula>LEN(TRIM(G411))=0</formula>
    </cfRule>
  </conditionalFormatting>
  <conditionalFormatting sqref="G411">
    <cfRule type="containsBlanks" priority="208" dxfId="0">
      <formula>LEN(TRIM(G411))=0</formula>
    </cfRule>
  </conditionalFormatting>
  <conditionalFormatting sqref="G411">
    <cfRule type="containsBlanks" priority="207" dxfId="0">
      <formula>LEN(TRIM(G411))=0</formula>
    </cfRule>
  </conditionalFormatting>
  <conditionalFormatting sqref="G411">
    <cfRule type="containsBlanks" priority="206" dxfId="0">
      <formula>LEN(TRIM(G411))=0</formula>
    </cfRule>
  </conditionalFormatting>
  <conditionalFormatting sqref="G411">
    <cfRule type="containsBlanks" priority="205" dxfId="0">
      <formula>LEN(TRIM(G411))=0</formula>
    </cfRule>
  </conditionalFormatting>
  <conditionalFormatting sqref="G411">
    <cfRule type="containsBlanks" priority="204" dxfId="0">
      <formula>LEN(TRIM(G411))=0</formula>
    </cfRule>
  </conditionalFormatting>
  <conditionalFormatting sqref="G411">
    <cfRule type="containsBlanks" priority="203" dxfId="0">
      <formula>LEN(TRIM(G411))=0</formula>
    </cfRule>
  </conditionalFormatting>
  <conditionalFormatting sqref="G411">
    <cfRule type="containsBlanks" priority="202" dxfId="0">
      <formula>LEN(TRIM(G411))=0</formula>
    </cfRule>
  </conditionalFormatting>
  <conditionalFormatting sqref="G411">
    <cfRule type="containsBlanks" priority="201" dxfId="0">
      <formula>LEN(TRIM(G411))=0</formula>
    </cfRule>
  </conditionalFormatting>
  <conditionalFormatting sqref="G411">
    <cfRule type="containsBlanks" priority="200" dxfId="0">
      <formula>LEN(TRIM(G411))=0</formula>
    </cfRule>
  </conditionalFormatting>
  <conditionalFormatting sqref="G411">
    <cfRule type="containsBlanks" priority="199" dxfId="0">
      <formula>LEN(TRIM(G411))=0</formula>
    </cfRule>
  </conditionalFormatting>
  <conditionalFormatting sqref="G411">
    <cfRule type="containsBlanks" priority="198" dxfId="0">
      <formula>LEN(TRIM(G411))=0</formula>
    </cfRule>
  </conditionalFormatting>
  <conditionalFormatting sqref="G411">
    <cfRule type="containsBlanks" priority="197" dxfId="0">
      <formula>LEN(TRIM(G411))=0</formula>
    </cfRule>
  </conditionalFormatting>
  <conditionalFormatting sqref="G411">
    <cfRule type="containsBlanks" priority="196" dxfId="0">
      <formula>LEN(TRIM(G411))=0</formula>
    </cfRule>
  </conditionalFormatting>
  <conditionalFormatting sqref="E411">
    <cfRule type="containsBlanks" priority="195" dxfId="0">
      <formula>LEN(TRIM(E411))=0</formula>
    </cfRule>
  </conditionalFormatting>
  <conditionalFormatting sqref="E411">
    <cfRule type="containsBlanks" priority="194" dxfId="0">
      <formula>LEN(TRIM(E411))=0</formula>
    </cfRule>
  </conditionalFormatting>
  <conditionalFormatting sqref="E411">
    <cfRule type="containsBlanks" priority="193" dxfId="0">
      <formula>LEN(TRIM(E411))=0</formula>
    </cfRule>
  </conditionalFormatting>
  <conditionalFormatting sqref="E411">
    <cfRule type="containsBlanks" priority="192" dxfId="0">
      <formula>LEN(TRIM(E411))=0</formula>
    </cfRule>
  </conditionalFormatting>
  <conditionalFormatting sqref="E411">
    <cfRule type="containsBlanks" priority="191" dxfId="0">
      <formula>LEN(TRIM(E411))=0</formula>
    </cfRule>
  </conditionalFormatting>
  <conditionalFormatting sqref="E411">
    <cfRule type="containsBlanks" priority="190" dxfId="0">
      <formula>LEN(TRIM(E411))=0</formula>
    </cfRule>
  </conditionalFormatting>
  <conditionalFormatting sqref="E411">
    <cfRule type="containsBlanks" priority="189" dxfId="0">
      <formula>LEN(TRIM(E411))=0</formula>
    </cfRule>
  </conditionalFormatting>
  <conditionalFormatting sqref="E411">
    <cfRule type="containsBlanks" priority="188" dxfId="0">
      <formula>LEN(TRIM(E411))=0</formula>
    </cfRule>
  </conditionalFormatting>
  <conditionalFormatting sqref="E411">
    <cfRule type="containsBlanks" priority="187" dxfId="0">
      <formula>LEN(TRIM(E411))=0</formula>
    </cfRule>
  </conditionalFormatting>
  <conditionalFormatting sqref="E411">
    <cfRule type="containsBlanks" priority="186" dxfId="0">
      <formula>LEN(TRIM(E411))=0</formula>
    </cfRule>
  </conditionalFormatting>
  <conditionalFormatting sqref="E411">
    <cfRule type="containsBlanks" priority="185" dxfId="0">
      <formula>LEN(TRIM(E411))=0</formula>
    </cfRule>
  </conditionalFormatting>
  <conditionalFormatting sqref="E411">
    <cfRule type="containsBlanks" priority="184" dxfId="0">
      <formula>LEN(TRIM(E411))=0</formula>
    </cfRule>
  </conditionalFormatting>
  <conditionalFormatting sqref="E411">
    <cfRule type="containsBlanks" priority="183" dxfId="0">
      <formula>LEN(TRIM(E411))=0</formula>
    </cfRule>
  </conditionalFormatting>
  <conditionalFormatting sqref="E411">
    <cfRule type="containsBlanks" priority="182" dxfId="0">
      <formula>LEN(TRIM(E411))=0</formula>
    </cfRule>
  </conditionalFormatting>
  <conditionalFormatting sqref="E411">
    <cfRule type="containsBlanks" priority="181" dxfId="0">
      <formula>LEN(TRIM(E411))=0</formula>
    </cfRule>
  </conditionalFormatting>
  <conditionalFormatting sqref="E411">
    <cfRule type="containsBlanks" priority="180" dxfId="0">
      <formula>LEN(TRIM(E411))=0</formula>
    </cfRule>
  </conditionalFormatting>
  <conditionalFormatting sqref="E411">
    <cfRule type="containsBlanks" priority="179" dxfId="0">
      <formula>LEN(TRIM(E411))=0</formula>
    </cfRule>
  </conditionalFormatting>
  <conditionalFormatting sqref="E411">
    <cfRule type="containsBlanks" priority="178" dxfId="0">
      <formula>LEN(TRIM(E411))=0</formula>
    </cfRule>
  </conditionalFormatting>
  <conditionalFormatting sqref="E411">
    <cfRule type="containsBlanks" priority="177" dxfId="0">
      <formula>LEN(TRIM(E411))=0</formula>
    </cfRule>
  </conditionalFormatting>
  <conditionalFormatting sqref="E411">
    <cfRule type="containsBlanks" priority="176" dxfId="0">
      <formula>LEN(TRIM(E411))=0</formula>
    </cfRule>
  </conditionalFormatting>
  <conditionalFormatting sqref="E414">
    <cfRule type="containsBlanks" priority="175" dxfId="0">
      <formula>LEN(TRIM(E414))=0</formula>
    </cfRule>
  </conditionalFormatting>
  <conditionalFormatting sqref="E414">
    <cfRule type="containsBlanks" priority="174" dxfId="0">
      <formula>LEN(TRIM(E414))=0</formula>
    </cfRule>
  </conditionalFormatting>
  <conditionalFormatting sqref="E414">
    <cfRule type="containsBlanks" priority="173" dxfId="0">
      <formula>LEN(TRIM(E414))=0</formula>
    </cfRule>
  </conditionalFormatting>
  <conditionalFormatting sqref="E414">
    <cfRule type="containsBlanks" priority="172" dxfId="0">
      <formula>LEN(TRIM(E414))=0</formula>
    </cfRule>
  </conditionalFormatting>
  <conditionalFormatting sqref="E414">
    <cfRule type="containsBlanks" priority="171" dxfId="0">
      <formula>LEN(TRIM(E414))=0</formula>
    </cfRule>
  </conditionalFormatting>
  <conditionalFormatting sqref="E414">
    <cfRule type="containsBlanks" priority="170" dxfId="0">
      <formula>LEN(TRIM(E414))=0</formula>
    </cfRule>
  </conditionalFormatting>
  <conditionalFormatting sqref="E414">
    <cfRule type="containsBlanks" priority="169" dxfId="0">
      <formula>LEN(TRIM(E414))=0</formula>
    </cfRule>
  </conditionalFormatting>
  <conditionalFormatting sqref="E414">
    <cfRule type="containsBlanks" priority="168" dxfId="0">
      <formula>LEN(TRIM(E414))=0</formula>
    </cfRule>
  </conditionalFormatting>
  <conditionalFormatting sqref="E414">
    <cfRule type="containsBlanks" priority="167" dxfId="0">
      <formula>LEN(TRIM(E414))=0</formula>
    </cfRule>
  </conditionalFormatting>
  <conditionalFormatting sqref="E414">
    <cfRule type="containsBlanks" priority="166" dxfId="0">
      <formula>LEN(TRIM(E414))=0</formula>
    </cfRule>
  </conditionalFormatting>
  <conditionalFormatting sqref="E414">
    <cfRule type="containsBlanks" priority="165" dxfId="0">
      <formula>LEN(TRIM(E414))=0</formula>
    </cfRule>
  </conditionalFormatting>
  <conditionalFormatting sqref="E414">
    <cfRule type="containsBlanks" priority="164" dxfId="0">
      <formula>LEN(TRIM(E414))=0</formula>
    </cfRule>
  </conditionalFormatting>
  <conditionalFormatting sqref="E414">
    <cfRule type="containsBlanks" priority="163" dxfId="0">
      <formula>LEN(TRIM(E414))=0</formula>
    </cfRule>
  </conditionalFormatting>
  <conditionalFormatting sqref="E414">
    <cfRule type="containsBlanks" priority="162" dxfId="0">
      <formula>LEN(TRIM(E414))=0</formula>
    </cfRule>
  </conditionalFormatting>
  <conditionalFormatting sqref="E414">
    <cfRule type="containsBlanks" priority="161" dxfId="0">
      <formula>LEN(TRIM(E414))=0</formula>
    </cfRule>
  </conditionalFormatting>
  <conditionalFormatting sqref="E414">
    <cfRule type="containsBlanks" priority="160" dxfId="0">
      <formula>LEN(TRIM(E414))=0</formula>
    </cfRule>
  </conditionalFormatting>
  <conditionalFormatting sqref="E414">
    <cfRule type="containsBlanks" priority="159" dxfId="0">
      <formula>LEN(TRIM(E414))=0</formula>
    </cfRule>
  </conditionalFormatting>
  <conditionalFormatting sqref="E414">
    <cfRule type="containsBlanks" priority="158" dxfId="0">
      <formula>LEN(TRIM(E414))=0</formula>
    </cfRule>
  </conditionalFormatting>
  <conditionalFormatting sqref="E414">
    <cfRule type="containsBlanks" priority="157" dxfId="0">
      <formula>LEN(TRIM(E414))=0</formula>
    </cfRule>
  </conditionalFormatting>
  <conditionalFormatting sqref="E414">
    <cfRule type="containsBlanks" priority="156" dxfId="0">
      <formula>LEN(TRIM(E414))=0</formula>
    </cfRule>
  </conditionalFormatting>
  <conditionalFormatting sqref="E414">
    <cfRule type="containsBlanks" priority="155" dxfId="0">
      <formula>LEN(TRIM(E414))=0</formula>
    </cfRule>
  </conditionalFormatting>
  <conditionalFormatting sqref="G414">
    <cfRule type="containsBlanks" priority="154" dxfId="0">
      <formula>LEN(TRIM(G414))=0</formula>
    </cfRule>
  </conditionalFormatting>
  <conditionalFormatting sqref="G414">
    <cfRule type="containsBlanks" priority="153" dxfId="0">
      <formula>LEN(TRIM(G414))=0</formula>
    </cfRule>
  </conditionalFormatting>
  <conditionalFormatting sqref="G414">
    <cfRule type="containsBlanks" priority="152" dxfId="0">
      <formula>LEN(TRIM(G414))=0</formula>
    </cfRule>
  </conditionalFormatting>
  <conditionalFormatting sqref="G414">
    <cfRule type="containsBlanks" priority="151" dxfId="0">
      <formula>LEN(TRIM(G414))=0</formula>
    </cfRule>
  </conditionalFormatting>
  <conditionalFormatting sqref="G414">
    <cfRule type="containsBlanks" priority="150" dxfId="0">
      <formula>LEN(TRIM(G414))=0</formula>
    </cfRule>
  </conditionalFormatting>
  <conditionalFormatting sqref="G414">
    <cfRule type="containsBlanks" priority="149" dxfId="0">
      <formula>LEN(TRIM(G414))=0</formula>
    </cfRule>
  </conditionalFormatting>
  <conditionalFormatting sqref="G414">
    <cfRule type="containsBlanks" priority="148" dxfId="0">
      <formula>LEN(TRIM(G414))=0</formula>
    </cfRule>
  </conditionalFormatting>
  <conditionalFormatting sqref="G414">
    <cfRule type="containsBlanks" priority="147" dxfId="0">
      <formula>LEN(TRIM(G414))=0</formula>
    </cfRule>
  </conditionalFormatting>
  <conditionalFormatting sqref="G414">
    <cfRule type="containsBlanks" priority="146" dxfId="0">
      <formula>LEN(TRIM(G414))=0</formula>
    </cfRule>
  </conditionalFormatting>
  <conditionalFormatting sqref="G414">
    <cfRule type="containsBlanks" priority="145" dxfId="0">
      <formula>LEN(TRIM(G414))=0</formula>
    </cfRule>
  </conditionalFormatting>
  <conditionalFormatting sqref="G414">
    <cfRule type="containsBlanks" priority="144" dxfId="0">
      <formula>LEN(TRIM(G414))=0</formula>
    </cfRule>
  </conditionalFormatting>
  <conditionalFormatting sqref="G414">
    <cfRule type="containsBlanks" priority="143" dxfId="0">
      <formula>LEN(TRIM(G414))=0</formula>
    </cfRule>
  </conditionalFormatting>
  <conditionalFormatting sqref="G414">
    <cfRule type="containsBlanks" priority="142" dxfId="0">
      <formula>LEN(TRIM(G414))=0</formula>
    </cfRule>
  </conditionalFormatting>
  <conditionalFormatting sqref="G414">
    <cfRule type="containsBlanks" priority="141" dxfId="0">
      <formula>LEN(TRIM(G414))=0</formula>
    </cfRule>
  </conditionalFormatting>
  <conditionalFormatting sqref="G414">
    <cfRule type="containsBlanks" priority="140" dxfId="0">
      <formula>LEN(TRIM(G414))=0</formula>
    </cfRule>
  </conditionalFormatting>
  <conditionalFormatting sqref="G414">
    <cfRule type="containsBlanks" priority="139" dxfId="0">
      <formula>LEN(TRIM(G414))=0</formula>
    </cfRule>
  </conditionalFormatting>
  <conditionalFormatting sqref="G414">
    <cfRule type="containsBlanks" priority="138" dxfId="0">
      <formula>LEN(TRIM(G414))=0</formula>
    </cfRule>
  </conditionalFormatting>
  <conditionalFormatting sqref="G414">
    <cfRule type="containsBlanks" priority="137" dxfId="0">
      <formula>LEN(TRIM(G414))=0</formula>
    </cfRule>
  </conditionalFormatting>
  <conditionalFormatting sqref="G414">
    <cfRule type="containsBlanks" priority="136" dxfId="0">
      <formula>LEN(TRIM(G414))=0</formula>
    </cfRule>
  </conditionalFormatting>
  <conditionalFormatting sqref="G414">
    <cfRule type="containsBlanks" priority="135" dxfId="0">
      <formula>LEN(TRIM(G414))=0</formula>
    </cfRule>
  </conditionalFormatting>
  <conditionalFormatting sqref="G414">
    <cfRule type="containsBlanks" priority="134" dxfId="0">
      <formula>LEN(TRIM(G414))=0</formula>
    </cfRule>
  </conditionalFormatting>
  <conditionalFormatting sqref="M414">
    <cfRule type="containsBlanks" priority="133" dxfId="0">
      <formula>LEN(TRIM(M414))=0</formula>
    </cfRule>
  </conditionalFormatting>
  <conditionalFormatting sqref="M414">
    <cfRule type="containsBlanks" priority="132" dxfId="0">
      <formula>LEN(TRIM(M414))=0</formula>
    </cfRule>
  </conditionalFormatting>
  <conditionalFormatting sqref="M414">
    <cfRule type="containsBlanks" priority="131" dxfId="0">
      <formula>LEN(TRIM(M414))=0</formula>
    </cfRule>
  </conditionalFormatting>
  <conditionalFormatting sqref="M414">
    <cfRule type="containsBlanks" priority="130" dxfId="0">
      <formula>LEN(TRIM(M414))=0</formula>
    </cfRule>
  </conditionalFormatting>
  <conditionalFormatting sqref="M414">
    <cfRule type="containsBlanks" priority="129" dxfId="0">
      <formula>LEN(TRIM(M414))=0</formula>
    </cfRule>
  </conditionalFormatting>
  <conditionalFormatting sqref="M414">
    <cfRule type="containsBlanks" priority="128" dxfId="0">
      <formula>LEN(TRIM(M414))=0</formula>
    </cfRule>
  </conditionalFormatting>
  <conditionalFormatting sqref="M414">
    <cfRule type="containsBlanks" priority="127" dxfId="0">
      <formula>LEN(TRIM(M414))=0</formula>
    </cfRule>
  </conditionalFormatting>
  <conditionalFormatting sqref="M414">
    <cfRule type="containsBlanks" priority="126" dxfId="0">
      <formula>LEN(TRIM(M414))=0</formula>
    </cfRule>
  </conditionalFormatting>
  <conditionalFormatting sqref="M414">
    <cfRule type="containsBlanks" priority="125" dxfId="0">
      <formula>LEN(TRIM(M414))=0</formula>
    </cfRule>
  </conditionalFormatting>
  <conditionalFormatting sqref="M414">
    <cfRule type="containsBlanks" priority="124" dxfId="0">
      <formula>LEN(TRIM(M414))=0</formula>
    </cfRule>
  </conditionalFormatting>
  <conditionalFormatting sqref="M414">
    <cfRule type="containsBlanks" priority="123" dxfId="0">
      <formula>LEN(TRIM(M414))=0</formula>
    </cfRule>
  </conditionalFormatting>
  <conditionalFormatting sqref="M414">
    <cfRule type="containsBlanks" priority="122" dxfId="0">
      <formula>LEN(TRIM(M414))=0</formula>
    </cfRule>
  </conditionalFormatting>
  <conditionalFormatting sqref="M414">
    <cfRule type="containsBlanks" priority="121" dxfId="0">
      <formula>LEN(TRIM(M414))=0</formula>
    </cfRule>
  </conditionalFormatting>
  <conditionalFormatting sqref="M414">
    <cfRule type="containsBlanks" priority="120" dxfId="0">
      <formula>LEN(TRIM(M414))=0</formula>
    </cfRule>
  </conditionalFormatting>
  <conditionalFormatting sqref="M414">
    <cfRule type="containsBlanks" priority="119" dxfId="0">
      <formula>LEN(TRIM(M414))=0</formula>
    </cfRule>
  </conditionalFormatting>
  <conditionalFormatting sqref="M414">
    <cfRule type="containsBlanks" priority="118" dxfId="0">
      <formula>LEN(TRIM(M414))=0</formula>
    </cfRule>
  </conditionalFormatting>
  <conditionalFormatting sqref="M414">
    <cfRule type="containsBlanks" priority="117" dxfId="0">
      <formula>LEN(TRIM(M414))=0</formula>
    </cfRule>
  </conditionalFormatting>
  <conditionalFormatting sqref="M414">
    <cfRule type="containsBlanks" priority="116" dxfId="0">
      <formula>LEN(TRIM(M414))=0</formula>
    </cfRule>
  </conditionalFormatting>
  <conditionalFormatting sqref="M414">
    <cfRule type="containsBlanks" priority="115" dxfId="0">
      <formula>LEN(TRIM(M414))=0</formula>
    </cfRule>
  </conditionalFormatting>
  <conditionalFormatting sqref="M414">
    <cfRule type="containsBlanks" priority="114" dxfId="0">
      <formula>LEN(TRIM(M414))=0</formula>
    </cfRule>
  </conditionalFormatting>
  <conditionalFormatting sqref="M414">
    <cfRule type="containsBlanks" priority="113" dxfId="0">
      <formula>LEN(TRIM(M414))=0</formula>
    </cfRule>
  </conditionalFormatting>
  <conditionalFormatting sqref="O414">
    <cfRule type="containsBlanks" priority="112" dxfId="0">
      <formula>LEN(TRIM(O414))=0</formula>
    </cfRule>
  </conditionalFormatting>
  <conditionalFormatting sqref="O414">
    <cfRule type="containsBlanks" priority="111" dxfId="0">
      <formula>LEN(TRIM(O414))=0</formula>
    </cfRule>
  </conditionalFormatting>
  <conditionalFormatting sqref="O414">
    <cfRule type="containsBlanks" priority="110" dxfId="0">
      <formula>LEN(TRIM(O414))=0</formula>
    </cfRule>
  </conditionalFormatting>
  <conditionalFormatting sqref="O414">
    <cfRule type="containsBlanks" priority="109" dxfId="0">
      <formula>LEN(TRIM(O414))=0</formula>
    </cfRule>
  </conditionalFormatting>
  <conditionalFormatting sqref="O414">
    <cfRule type="containsBlanks" priority="108" dxfId="0">
      <formula>LEN(TRIM(O414))=0</formula>
    </cfRule>
  </conditionalFormatting>
  <conditionalFormatting sqref="O414">
    <cfRule type="containsBlanks" priority="107" dxfId="0">
      <formula>LEN(TRIM(O414))=0</formula>
    </cfRule>
  </conditionalFormatting>
  <conditionalFormatting sqref="O414">
    <cfRule type="containsBlanks" priority="106" dxfId="0">
      <formula>LEN(TRIM(O414))=0</formula>
    </cfRule>
  </conditionalFormatting>
  <conditionalFormatting sqref="O414">
    <cfRule type="containsBlanks" priority="105" dxfId="0">
      <formula>LEN(TRIM(O414))=0</formula>
    </cfRule>
  </conditionalFormatting>
  <conditionalFormatting sqref="O414">
    <cfRule type="containsBlanks" priority="104" dxfId="0">
      <formula>LEN(TRIM(O414))=0</formula>
    </cfRule>
  </conditionalFormatting>
  <conditionalFormatting sqref="O414">
    <cfRule type="containsBlanks" priority="103" dxfId="0">
      <formula>LEN(TRIM(O414))=0</formula>
    </cfRule>
  </conditionalFormatting>
  <conditionalFormatting sqref="O414">
    <cfRule type="containsBlanks" priority="102" dxfId="0">
      <formula>LEN(TRIM(O414))=0</formula>
    </cfRule>
  </conditionalFormatting>
  <conditionalFormatting sqref="O414">
    <cfRule type="containsBlanks" priority="101" dxfId="0">
      <formula>LEN(TRIM(O414))=0</formula>
    </cfRule>
  </conditionalFormatting>
  <conditionalFormatting sqref="O414">
    <cfRule type="containsBlanks" priority="100" dxfId="0">
      <formula>LEN(TRIM(O414))=0</formula>
    </cfRule>
  </conditionalFormatting>
  <conditionalFormatting sqref="O414">
    <cfRule type="containsBlanks" priority="99" dxfId="0">
      <formula>LEN(TRIM(O414))=0</formula>
    </cfRule>
  </conditionalFormatting>
  <conditionalFormatting sqref="O414">
    <cfRule type="containsBlanks" priority="98" dxfId="0">
      <formula>LEN(TRIM(O414))=0</formula>
    </cfRule>
  </conditionalFormatting>
  <conditionalFormatting sqref="O414">
    <cfRule type="containsBlanks" priority="97" dxfId="0">
      <formula>LEN(TRIM(O414))=0</formula>
    </cfRule>
  </conditionalFormatting>
  <conditionalFormatting sqref="O414">
    <cfRule type="containsBlanks" priority="96" dxfId="0">
      <formula>LEN(TRIM(O414))=0</formula>
    </cfRule>
  </conditionalFormatting>
  <conditionalFormatting sqref="O414">
    <cfRule type="containsBlanks" priority="95" dxfId="0">
      <formula>LEN(TRIM(O414))=0</formula>
    </cfRule>
  </conditionalFormatting>
  <conditionalFormatting sqref="O414">
    <cfRule type="containsBlanks" priority="94" dxfId="0">
      <formula>LEN(TRIM(O414))=0</formula>
    </cfRule>
  </conditionalFormatting>
  <conditionalFormatting sqref="O414">
    <cfRule type="containsBlanks" priority="93" dxfId="0">
      <formula>LEN(TRIM(O414))=0</formula>
    </cfRule>
  </conditionalFormatting>
  <conditionalFormatting sqref="O414">
    <cfRule type="containsBlanks" priority="92" dxfId="0">
      <formula>LEN(TRIM(O414))=0</formula>
    </cfRule>
  </conditionalFormatting>
  <conditionalFormatting sqref="O420">
    <cfRule type="containsBlanks" priority="91" dxfId="0">
      <formula>LEN(TRIM(O420))=0</formula>
    </cfRule>
  </conditionalFormatting>
  <conditionalFormatting sqref="O420">
    <cfRule type="containsBlanks" priority="90" dxfId="0">
      <formula>LEN(TRIM(O420))=0</formula>
    </cfRule>
  </conditionalFormatting>
  <conditionalFormatting sqref="O420">
    <cfRule type="containsBlanks" priority="89" dxfId="0">
      <formula>LEN(TRIM(O420))=0</formula>
    </cfRule>
  </conditionalFormatting>
  <conditionalFormatting sqref="O420">
    <cfRule type="containsBlanks" priority="88" dxfId="0">
      <formula>LEN(TRIM(O420))=0</formula>
    </cfRule>
  </conditionalFormatting>
  <conditionalFormatting sqref="O420">
    <cfRule type="containsBlanks" priority="87" dxfId="0">
      <formula>LEN(TRIM(O420))=0</formula>
    </cfRule>
  </conditionalFormatting>
  <conditionalFormatting sqref="O420">
    <cfRule type="containsBlanks" priority="86" dxfId="0">
      <formula>LEN(TRIM(O420))=0</formula>
    </cfRule>
  </conditionalFormatting>
  <conditionalFormatting sqref="O420">
    <cfRule type="containsBlanks" priority="85" dxfId="0">
      <formula>LEN(TRIM(O420))=0</formula>
    </cfRule>
  </conditionalFormatting>
  <conditionalFormatting sqref="O420">
    <cfRule type="containsBlanks" priority="84" dxfId="0">
      <formula>LEN(TRIM(O420))=0</formula>
    </cfRule>
  </conditionalFormatting>
  <conditionalFormatting sqref="O420">
    <cfRule type="containsBlanks" priority="83" dxfId="0">
      <formula>LEN(TRIM(O420))=0</formula>
    </cfRule>
  </conditionalFormatting>
  <conditionalFormatting sqref="O420">
    <cfRule type="containsBlanks" priority="82" dxfId="0">
      <formula>LEN(TRIM(O420))=0</formula>
    </cfRule>
  </conditionalFormatting>
  <conditionalFormatting sqref="O420">
    <cfRule type="containsBlanks" priority="81" dxfId="0">
      <formula>LEN(TRIM(O420))=0</formula>
    </cfRule>
  </conditionalFormatting>
  <conditionalFormatting sqref="O420">
    <cfRule type="containsBlanks" priority="80" dxfId="0">
      <formula>LEN(TRIM(O420))=0</formula>
    </cfRule>
  </conditionalFormatting>
  <conditionalFormatting sqref="O420">
    <cfRule type="containsBlanks" priority="79" dxfId="0">
      <formula>LEN(TRIM(O420))=0</formula>
    </cfRule>
  </conditionalFormatting>
  <conditionalFormatting sqref="O420">
    <cfRule type="containsBlanks" priority="78" dxfId="0">
      <formula>LEN(TRIM(O420))=0</formula>
    </cfRule>
  </conditionalFormatting>
  <conditionalFormatting sqref="O420">
    <cfRule type="containsBlanks" priority="77" dxfId="0">
      <formula>LEN(TRIM(O420))=0</formula>
    </cfRule>
  </conditionalFormatting>
  <conditionalFormatting sqref="O420">
    <cfRule type="containsBlanks" priority="76" dxfId="0">
      <formula>LEN(TRIM(O420))=0</formula>
    </cfRule>
  </conditionalFormatting>
  <conditionalFormatting sqref="O420">
    <cfRule type="containsBlanks" priority="75" dxfId="0">
      <formula>LEN(TRIM(O420))=0</formula>
    </cfRule>
  </conditionalFormatting>
  <conditionalFormatting sqref="O420">
    <cfRule type="containsBlanks" priority="74" dxfId="0">
      <formula>LEN(TRIM(O420))=0</formula>
    </cfRule>
  </conditionalFormatting>
  <conditionalFormatting sqref="O420">
    <cfRule type="containsBlanks" priority="73" dxfId="0">
      <formula>LEN(TRIM(O420))=0</formula>
    </cfRule>
  </conditionalFormatting>
  <conditionalFormatting sqref="O420">
    <cfRule type="containsBlanks" priority="72" dxfId="0">
      <formula>LEN(TRIM(O420))=0</formula>
    </cfRule>
  </conditionalFormatting>
  <conditionalFormatting sqref="O420">
    <cfRule type="containsBlanks" priority="71" dxfId="0">
      <formula>LEN(TRIM(O420))=0</formula>
    </cfRule>
  </conditionalFormatting>
  <conditionalFormatting sqref="O420">
    <cfRule type="containsBlanks" priority="70" dxfId="0">
      <formula>LEN(TRIM(O420))=0</formula>
    </cfRule>
  </conditionalFormatting>
  <conditionalFormatting sqref="M420">
    <cfRule type="containsBlanks" priority="69" dxfId="0">
      <formula>LEN(TRIM(M420))=0</formula>
    </cfRule>
  </conditionalFormatting>
  <conditionalFormatting sqref="M420">
    <cfRule type="containsBlanks" priority="68" dxfId="0">
      <formula>LEN(TRIM(M420))=0</formula>
    </cfRule>
  </conditionalFormatting>
  <conditionalFormatting sqref="M420">
    <cfRule type="containsBlanks" priority="67" dxfId="0">
      <formula>LEN(TRIM(M420))=0</formula>
    </cfRule>
  </conditionalFormatting>
  <conditionalFormatting sqref="M420">
    <cfRule type="containsBlanks" priority="66" dxfId="0">
      <formula>LEN(TRIM(M420))=0</formula>
    </cfRule>
  </conditionalFormatting>
  <conditionalFormatting sqref="M420">
    <cfRule type="containsBlanks" priority="65" dxfId="0">
      <formula>LEN(TRIM(M420))=0</formula>
    </cfRule>
  </conditionalFormatting>
  <conditionalFormatting sqref="M420">
    <cfRule type="containsBlanks" priority="64" dxfId="0">
      <formula>LEN(TRIM(M420))=0</formula>
    </cfRule>
  </conditionalFormatting>
  <conditionalFormatting sqref="M420">
    <cfRule type="containsBlanks" priority="63" dxfId="0">
      <formula>LEN(TRIM(M420))=0</formula>
    </cfRule>
  </conditionalFormatting>
  <conditionalFormatting sqref="M420">
    <cfRule type="containsBlanks" priority="62" dxfId="0">
      <formula>LEN(TRIM(M420))=0</formula>
    </cfRule>
  </conditionalFormatting>
  <conditionalFormatting sqref="M420">
    <cfRule type="containsBlanks" priority="61" dxfId="0">
      <formula>LEN(TRIM(M420))=0</formula>
    </cfRule>
  </conditionalFormatting>
  <conditionalFormatting sqref="M420">
    <cfRule type="containsBlanks" priority="60" dxfId="0">
      <formula>LEN(TRIM(M420))=0</formula>
    </cfRule>
  </conditionalFormatting>
  <conditionalFormatting sqref="M420">
    <cfRule type="containsBlanks" priority="59" dxfId="0">
      <formula>LEN(TRIM(M420))=0</formula>
    </cfRule>
  </conditionalFormatting>
  <conditionalFormatting sqref="M420">
    <cfRule type="containsBlanks" priority="58" dxfId="0">
      <formula>LEN(TRIM(M420))=0</formula>
    </cfRule>
  </conditionalFormatting>
  <conditionalFormatting sqref="M420">
    <cfRule type="containsBlanks" priority="57" dxfId="0">
      <formula>LEN(TRIM(M420))=0</formula>
    </cfRule>
  </conditionalFormatting>
  <conditionalFormatting sqref="M420">
    <cfRule type="containsBlanks" priority="56" dxfId="0">
      <formula>LEN(TRIM(M420))=0</formula>
    </cfRule>
  </conditionalFormatting>
  <conditionalFormatting sqref="M420">
    <cfRule type="containsBlanks" priority="55" dxfId="0">
      <formula>LEN(TRIM(M420))=0</formula>
    </cfRule>
  </conditionalFormatting>
  <conditionalFormatting sqref="M420">
    <cfRule type="containsBlanks" priority="54" dxfId="0">
      <formula>LEN(TRIM(M420))=0</formula>
    </cfRule>
  </conditionalFormatting>
  <conditionalFormatting sqref="M420">
    <cfRule type="containsBlanks" priority="53" dxfId="0">
      <formula>LEN(TRIM(M420))=0</formula>
    </cfRule>
  </conditionalFormatting>
  <conditionalFormatting sqref="M420">
    <cfRule type="containsBlanks" priority="52" dxfId="0">
      <formula>LEN(TRIM(M420))=0</formula>
    </cfRule>
  </conditionalFormatting>
  <conditionalFormatting sqref="M420">
    <cfRule type="containsBlanks" priority="51" dxfId="0">
      <formula>LEN(TRIM(M420))=0</formula>
    </cfRule>
  </conditionalFormatting>
  <conditionalFormatting sqref="M420">
    <cfRule type="containsBlanks" priority="50" dxfId="0">
      <formula>LEN(TRIM(M420))=0</formula>
    </cfRule>
  </conditionalFormatting>
  <conditionalFormatting sqref="M420">
    <cfRule type="containsBlanks" priority="49" dxfId="0">
      <formula>LEN(TRIM(M420))=0</formula>
    </cfRule>
  </conditionalFormatting>
  <conditionalFormatting sqref="M420">
    <cfRule type="containsBlanks" priority="48" dxfId="0">
      <formula>LEN(TRIM(M420))=0</formula>
    </cfRule>
  </conditionalFormatting>
  <conditionalFormatting sqref="M420">
    <cfRule type="containsBlanks" priority="47" dxfId="0">
      <formula>LEN(TRIM(M420))=0</formula>
    </cfRule>
  </conditionalFormatting>
  <conditionalFormatting sqref="G420">
    <cfRule type="containsBlanks" priority="46" dxfId="0">
      <formula>LEN(TRIM(G420))=0</formula>
    </cfRule>
  </conditionalFormatting>
  <conditionalFormatting sqref="G420">
    <cfRule type="containsBlanks" priority="45" dxfId="0">
      <formula>LEN(TRIM(G420))=0</formula>
    </cfRule>
  </conditionalFormatting>
  <conditionalFormatting sqref="G420">
    <cfRule type="containsBlanks" priority="44" dxfId="0">
      <formula>LEN(TRIM(G420))=0</formula>
    </cfRule>
  </conditionalFormatting>
  <conditionalFormatting sqref="G420">
    <cfRule type="containsBlanks" priority="43" dxfId="0">
      <formula>LEN(TRIM(G420))=0</formula>
    </cfRule>
  </conditionalFormatting>
  <conditionalFormatting sqref="G420">
    <cfRule type="containsBlanks" priority="42" dxfId="0">
      <formula>LEN(TRIM(G420))=0</formula>
    </cfRule>
  </conditionalFormatting>
  <conditionalFormatting sqref="G420">
    <cfRule type="containsBlanks" priority="41" dxfId="0">
      <formula>LEN(TRIM(G420))=0</formula>
    </cfRule>
  </conditionalFormatting>
  <conditionalFormatting sqref="G420">
    <cfRule type="containsBlanks" priority="40" dxfId="0">
      <formula>LEN(TRIM(G420))=0</formula>
    </cfRule>
  </conditionalFormatting>
  <conditionalFormatting sqref="G420">
    <cfRule type="containsBlanks" priority="39" dxfId="0">
      <formula>LEN(TRIM(G420))=0</formula>
    </cfRule>
  </conditionalFormatting>
  <conditionalFormatting sqref="G420">
    <cfRule type="containsBlanks" priority="38" dxfId="0">
      <formula>LEN(TRIM(G420))=0</formula>
    </cfRule>
  </conditionalFormatting>
  <conditionalFormatting sqref="G420">
    <cfRule type="containsBlanks" priority="37" dxfId="0">
      <formula>LEN(TRIM(G420))=0</formula>
    </cfRule>
  </conditionalFormatting>
  <conditionalFormatting sqref="G420">
    <cfRule type="containsBlanks" priority="36" dxfId="0">
      <formula>LEN(TRIM(G420))=0</formula>
    </cfRule>
  </conditionalFormatting>
  <conditionalFormatting sqref="G420">
    <cfRule type="containsBlanks" priority="35" dxfId="0">
      <formula>LEN(TRIM(G420))=0</formula>
    </cfRule>
  </conditionalFormatting>
  <conditionalFormatting sqref="G420">
    <cfRule type="containsBlanks" priority="34" dxfId="0">
      <formula>LEN(TRIM(G420))=0</formula>
    </cfRule>
  </conditionalFormatting>
  <conditionalFormatting sqref="G420">
    <cfRule type="containsBlanks" priority="33" dxfId="0">
      <formula>LEN(TRIM(G420))=0</formula>
    </cfRule>
  </conditionalFormatting>
  <conditionalFormatting sqref="G420">
    <cfRule type="containsBlanks" priority="32" dxfId="0">
      <formula>LEN(TRIM(G420))=0</formula>
    </cfRule>
  </conditionalFormatting>
  <conditionalFormatting sqref="G420">
    <cfRule type="containsBlanks" priority="31" dxfId="0">
      <formula>LEN(TRIM(G420))=0</formula>
    </cfRule>
  </conditionalFormatting>
  <conditionalFormatting sqref="G420">
    <cfRule type="containsBlanks" priority="30" dxfId="0">
      <formula>LEN(TRIM(G420))=0</formula>
    </cfRule>
  </conditionalFormatting>
  <conditionalFormatting sqref="G420">
    <cfRule type="containsBlanks" priority="29" dxfId="0">
      <formula>LEN(TRIM(G420))=0</formula>
    </cfRule>
  </conditionalFormatting>
  <conditionalFormatting sqref="G420">
    <cfRule type="containsBlanks" priority="28" dxfId="0">
      <formula>LEN(TRIM(G420))=0</formula>
    </cfRule>
  </conditionalFormatting>
  <conditionalFormatting sqref="G420">
    <cfRule type="containsBlanks" priority="27" dxfId="0">
      <formula>LEN(TRIM(G420))=0</formula>
    </cfRule>
  </conditionalFormatting>
  <conditionalFormatting sqref="G420">
    <cfRule type="containsBlanks" priority="26" dxfId="0">
      <formula>LEN(TRIM(G420))=0</formula>
    </cfRule>
  </conditionalFormatting>
  <conditionalFormatting sqref="G420">
    <cfRule type="containsBlanks" priority="25" dxfId="0">
      <formula>LEN(TRIM(G420))=0</formula>
    </cfRule>
  </conditionalFormatting>
  <conditionalFormatting sqref="G420">
    <cfRule type="containsBlanks" priority="24" dxfId="0">
      <formula>LEN(TRIM(G420))=0</formula>
    </cfRule>
  </conditionalFormatting>
  <conditionalFormatting sqref="E420">
    <cfRule type="containsBlanks" priority="23" dxfId="0">
      <formula>LEN(TRIM(E420))=0</formula>
    </cfRule>
  </conditionalFormatting>
  <conditionalFormatting sqref="E420">
    <cfRule type="containsBlanks" priority="22" dxfId="0">
      <formula>LEN(TRIM(E420))=0</formula>
    </cfRule>
  </conditionalFormatting>
  <conditionalFormatting sqref="E420">
    <cfRule type="containsBlanks" priority="21" dxfId="0">
      <formula>LEN(TRIM(E420))=0</formula>
    </cfRule>
  </conditionalFormatting>
  <conditionalFormatting sqref="E420">
    <cfRule type="containsBlanks" priority="20" dxfId="0">
      <formula>LEN(TRIM(E420))=0</formula>
    </cfRule>
  </conditionalFormatting>
  <conditionalFormatting sqref="E420">
    <cfRule type="containsBlanks" priority="19" dxfId="0">
      <formula>LEN(TRIM(E420))=0</formula>
    </cfRule>
  </conditionalFormatting>
  <conditionalFormatting sqref="E420">
    <cfRule type="containsBlanks" priority="18" dxfId="0">
      <formula>LEN(TRIM(E420))=0</formula>
    </cfRule>
  </conditionalFormatting>
  <conditionalFormatting sqref="E420">
    <cfRule type="containsBlanks" priority="17" dxfId="0">
      <formula>LEN(TRIM(E420))=0</formula>
    </cfRule>
  </conditionalFormatting>
  <conditionalFormatting sqref="E420">
    <cfRule type="containsBlanks" priority="16" dxfId="0">
      <formula>LEN(TRIM(E420))=0</formula>
    </cfRule>
  </conditionalFormatting>
  <conditionalFormatting sqref="E420">
    <cfRule type="containsBlanks" priority="15" dxfId="0">
      <formula>LEN(TRIM(E420))=0</formula>
    </cfRule>
  </conditionalFormatting>
  <conditionalFormatting sqref="E420">
    <cfRule type="containsBlanks" priority="14" dxfId="0">
      <formula>LEN(TRIM(E420))=0</formula>
    </cfRule>
  </conditionalFormatting>
  <conditionalFormatting sqref="E420">
    <cfRule type="containsBlanks" priority="13" dxfId="0">
      <formula>LEN(TRIM(E420))=0</formula>
    </cfRule>
  </conditionalFormatting>
  <conditionalFormatting sqref="E420">
    <cfRule type="containsBlanks" priority="12" dxfId="0">
      <formula>LEN(TRIM(E420))=0</formula>
    </cfRule>
  </conditionalFormatting>
  <conditionalFormatting sqref="E420">
    <cfRule type="containsBlanks" priority="11" dxfId="0">
      <formula>LEN(TRIM(E420))=0</formula>
    </cfRule>
  </conditionalFormatting>
  <conditionalFormatting sqref="E420">
    <cfRule type="containsBlanks" priority="10" dxfId="0">
      <formula>LEN(TRIM(E420))=0</formula>
    </cfRule>
  </conditionalFormatting>
  <conditionalFormatting sqref="E420">
    <cfRule type="containsBlanks" priority="9" dxfId="0">
      <formula>LEN(TRIM(E420))=0</formula>
    </cfRule>
  </conditionalFormatting>
  <conditionalFormatting sqref="E420">
    <cfRule type="containsBlanks" priority="8" dxfId="0">
      <formula>LEN(TRIM(E420))=0</formula>
    </cfRule>
  </conditionalFormatting>
  <conditionalFormatting sqref="E420">
    <cfRule type="containsBlanks" priority="7" dxfId="0">
      <formula>LEN(TRIM(E420))=0</formula>
    </cfRule>
  </conditionalFormatting>
  <conditionalFormatting sqref="E420">
    <cfRule type="containsBlanks" priority="6" dxfId="0">
      <formula>LEN(TRIM(E420))=0</formula>
    </cfRule>
  </conditionalFormatting>
  <conditionalFormatting sqref="E420">
    <cfRule type="containsBlanks" priority="5" dxfId="0">
      <formula>LEN(TRIM(E420))=0</formula>
    </cfRule>
  </conditionalFormatting>
  <conditionalFormatting sqref="E420">
    <cfRule type="containsBlanks" priority="4" dxfId="0">
      <formula>LEN(TRIM(E420))=0</formula>
    </cfRule>
  </conditionalFormatting>
  <conditionalFormatting sqref="E420">
    <cfRule type="containsBlanks" priority="3" dxfId="0">
      <formula>LEN(TRIM(E420))=0</formula>
    </cfRule>
  </conditionalFormatting>
  <conditionalFormatting sqref="E420">
    <cfRule type="containsBlanks" priority="2" dxfId="0">
      <formula>LEN(TRIM(E420))=0</formula>
    </cfRule>
  </conditionalFormatting>
  <conditionalFormatting sqref="E420">
    <cfRule type="containsBlanks" priority="1" dxfId="0">
      <formula>LEN(TRIM(E420))=0</formula>
    </cfRule>
  </conditionalFormatting>
  <dataValidations count="12">
    <dataValidation type="whole" operator="greaterThan" allowBlank="1" showInputMessage="1" showErrorMessage="1" errorTitle="Valor no valido" error="La información que intenta ingresar es un números negativos o texto, favor de verificarlo." sqref="I327:I335 K327:K335 M327:M335 K291:K299 O364:O365 O415 K420 G10 G238:G240 M412 O15 M324:M325 O8 I10 M17:M24 K17:K24 I26:I29 E24 G21:G22 G24 E15 K26:K29 M26:M29 E364:E365 E35 G35 G364:G365 I364:I365 I38 K364:K365 O21:O22 M364:M365 K38 O35 M31:M36 M38 K31:K36 I31:I36 I40:I41 K40:K41 K43:K44 M43:M44 G17 O43:O44 I7:I8 K417:K418 I47:I54 K47:K54 I417:I418 M47:M54 I56:I58 E417:E418 M344:M352 K56:K58 G417:G418 M56:M58 E67 E372:E377 G372:G377 G67 I372:I377 K372:K377 I70:I78 K70:K78 I344:I352 M372:M377 M70:M78 O67 I80:I86 K80:K86 G344:G352 M80:M86 G385:G387 E344:E352 I385:I387 K385:K387 I43:I44 K390:K397 K414:K415 E205:E209 K88:K89 M88:M89 G89 O89 I91:I95 E89 I97:I99 K91:K95 I24 M91:M95 K97:K99 G14:G15 I101:I109 K101:K109 K12:K15 M97:M99 E379:E383 M7:M10 G379:G383 I379:I383">
      <formula1>0</formula1>
    </dataValidation>
    <dataValidation type="whole" operator="greaterThan" allowBlank="1" showInputMessage="1" showErrorMessage="1" errorTitle="Valor no valido" error="La información que intenta ingresar es un números negativos o texto, favor de verificarlo." sqref="M337:M342 M101:M109 K379:K383 M379:M383 I112:I120 K112:K120 O412 M112:M120 I122:I130 I411:I412 K122:K130 M122:M130 I324:I325 I132:I140 G327:G335 E415 K132:K140 M132:M140 O344:O352 I142:I150 K142:K150 M354:M362 I152:I160 M142:M150 M367:M369 K152:K160 M152:M160 I17:I22 I162:I168 K162:K168 K324:K325 M162:M168 G276:G284 I399:I406 M385:M387 O385:O387 M417:M418 K411:K412 I170:I178 I291:I299 K170:K178 M170:M178 I390:I397 I180:I184 M60:M68 O231:O236 K180:K184 M180:M184 K60:K68 E195:E203 O215 I60:I68 I186:I192 K186:K192 G195:G203 I205:I209 I195:I203 K195:K203 K205:K209 M195:M203 M186:M192 M228:M229 M205:M209 O205:O209 O217 M211:M217 E238:E240 E392:E397 O195:O203 G392:G397 E215 G211:G217 K211:K217 M392:M397 I219:I226 K219:K226 I211:I217 E231:E236 M219:M226 G228:G229 I228:I229 K228:K229 G231:G236 E354:E356 I231:I236 E217 K231:K236 M231:M236 O359:O360 I408:I409 M238:M240 G205:G209 I243:I248 O238:O240 G415 I414:I415 K243:K248 O379:O383 I250:I253 K250:K253">
      <formula1>0</formula1>
    </dataValidation>
    <dataValidation type="whole" operator="greaterThan" allowBlank="1" showInputMessage="1" showErrorMessage="1" errorTitle="Valor no valido" error="La información que intenta ingresar es un números negativos o texto, favor de verificarlo." sqref="E8 G401:G406 M401:M406 O392:O397 K399:K406 O401:O406 E43:E44 I88:I89 K344:K352 G43:G44 I255:I256 K255:K256 E385:E387 M40:M41 I258:I263 O372:O377 I337:I342 K258:K263 I420 E21:E22 G7:G8 K238:K240 I265 O409 M12:M15 I238:I240 I276:I284 O24 I286:I289 K265 K7:K10 K354:K362 K276:K284 I354:I362 K408:K409 K286:K289 M415 E401:E406 E409 M409 I14:I15 G409 G354:G362 O417:O418 E412 E359:E360 K337:K342 O354:O356 G337:G342 G412 G324:G325 I267:I274 K267:K274">
      <formula1>0</formula1>
    </dataValidation>
    <dataValidation type="list" allowBlank="1" showInputMessage="1" showErrorMessage="1" sqref="D420 D411 D9:D10 D12:D14 D26:D29 D23 D38 D36 D40:D41 D47:D54 D56:D58 D31:D34 D70:D78 D80:D86 D68 D91:D95 D97:D99 D101:D109 D112:D120 D122:D130 D132:D140 D142:D150 D152:D160 D162:D168 D170:D178 D180:D184 D88 D60:D66 D186:D192 D17:D20 D219:D226 D216 D211:D214 D228:D229 D243:D248 D250:D253 D255:D256 D258:D263 D265 D267:D274 D276:D284 D286:D289 D291:D299 D302:D309 D311:D318 D320:D321 D324:D325 D327:D335 D7 D337:D342 D361:D362 D414 D357:D358 D408 D399:D400 D367:D369 D390:D391">
      <formula1>$R$10:$R$16</formula1>
    </dataValidation>
    <dataValidation type="list" allowBlank="1" showInputMessage="1" showErrorMessage="1" sqref="F411 F420 F9 F12:F13 F26:F29 F23 F38 F36 F40:F41 F47:F54 F56:F58 F31:F34 F70:F78 F80:F86 F68 F91:F95 F97:F99 F101:F109 F112:F120 F122:F130 F132:F140 F142:F150 F152:F160 F162:F168 F170:F178 F180:F184 F88 F60:F66 F18:F20 F186:F192 F414 F408 F399:F400 F219:F226 F243:F248 F250:F253 F255:F256 F258:F263 F265 F390:F391 F267:F274 F286:F289 F291:F299 F302:F309 F311:F318 F320:F321 F367:F369">
      <formula1>$R$18:$R$47</formula1>
    </dataValidation>
    <dataValidation type="list" allowBlank="1" showInputMessage="1" showErrorMessage="1" sqref="H320:H321 H367:H369 H9 H23 H12:H13 H302:H309 H311:H318">
      <formula1>$R$49:$R$66</formula1>
    </dataValidation>
    <dataValidation type="list" allowBlank="1" showInputMessage="1" showErrorMessage="1" sqref="J320:J321 J367:J369 J302:J309 J311:J318">
      <formula1>$R$68:$R$75</formula1>
    </dataValidation>
    <dataValidation type="list" allowBlank="1" showInputMessage="1" showErrorMessage="1" sqref="L414 L420 L408 L399:L400 L390:L391 L302:L309 L320:L321 L291:L299 L286:L289 L276:L284 L267:L274 L265 L258:L263 L255:L256 L250:L253 L243:L248 L411 L311:L318">
      <formula1>$R$77:$R$80</formula1>
    </dataValidation>
    <dataValidation type="list" allowBlank="1" showInputMessage="1" showErrorMessage="1" sqref="N420 N411 N9:N10 N12:N14 N26:N29 N23 N38 N36 N40:N41 N47:N54 N56:N58 N31:N34 N70:N78 N80:N86 N68 N91:N95 N97:N99 N101:N109 N112:N120 N122:N130 N132:N140 N142:N150 N152:N160 N162:N168 N170:N178 N180:N184 N88 N60:N66 N186:N192 N17:N20 N219:N226 N216 N211:N214 N228:N229 N243:N248 N250:N253 N255:N256 N258:N263 N265 N267:N274 N276:N284 N286:N289 N291:N299 N302:N309 N311:N318 N320:N321 N324:N325 N327:N335 N7 N337:N342 N361:N362 N414 N357:N358 N408 N399:N400 N367:N369 N390:N391">
      <formula1>$R$82:$R$86</formula1>
    </dataValidation>
    <dataValidation errorStyle="warning" type="whole" operator="greaterThan" allowBlank="1" showInputMessage="1" showErrorMessage="1" errorTitle="IMPORTANTE" error="Se recomienda leer las instrucciones antes de inciar con el llenado del presupuesto por objeto del gasto" sqref="B1:B3">
      <formula1>0</formula1>
    </dataValidation>
    <dataValidation type="whole" operator="greaterThanOrEqual" allowBlank="1" showInputMessage="1" showErrorMessage="1" errorTitle="Valor no valido" error="La información que intenta ingresar es un números negativos o texto, favor de verificarlo." sqref="E7 E9:E10 G9 I9 O7 O9:O10 O12:O14 I12:I13 G12:G13 E12:E14 E17:E20 G18:G20 O17:O20 O23 I23 G23 E23 E26:E29 G26:G29 O26:O29 O31:O34 G31:G34 E31:E34 E36 G36 O36 O38 G38 E38 E40:E41 G40:G41 O40:O41 O47:O54 G47:G54 E47:E54 E56:E58 G56:G58 O56:O58 O60:O66 G60:G66 E60:E66 E68 G68 O68 O70:O78 G70:G78 E70:E78 E80:E86 G80:G86 O80:O86 O88 G88 E88 E91:E95 G91:G95 O91:O95 O97:O99 G97:G99 E97:E99 E101:E109 G101:G109 O101:O109 E112:E120 G112:G120 O112:O120 O122:O130 G122:G130 E122:E130 E132:E140 G132:G140 O132:O140 O142:O150 G142:G150 E142:E150 E152:E160 G152:G160 O152:O160 O162:O168 G162:G168 E162:E168 E170:E178 G170:G178 O170:O178 O180:O184 G180:G184 E180:E184 E186:E192 G186:G192 O186:O192 O211:O214 O216 E216 E211:E214 E219:E226 G219:G226 O219:O226 O228:O229 E228:E229 E243:E248 G243:G248">
      <formula1>0</formula1>
    </dataValidation>
    <dataValidation type="whole" operator="greaterThanOrEqual" allowBlank="1" showInputMessage="1" showErrorMessage="1" errorTitle="Valor no valido" error="La información que intenta ingresar es un números negativos o texto, favor de verificarlo." sqref="M243:M248 O243:O248 O250:O253 M250:M253 G250:G253 E250:E253 E255:E256 G255:G256 M255:M256 O255:O256 O258:O263 M258:M263 G258:G263 E258:E263 E265 G265 M265 O265 O267:O274 M267:M274 G267:G274 E267:E274 E276:E284 M276:M284 O276:O284 O286:O289 M286:M289 G286:G289 E286:E289 E291:E299 G291:G299 M291:M299 O291:O299 O302:O309 M302:M309 K302:K309 I302:I309 G302:G309 E302:E309 E311:E318 G311:G318 I311:I318 K311:K318 M311:M318 O311:O318 O320:O321 M320:M321 K320:K321 I320:I321 G320:G321 E320:E321 E324:E325 O324:O325 O327:O335 E327:E335 E337:E342 O337:O342 O357:O358 E357:E358 E361:E362 O361:O362 O367:O369 K367:K369 I367:I369 G367:G369 E367:E369 E390:E391 G390:G391 M390:M391 O390:O391 O399:O400 M399:M400 G399:G400 E399:E400 E408 G408 M408 O408 O411 M411 G411 E411 E414 G414 M414 O414 O420 M420 G420 E420">
      <formula1>0</formula1>
    </dataValidation>
  </dataValidations>
  <printOptions/>
  <pageMargins left="1.1811023622047245" right="0.3937007874015748" top="0.7480314960629921" bottom="0.7874015748031497" header="0.31496062992125984" footer="0.31496062992125984"/>
  <pageSetup horizontalDpi="600" verticalDpi="600" orientation="landscape" paperSize="5" scale="75" r:id="rId4"/>
  <headerFooter>
    <oddHeader>&amp;L&amp;"-,Negrita"&amp;18Presupuesto de Egresos por Clasificación Económica y Objeto del Gasto 2011
&amp;14Nombre de la Entidad:&amp;16 &amp;F, Jalisco</oddHeader>
    <oddFooter>&amp;L&amp;8*OG: Obgeto del Gasto.
*TG: Tipo del Gasto.
*OR: Origen del Recurso.&amp;RPágina 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tabColor rgb="FFFFFF00"/>
  </sheetPr>
  <dimension ref="A1:AC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0" customHeight="1" zeroHeight="1"/>
  <cols>
    <col min="1" max="2" width="28.57421875" style="243" customWidth="1"/>
    <col min="3" max="3" width="0" style="248" hidden="1" customWidth="1"/>
    <col min="4" max="4" width="8.57421875" style="259" customWidth="1"/>
    <col min="5" max="5" width="3.8515625" style="260" bestFit="1" customWidth="1"/>
    <col min="6" max="6" width="16.57421875" style="261" customWidth="1"/>
    <col min="7" max="7" width="16.57421875" style="259" customWidth="1"/>
    <col min="8" max="8" width="20.28125" style="259" bestFit="1" customWidth="1"/>
    <col min="9" max="9" width="0.2890625" style="242" customWidth="1"/>
    <col min="10" max="244" width="11.421875" style="243" hidden="1" customWidth="1"/>
    <col min="245" max="245" width="16.421875" style="243" hidden="1" customWidth="1"/>
    <col min="246" max="246" width="16.00390625" style="243" hidden="1" customWidth="1"/>
    <col min="247" max="249" width="3.28125" style="243" hidden="1" customWidth="1"/>
    <col min="250" max="250" width="7.140625" style="243" hidden="1" customWidth="1"/>
    <col min="251" max="16384" width="13.7109375" style="243" hidden="1" customWidth="1"/>
  </cols>
  <sheetData>
    <row r="1" spans="1:9" s="263" customFormat="1" ht="13.5" customHeight="1">
      <c r="A1" s="466" t="s">
        <v>946</v>
      </c>
      <c r="B1" s="466" t="s">
        <v>947</v>
      </c>
      <c r="C1" s="235"/>
      <c r="D1" s="464" t="s">
        <v>948</v>
      </c>
      <c r="E1" s="466" t="s">
        <v>395</v>
      </c>
      <c r="F1" s="464" t="s">
        <v>945</v>
      </c>
      <c r="G1" s="465"/>
      <c r="H1" s="465"/>
      <c r="I1" s="262"/>
    </row>
    <row r="2" spans="1:9" s="263" customFormat="1" ht="28.5">
      <c r="A2" s="465"/>
      <c r="B2" s="465"/>
      <c r="C2" s="235"/>
      <c r="D2" s="465"/>
      <c r="E2" s="465"/>
      <c r="F2" s="264" t="s">
        <v>949</v>
      </c>
      <c r="G2" s="264" t="s">
        <v>950</v>
      </c>
      <c r="H2" s="264" t="s">
        <v>951</v>
      </c>
      <c r="I2" s="262"/>
    </row>
    <row r="3" spans="1:8" ht="38.25" customHeight="1">
      <c r="A3" s="237" t="s">
        <v>416</v>
      </c>
      <c r="B3" s="237" t="s">
        <v>417</v>
      </c>
      <c r="C3" s="272"/>
      <c r="D3" s="238">
        <v>9</v>
      </c>
      <c r="E3" s="239">
        <v>101</v>
      </c>
      <c r="F3" s="240">
        <v>18374</v>
      </c>
      <c r="G3" s="241">
        <f>D3*F3</f>
        <v>165366</v>
      </c>
      <c r="H3" s="241">
        <f>G3*12</f>
        <v>1984392</v>
      </c>
    </row>
    <row r="4" spans="1:12" s="245" customFormat="1" ht="38.25" customHeight="1">
      <c r="A4" s="237" t="s">
        <v>418</v>
      </c>
      <c r="B4" s="237" t="s">
        <v>419</v>
      </c>
      <c r="C4" s="272"/>
      <c r="D4" s="238">
        <v>1</v>
      </c>
      <c r="E4" s="239">
        <v>101</v>
      </c>
      <c r="F4" s="240">
        <v>34648</v>
      </c>
      <c r="G4" s="241">
        <f aca="true" t="shared" si="0" ref="G4:G52">D4*F4</f>
        <v>34648</v>
      </c>
      <c r="H4" s="241">
        <f aca="true" t="shared" si="1" ref="H4:H100">G4*12</f>
        <v>415776</v>
      </c>
      <c r="I4" s="244"/>
      <c r="L4" s="245">
        <v>101</v>
      </c>
    </row>
    <row r="5" spans="1:12" s="245" customFormat="1" ht="38.25" customHeight="1">
      <c r="A5" s="237" t="s">
        <v>420</v>
      </c>
      <c r="B5" s="237" t="s">
        <v>419</v>
      </c>
      <c r="C5" s="272"/>
      <c r="D5" s="238">
        <v>1</v>
      </c>
      <c r="E5" s="239">
        <v>101</v>
      </c>
      <c r="F5" s="240">
        <v>8826</v>
      </c>
      <c r="G5" s="241">
        <f t="shared" si="0"/>
        <v>8826</v>
      </c>
      <c r="H5" s="241">
        <f t="shared" si="1"/>
        <v>105912</v>
      </c>
      <c r="I5" s="244"/>
      <c r="L5" s="245">
        <v>102</v>
      </c>
    </row>
    <row r="6" spans="1:12" s="245" customFormat="1" ht="38.25" customHeight="1">
      <c r="A6" s="237" t="s">
        <v>421</v>
      </c>
      <c r="B6" s="237" t="s">
        <v>419</v>
      </c>
      <c r="C6" s="272"/>
      <c r="D6" s="238">
        <v>1</v>
      </c>
      <c r="E6" s="239">
        <v>101</v>
      </c>
      <c r="F6" s="240">
        <v>5096</v>
      </c>
      <c r="G6" s="241">
        <f t="shared" si="0"/>
        <v>5096</v>
      </c>
      <c r="H6" s="241">
        <f t="shared" si="1"/>
        <v>61152</v>
      </c>
      <c r="I6" s="244"/>
      <c r="L6" s="245">
        <v>103</v>
      </c>
    </row>
    <row r="7" spans="1:12" s="245" customFormat="1" ht="38.25" customHeight="1">
      <c r="A7" s="237" t="s">
        <v>422</v>
      </c>
      <c r="B7" s="237" t="s">
        <v>419</v>
      </c>
      <c r="C7" s="272"/>
      <c r="D7" s="238">
        <v>1</v>
      </c>
      <c r="E7" s="239">
        <v>101</v>
      </c>
      <c r="F7" s="240">
        <v>5748</v>
      </c>
      <c r="G7" s="241">
        <f t="shared" si="0"/>
        <v>5748</v>
      </c>
      <c r="H7" s="241">
        <f t="shared" si="1"/>
        <v>68976</v>
      </c>
      <c r="I7" s="244"/>
      <c r="L7" s="245">
        <v>199</v>
      </c>
    </row>
    <row r="8" spans="1:12" s="245" customFormat="1" ht="38.25" customHeight="1">
      <c r="A8" s="237" t="s">
        <v>423</v>
      </c>
      <c r="B8" s="237" t="s">
        <v>424</v>
      </c>
      <c r="C8" s="272"/>
      <c r="D8" s="238">
        <v>1</v>
      </c>
      <c r="E8" s="239">
        <v>101</v>
      </c>
      <c r="F8" s="240">
        <v>26168</v>
      </c>
      <c r="G8" s="241">
        <f t="shared" si="0"/>
        <v>26168</v>
      </c>
      <c r="H8" s="241">
        <f t="shared" si="1"/>
        <v>314016</v>
      </c>
      <c r="I8" s="244"/>
      <c r="L8" s="245">
        <v>202</v>
      </c>
    </row>
    <row r="9" spans="1:12" s="245" customFormat="1" ht="38.25" customHeight="1">
      <c r="A9" s="237" t="s">
        <v>425</v>
      </c>
      <c r="B9" s="237" t="s">
        <v>424</v>
      </c>
      <c r="C9" s="272"/>
      <c r="D9" s="238">
        <v>1</v>
      </c>
      <c r="E9" s="239">
        <v>101</v>
      </c>
      <c r="F9" s="240">
        <v>16400</v>
      </c>
      <c r="G9" s="241">
        <f t="shared" si="0"/>
        <v>16400</v>
      </c>
      <c r="H9" s="241">
        <f t="shared" si="1"/>
        <v>196800</v>
      </c>
      <c r="I9" s="244"/>
      <c r="L9" s="245">
        <v>204</v>
      </c>
    </row>
    <row r="10" spans="1:12" s="245" customFormat="1" ht="38.25" customHeight="1">
      <c r="A10" s="237" t="s">
        <v>426</v>
      </c>
      <c r="B10" s="237" t="s">
        <v>424</v>
      </c>
      <c r="C10" s="272"/>
      <c r="D10" s="238">
        <v>1</v>
      </c>
      <c r="E10" s="239">
        <v>101</v>
      </c>
      <c r="F10" s="240">
        <v>18200</v>
      </c>
      <c r="G10" s="241">
        <f t="shared" si="0"/>
        <v>18200</v>
      </c>
      <c r="H10" s="241">
        <f t="shared" si="1"/>
        <v>218400</v>
      </c>
      <c r="I10" s="244"/>
      <c r="L10" s="245">
        <v>206</v>
      </c>
    </row>
    <row r="11" spans="1:12" s="245" customFormat="1" ht="38.25" customHeight="1">
      <c r="A11" s="237" t="s">
        <v>427</v>
      </c>
      <c r="B11" s="237" t="s">
        <v>424</v>
      </c>
      <c r="C11" s="272"/>
      <c r="D11" s="238">
        <v>1</v>
      </c>
      <c r="E11" s="239">
        <v>101</v>
      </c>
      <c r="F11" s="240">
        <v>7350</v>
      </c>
      <c r="G11" s="241">
        <f t="shared" si="0"/>
        <v>7350</v>
      </c>
      <c r="H11" s="241">
        <f t="shared" si="1"/>
        <v>88200</v>
      </c>
      <c r="I11" s="244"/>
      <c r="L11" s="245">
        <v>208</v>
      </c>
    </row>
    <row r="12" spans="1:12" s="245" customFormat="1" ht="38.25" customHeight="1">
      <c r="A12" s="237" t="s">
        <v>428</v>
      </c>
      <c r="B12" s="237" t="s">
        <v>424</v>
      </c>
      <c r="C12" s="272"/>
      <c r="D12" s="238">
        <v>2</v>
      </c>
      <c r="E12" s="239">
        <v>101</v>
      </c>
      <c r="F12" s="240">
        <v>4386</v>
      </c>
      <c r="G12" s="241">
        <f t="shared" si="0"/>
        <v>8772</v>
      </c>
      <c r="H12" s="241">
        <f t="shared" si="1"/>
        <v>105264</v>
      </c>
      <c r="I12" s="244"/>
      <c r="L12" s="245">
        <v>210</v>
      </c>
    </row>
    <row r="13" spans="1:12" s="245" customFormat="1" ht="38.25" customHeight="1">
      <c r="A13" s="237" t="s">
        <v>429</v>
      </c>
      <c r="B13" s="237" t="s">
        <v>430</v>
      </c>
      <c r="C13" s="272"/>
      <c r="D13" s="238">
        <v>1</v>
      </c>
      <c r="E13" s="239">
        <v>101</v>
      </c>
      <c r="F13" s="240">
        <v>16400</v>
      </c>
      <c r="G13" s="241">
        <f t="shared" si="0"/>
        <v>16400</v>
      </c>
      <c r="H13" s="241">
        <f t="shared" si="1"/>
        <v>196800</v>
      </c>
      <c r="I13" s="244"/>
      <c r="L13" s="245">
        <v>212</v>
      </c>
    </row>
    <row r="14" spans="1:12" s="245" customFormat="1" ht="38.25" customHeight="1">
      <c r="A14" s="237" t="s">
        <v>431</v>
      </c>
      <c r="B14" s="237" t="s">
        <v>430</v>
      </c>
      <c r="C14" s="272"/>
      <c r="D14" s="238">
        <v>1</v>
      </c>
      <c r="E14" s="239">
        <v>101</v>
      </c>
      <c r="F14" s="240">
        <v>5096</v>
      </c>
      <c r="G14" s="241">
        <f t="shared" si="0"/>
        <v>5096</v>
      </c>
      <c r="H14" s="241">
        <f t="shared" si="1"/>
        <v>61152</v>
      </c>
      <c r="I14" s="244"/>
      <c r="L14" s="245">
        <v>214</v>
      </c>
    </row>
    <row r="15" spans="1:12" s="245" customFormat="1" ht="38.25" customHeight="1">
      <c r="A15" s="237" t="s">
        <v>432</v>
      </c>
      <c r="B15" s="237" t="s">
        <v>0</v>
      </c>
      <c r="C15" s="272"/>
      <c r="D15" s="238">
        <v>1</v>
      </c>
      <c r="E15" s="239">
        <v>101</v>
      </c>
      <c r="F15" s="240">
        <v>11180</v>
      </c>
      <c r="G15" s="241">
        <f t="shared" si="0"/>
        <v>11180</v>
      </c>
      <c r="H15" s="241">
        <f t="shared" si="1"/>
        <v>134160</v>
      </c>
      <c r="I15" s="244"/>
      <c r="L15" s="245">
        <v>216</v>
      </c>
    </row>
    <row r="16" spans="1:12" s="245" customFormat="1" ht="38.25" customHeight="1">
      <c r="A16" s="237" t="s">
        <v>433</v>
      </c>
      <c r="B16" s="237" t="s">
        <v>0</v>
      </c>
      <c r="C16" s="272"/>
      <c r="D16" s="238">
        <v>1</v>
      </c>
      <c r="E16" s="239">
        <v>101</v>
      </c>
      <c r="F16" s="240">
        <v>6766</v>
      </c>
      <c r="G16" s="241">
        <f t="shared" si="0"/>
        <v>6766</v>
      </c>
      <c r="H16" s="241">
        <f t="shared" si="1"/>
        <v>81192</v>
      </c>
      <c r="I16" s="244"/>
      <c r="L16" s="245">
        <v>218</v>
      </c>
    </row>
    <row r="17" spans="1:12" s="245" customFormat="1" ht="38.25" customHeight="1">
      <c r="A17" s="237" t="s">
        <v>431</v>
      </c>
      <c r="B17" s="237" t="s">
        <v>434</v>
      </c>
      <c r="C17" s="272"/>
      <c r="D17" s="238">
        <v>2</v>
      </c>
      <c r="E17" s="239">
        <v>101</v>
      </c>
      <c r="F17" s="240">
        <v>5096</v>
      </c>
      <c r="G17" s="241">
        <f t="shared" si="0"/>
        <v>10192</v>
      </c>
      <c r="H17" s="241">
        <f t="shared" si="1"/>
        <v>122304</v>
      </c>
      <c r="I17" s="244"/>
      <c r="L17" s="245">
        <v>220</v>
      </c>
    </row>
    <row r="18" spans="1:9" s="245" customFormat="1" ht="38.25" customHeight="1">
      <c r="A18" s="237" t="s">
        <v>436</v>
      </c>
      <c r="B18" s="237" t="s">
        <v>438</v>
      </c>
      <c r="C18" s="272"/>
      <c r="D18" s="238">
        <v>1</v>
      </c>
      <c r="E18" s="239">
        <v>101</v>
      </c>
      <c r="F18" s="240">
        <v>7370</v>
      </c>
      <c r="G18" s="241">
        <f t="shared" si="0"/>
        <v>7370</v>
      </c>
      <c r="H18" s="241">
        <f t="shared" si="1"/>
        <v>88440</v>
      </c>
      <c r="I18" s="244"/>
    </row>
    <row r="19" spans="1:12" s="245" customFormat="1" ht="38.25" customHeight="1">
      <c r="A19" s="237" t="s">
        <v>432</v>
      </c>
      <c r="B19" s="237" t="s">
        <v>435</v>
      </c>
      <c r="C19" s="272"/>
      <c r="D19" s="238">
        <v>1</v>
      </c>
      <c r="E19" s="239">
        <v>101</v>
      </c>
      <c r="F19" s="240">
        <v>11180</v>
      </c>
      <c r="G19" s="241">
        <f t="shared" si="0"/>
        <v>11180</v>
      </c>
      <c r="H19" s="241">
        <f t="shared" si="1"/>
        <v>134160</v>
      </c>
      <c r="I19" s="244"/>
      <c r="L19" s="245">
        <v>222</v>
      </c>
    </row>
    <row r="20" spans="1:12" s="245" customFormat="1" ht="38.25" customHeight="1">
      <c r="A20" s="237" t="s">
        <v>433</v>
      </c>
      <c r="B20" s="237" t="s">
        <v>435</v>
      </c>
      <c r="C20" s="272"/>
      <c r="D20" s="238">
        <v>1</v>
      </c>
      <c r="E20" s="239">
        <v>101</v>
      </c>
      <c r="F20" s="240">
        <v>5548</v>
      </c>
      <c r="G20" s="241">
        <f t="shared" si="0"/>
        <v>5548</v>
      </c>
      <c r="H20" s="241">
        <f t="shared" si="1"/>
        <v>66576</v>
      </c>
      <c r="I20" s="244"/>
      <c r="L20" s="245">
        <v>224</v>
      </c>
    </row>
    <row r="21" spans="1:13" s="245" customFormat="1" ht="38.25" customHeight="1">
      <c r="A21" s="237" t="s">
        <v>436</v>
      </c>
      <c r="B21" s="237" t="s">
        <v>437</v>
      </c>
      <c r="C21" s="272"/>
      <c r="D21" s="238">
        <v>1</v>
      </c>
      <c r="E21" s="239">
        <v>101</v>
      </c>
      <c r="F21" s="240">
        <v>7370</v>
      </c>
      <c r="G21" s="241">
        <f t="shared" si="0"/>
        <v>7370</v>
      </c>
      <c r="H21" s="241">
        <f t="shared" si="1"/>
        <v>88440</v>
      </c>
      <c r="I21" s="244"/>
      <c r="L21" s="243">
        <v>226</v>
      </c>
      <c r="M21" s="243"/>
    </row>
    <row r="22" spans="1:13" s="245" customFormat="1" ht="38.25" customHeight="1">
      <c r="A22" s="237" t="s">
        <v>439</v>
      </c>
      <c r="B22" s="237" t="s">
        <v>440</v>
      </c>
      <c r="C22" s="272"/>
      <c r="D22" s="238">
        <v>1</v>
      </c>
      <c r="E22" s="239">
        <v>101</v>
      </c>
      <c r="F22" s="240">
        <v>11180</v>
      </c>
      <c r="G22" s="241">
        <f t="shared" si="0"/>
        <v>11180</v>
      </c>
      <c r="H22" s="241">
        <f t="shared" si="1"/>
        <v>134160</v>
      </c>
      <c r="I22" s="244"/>
      <c r="L22" s="243">
        <v>228</v>
      </c>
      <c r="M22" s="243"/>
    </row>
    <row r="23" spans="1:13" s="245" customFormat="1" ht="38.25" customHeight="1">
      <c r="A23" s="237" t="s">
        <v>433</v>
      </c>
      <c r="B23" s="237" t="s">
        <v>440</v>
      </c>
      <c r="C23" s="272"/>
      <c r="D23" s="238">
        <v>1</v>
      </c>
      <c r="E23" s="239">
        <v>101</v>
      </c>
      <c r="F23" s="240">
        <v>5096</v>
      </c>
      <c r="G23" s="241">
        <f t="shared" si="0"/>
        <v>5096</v>
      </c>
      <c r="H23" s="241">
        <f t="shared" si="1"/>
        <v>61152</v>
      </c>
      <c r="I23" s="244"/>
      <c r="L23" s="243"/>
      <c r="M23" s="243"/>
    </row>
    <row r="24" spans="1:13" s="245" customFormat="1" ht="38.25" customHeight="1">
      <c r="A24" s="237" t="s">
        <v>439</v>
      </c>
      <c r="B24" s="237" t="s">
        <v>441</v>
      </c>
      <c r="C24" s="272"/>
      <c r="D24" s="238">
        <v>1</v>
      </c>
      <c r="E24" s="239">
        <v>101</v>
      </c>
      <c r="F24" s="240">
        <v>11180</v>
      </c>
      <c r="G24" s="241">
        <f t="shared" si="0"/>
        <v>11180</v>
      </c>
      <c r="H24" s="241">
        <f t="shared" si="1"/>
        <v>134160</v>
      </c>
      <c r="I24" s="244"/>
      <c r="L24" s="243"/>
      <c r="M24" s="243"/>
    </row>
    <row r="25" spans="1:13" s="245" customFormat="1" ht="38.25" customHeight="1">
      <c r="A25" s="237" t="s">
        <v>439</v>
      </c>
      <c r="B25" s="237" t="s">
        <v>62</v>
      </c>
      <c r="C25" s="272"/>
      <c r="D25" s="238">
        <v>1</v>
      </c>
      <c r="E25" s="239">
        <v>101</v>
      </c>
      <c r="F25" s="240">
        <v>11180</v>
      </c>
      <c r="G25" s="241">
        <f t="shared" si="0"/>
        <v>11180</v>
      </c>
      <c r="H25" s="241">
        <f t="shared" si="1"/>
        <v>134160</v>
      </c>
      <c r="I25" s="244"/>
      <c r="L25" s="243"/>
      <c r="M25" s="243"/>
    </row>
    <row r="26" spans="1:13" s="245" customFormat="1" ht="38.25" customHeight="1">
      <c r="A26" s="237" t="s">
        <v>63</v>
      </c>
      <c r="B26" s="237" t="s">
        <v>64</v>
      </c>
      <c r="C26" s="272"/>
      <c r="D26" s="238">
        <v>1</v>
      </c>
      <c r="E26" s="239">
        <v>101</v>
      </c>
      <c r="F26" s="240">
        <v>5096</v>
      </c>
      <c r="G26" s="241">
        <f t="shared" si="0"/>
        <v>5096</v>
      </c>
      <c r="H26" s="241">
        <f t="shared" si="1"/>
        <v>61152</v>
      </c>
      <c r="I26" s="244"/>
      <c r="L26" s="243"/>
      <c r="M26" s="243"/>
    </row>
    <row r="27" spans="1:13" s="245" customFormat="1" ht="38.25" customHeight="1">
      <c r="A27" s="237" t="s">
        <v>436</v>
      </c>
      <c r="B27" s="237" t="s">
        <v>65</v>
      </c>
      <c r="C27" s="272"/>
      <c r="D27" s="238">
        <v>1</v>
      </c>
      <c r="E27" s="239">
        <v>101</v>
      </c>
      <c r="F27" s="240">
        <v>7370</v>
      </c>
      <c r="G27" s="241">
        <f t="shared" si="0"/>
        <v>7370</v>
      </c>
      <c r="H27" s="241">
        <f t="shared" si="1"/>
        <v>88440</v>
      </c>
      <c r="I27" s="244"/>
      <c r="L27" s="243"/>
      <c r="M27" s="243"/>
    </row>
    <row r="28" spans="1:13" s="245" customFormat="1" ht="38.25" customHeight="1">
      <c r="A28" s="237" t="s">
        <v>66</v>
      </c>
      <c r="B28" s="237" t="s">
        <v>71</v>
      </c>
      <c r="C28" s="272"/>
      <c r="D28" s="238">
        <v>2</v>
      </c>
      <c r="E28" s="239">
        <v>101</v>
      </c>
      <c r="F28" s="240">
        <v>5222</v>
      </c>
      <c r="G28" s="241">
        <f t="shared" si="0"/>
        <v>10444</v>
      </c>
      <c r="H28" s="241">
        <f t="shared" si="1"/>
        <v>125328</v>
      </c>
      <c r="I28" s="244"/>
      <c r="L28" s="243"/>
      <c r="M28" s="243"/>
    </row>
    <row r="29" spans="1:13" s="245" customFormat="1" ht="38.25" customHeight="1">
      <c r="A29" s="237" t="s">
        <v>433</v>
      </c>
      <c r="B29" s="237" t="s">
        <v>71</v>
      </c>
      <c r="C29" s="272"/>
      <c r="D29" s="238">
        <v>2</v>
      </c>
      <c r="E29" s="239">
        <v>101</v>
      </c>
      <c r="F29" s="240">
        <v>4658</v>
      </c>
      <c r="G29" s="241">
        <f t="shared" si="0"/>
        <v>9316</v>
      </c>
      <c r="H29" s="241">
        <f t="shared" si="1"/>
        <v>111792</v>
      </c>
      <c r="I29" s="244"/>
      <c r="L29" s="243"/>
      <c r="M29" s="243"/>
    </row>
    <row r="30" spans="1:13" s="245" customFormat="1" ht="38.25" customHeight="1">
      <c r="A30" s="237" t="s">
        <v>67</v>
      </c>
      <c r="B30" s="237" t="s">
        <v>71</v>
      </c>
      <c r="C30" s="272"/>
      <c r="D30" s="238">
        <v>1</v>
      </c>
      <c r="E30" s="239">
        <v>101</v>
      </c>
      <c r="F30" s="240">
        <v>3594</v>
      </c>
      <c r="G30" s="241">
        <f t="shared" si="0"/>
        <v>3594</v>
      </c>
      <c r="H30" s="241">
        <f t="shared" si="1"/>
        <v>43128</v>
      </c>
      <c r="I30" s="244"/>
      <c r="L30" s="243"/>
      <c r="M30" s="243"/>
    </row>
    <row r="31" spans="1:13" s="245" customFormat="1" ht="38.25" customHeight="1">
      <c r="A31" s="237" t="s">
        <v>428</v>
      </c>
      <c r="B31" s="237" t="s">
        <v>71</v>
      </c>
      <c r="C31" s="272"/>
      <c r="D31" s="238">
        <v>1</v>
      </c>
      <c r="E31" s="239">
        <v>101</v>
      </c>
      <c r="F31" s="240">
        <v>2096</v>
      </c>
      <c r="G31" s="241">
        <f t="shared" si="0"/>
        <v>2096</v>
      </c>
      <c r="H31" s="241">
        <f t="shared" si="1"/>
        <v>25152</v>
      </c>
      <c r="I31" s="244"/>
      <c r="L31" s="243"/>
      <c r="M31" s="243"/>
    </row>
    <row r="32" spans="1:13" s="245" customFormat="1" ht="38.25" customHeight="1">
      <c r="A32" s="237" t="s">
        <v>70</v>
      </c>
      <c r="B32" s="237" t="s">
        <v>71</v>
      </c>
      <c r="C32" s="272"/>
      <c r="D32" s="238">
        <v>1</v>
      </c>
      <c r="E32" s="239">
        <v>101</v>
      </c>
      <c r="F32" s="240">
        <v>2974</v>
      </c>
      <c r="G32" s="241">
        <f t="shared" si="0"/>
        <v>2974</v>
      </c>
      <c r="H32" s="241">
        <f t="shared" si="1"/>
        <v>35688</v>
      </c>
      <c r="I32" s="244"/>
      <c r="L32" s="243"/>
      <c r="M32" s="243"/>
    </row>
    <row r="33" spans="1:13" s="245" customFormat="1" ht="38.25" customHeight="1">
      <c r="A33" s="237" t="s">
        <v>68</v>
      </c>
      <c r="B33" s="237" t="s">
        <v>71</v>
      </c>
      <c r="C33" s="272"/>
      <c r="D33" s="238">
        <v>1</v>
      </c>
      <c r="E33" s="239">
        <v>101</v>
      </c>
      <c r="F33" s="240">
        <v>1040</v>
      </c>
      <c r="G33" s="241">
        <f t="shared" si="0"/>
        <v>1040</v>
      </c>
      <c r="H33" s="241">
        <f t="shared" si="1"/>
        <v>12480</v>
      </c>
      <c r="I33" s="244"/>
      <c r="L33" s="243"/>
      <c r="M33" s="243"/>
    </row>
    <row r="34" spans="1:13" s="245" customFormat="1" ht="38.25" customHeight="1">
      <c r="A34" s="237" t="s">
        <v>69</v>
      </c>
      <c r="B34" s="237" t="s">
        <v>71</v>
      </c>
      <c r="C34" s="272"/>
      <c r="D34" s="238">
        <v>4</v>
      </c>
      <c r="E34" s="239">
        <v>101</v>
      </c>
      <c r="F34" s="240">
        <v>3976</v>
      </c>
      <c r="G34" s="241">
        <f t="shared" si="0"/>
        <v>15904</v>
      </c>
      <c r="H34" s="241">
        <f t="shared" si="1"/>
        <v>190848</v>
      </c>
      <c r="I34" s="244"/>
      <c r="L34" s="243"/>
      <c r="M34" s="243"/>
    </row>
    <row r="35" spans="1:13" s="245" customFormat="1" ht="38.25" customHeight="1">
      <c r="A35" s="237" t="s">
        <v>67</v>
      </c>
      <c r="B35" s="237" t="s">
        <v>71</v>
      </c>
      <c r="C35" s="272"/>
      <c r="D35" s="238">
        <v>2</v>
      </c>
      <c r="E35" s="239">
        <v>101</v>
      </c>
      <c r="F35" s="240">
        <v>1280</v>
      </c>
      <c r="G35" s="241">
        <f t="shared" si="0"/>
        <v>2560</v>
      </c>
      <c r="H35" s="241">
        <f t="shared" si="1"/>
        <v>30720</v>
      </c>
      <c r="I35" s="244"/>
      <c r="L35" s="243"/>
      <c r="M35" s="243"/>
    </row>
    <row r="36" spans="1:13" s="245" customFormat="1" ht="38.25" customHeight="1">
      <c r="A36" s="237" t="s">
        <v>70</v>
      </c>
      <c r="B36" s="237" t="s">
        <v>71</v>
      </c>
      <c r="C36" s="272"/>
      <c r="D36" s="238">
        <v>1</v>
      </c>
      <c r="E36" s="239">
        <v>101</v>
      </c>
      <c r="F36" s="240">
        <v>4566</v>
      </c>
      <c r="G36" s="241">
        <f t="shared" si="0"/>
        <v>4566</v>
      </c>
      <c r="H36" s="241">
        <f t="shared" si="1"/>
        <v>54792</v>
      </c>
      <c r="I36" s="244"/>
      <c r="L36" s="243"/>
      <c r="M36" s="243"/>
    </row>
    <row r="37" spans="1:13" s="245" customFormat="1" ht="38.25" customHeight="1">
      <c r="A37" s="237" t="s">
        <v>72</v>
      </c>
      <c r="B37" s="237" t="s">
        <v>71</v>
      </c>
      <c r="C37" s="272"/>
      <c r="D37" s="238">
        <v>8</v>
      </c>
      <c r="E37" s="239">
        <v>101</v>
      </c>
      <c r="F37" s="240">
        <v>413</v>
      </c>
      <c r="G37" s="241">
        <f t="shared" si="0"/>
        <v>3304</v>
      </c>
      <c r="H37" s="241">
        <f t="shared" si="1"/>
        <v>39648</v>
      </c>
      <c r="I37" s="244"/>
      <c r="L37" s="243"/>
      <c r="M37" s="243"/>
    </row>
    <row r="38" spans="1:13" s="245" customFormat="1" ht="38.25" customHeight="1">
      <c r="A38" s="237" t="s">
        <v>73</v>
      </c>
      <c r="B38" s="237" t="s">
        <v>74</v>
      </c>
      <c r="C38" s="272"/>
      <c r="D38" s="238">
        <v>1</v>
      </c>
      <c r="E38" s="239">
        <v>101</v>
      </c>
      <c r="F38" s="240">
        <v>18600</v>
      </c>
      <c r="G38" s="241">
        <f t="shared" si="0"/>
        <v>18600</v>
      </c>
      <c r="H38" s="241">
        <f t="shared" si="1"/>
        <v>223200</v>
      </c>
      <c r="I38" s="244"/>
      <c r="L38" s="243"/>
      <c r="M38" s="243"/>
    </row>
    <row r="39" spans="1:13" s="245" customFormat="1" ht="38.25" customHeight="1">
      <c r="A39" s="237" t="s">
        <v>433</v>
      </c>
      <c r="B39" s="237" t="s">
        <v>74</v>
      </c>
      <c r="C39" s="272"/>
      <c r="D39" s="238">
        <v>1</v>
      </c>
      <c r="E39" s="239">
        <v>101</v>
      </c>
      <c r="F39" s="240">
        <v>5096</v>
      </c>
      <c r="G39" s="241">
        <f t="shared" si="0"/>
        <v>5096</v>
      </c>
      <c r="H39" s="241">
        <f t="shared" si="1"/>
        <v>61152</v>
      </c>
      <c r="I39" s="244"/>
      <c r="L39" s="243"/>
      <c r="M39" s="243"/>
    </row>
    <row r="40" spans="1:13" s="245" customFormat="1" ht="38.25" customHeight="1">
      <c r="A40" s="237" t="s">
        <v>75</v>
      </c>
      <c r="B40" s="237" t="s">
        <v>74</v>
      </c>
      <c r="C40" s="272"/>
      <c r="D40" s="238">
        <v>1</v>
      </c>
      <c r="E40" s="239">
        <v>101</v>
      </c>
      <c r="F40" s="240">
        <v>9084</v>
      </c>
      <c r="G40" s="241">
        <f t="shared" si="0"/>
        <v>9084</v>
      </c>
      <c r="H40" s="241">
        <f t="shared" si="1"/>
        <v>109008</v>
      </c>
      <c r="I40" s="244"/>
      <c r="L40" s="243"/>
      <c r="M40" s="243"/>
    </row>
    <row r="41" spans="1:13" s="245" customFormat="1" ht="38.25" customHeight="1">
      <c r="A41" s="237" t="s">
        <v>69</v>
      </c>
      <c r="B41" s="237" t="s">
        <v>74</v>
      </c>
      <c r="C41" s="272"/>
      <c r="D41" s="238">
        <v>1</v>
      </c>
      <c r="E41" s="239">
        <v>101</v>
      </c>
      <c r="F41" s="240">
        <v>7372</v>
      </c>
      <c r="G41" s="241">
        <f t="shared" si="0"/>
        <v>7372</v>
      </c>
      <c r="H41" s="241">
        <f t="shared" si="1"/>
        <v>88464</v>
      </c>
      <c r="I41" s="244"/>
      <c r="L41" s="243"/>
      <c r="M41" s="243"/>
    </row>
    <row r="42" spans="1:13" s="245" customFormat="1" ht="38.25" customHeight="1">
      <c r="A42" s="237" t="s">
        <v>76</v>
      </c>
      <c r="B42" s="237" t="s">
        <v>74</v>
      </c>
      <c r="C42" s="272"/>
      <c r="D42" s="238">
        <v>1</v>
      </c>
      <c r="E42" s="239">
        <v>101</v>
      </c>
      <c r="F42" s="240">
        <v>10860</v>
      </c>
      <c r="G42" s="241">
        <f t="shared" si="0"/>
        <v>10860</v>
      </c>
      <c r="H42" s="241">
        <f t="shared" si="1"/>
        <v>130320</v>
      </c>
      <c r="I42" s="244"/>
      <c r="L42" s="243"/>
      <c r="M42" s="243"/>
    </row>
    <row r="43" spans="1:13" s="245" customFormat="1" ht="38.25" customHeight="1">
      <c r="A43" s="237" t="s">
        <v>77</v>
      </c>
      <c r="B43" s="237" t="s">
        <v>74</v>
      </c>
      <c r="C43" s="272"/>
      <c r="D43" s="238">
        <v>2</v>
      </c>
      <c r="E43" s="239">
        <v>101</v>
      </c>
      <c r="F43" s="240">
        <v>3908</v>
      </c>
      <c r="G43" s="241">
        <f t="shared" si="0"/>
        <v>7816</v>
      </c>
      <c r="H43" s="241">
        <f t="shared" si="1"/>
        <v>93792</v>
      </c>
      <c r="I43" s="244"/>
      <c r="L43" s="243"/>
      <c r="M43" s="243"/>
    </row>
    <row r="44" spans="1:13" s="245" customFormat="1" ht="38.25" customHeight="1">
      <c r="A44" s="237" t="s">
        <v>432</v>
      </c>
      <c r="B44" s="237" t="s">
        <v>78</v>
      </c>
      <c r="C44" s="272"/>
      <c r="D44" s="238">
        <v>1</v>
      </c>
      <c r="E44" s="239">
        <v>101</v>
      </c>
      <c r="F44" s="240">
        <v>11180</v>
      </c>
      <c r="G44" s="241">
        <f t="shared" si="0"/>
        <v>11180</v>
      </c>
      <c r="H44" s="241">
        <f t="shared" si="1"/>
        <v>134160</v>
      </c>
      <c r="I44" s="244"/>
      <c r="L44" s="243"/>
      <c r="M44" s="243"/>
    </row>
    <row r="45" spans="1:13" s="245" customFormat="1" ht="38.25" customHeight="1">
      <c r="A45" s="237" t="s">
        <v>69</v>
      </c>
      <c r="B45" s="237" t="s">
        <v>78</v>
      </c>
      <c r="C45" s="272"/>
      <c r="D45" s="238">
        <v>2</v>
      </c>
      <c r="E45" s="239">
        <v>101</v>
      </c>
      <c r="F45" s="240">
        <v>10148</v>
      </c>
      <c r="G45" s="241">
        <f t="shared" si="0"/>
        <v>20296</v>
      </c>
      <c r="H45" s="241">
        <f t="shared" si="1"/>
        <v>243552</v>
      </c>
      <c r="I45" s="244"/>
      <c r="L45" s="243"/>
      <c r="M45" s="243"/>
    </row>
    <row r="46" spans="1:13" s="245" customFormat="1" ht="38.25" customHeight="1">
      <c r="A46" s="237" t="s">
        <v>439</v>
      </c>
      <c r="B46" s="237" t="s">
        <v>79</v>
      </c>
      <c r="C46" s="272"/>
      <c r="D46" s="238">
        <v>1</v>
      </c>
      <c r="E46" s="239">
        <v>101</v>
      </c>
      <c r="F46" s="240">
        <v>11180</v>
      </c>
      <c r="G46" s="241">
        <f t="shared" si="0"/>
        <v>11180</v>
      </c>
      <c r="H46" s="241">
        <f t="shared" si="1"/>
        <v>134160</v>
      </c>
      <c r="I46" s="244"/>
      <c r="L46" s="243"/>
      <c r="M46" s="243"/>
    </row>
    <row r="47" spans="1:13" s="245" customFormat="1" ht="38.25" customHeight="1">
      <c r="A47" s="237" t="s">
        <v>433</v>
      </c>
      <c r="B47" s="237" t="s">
        <v>79</v>
      </c>
      <c r="C47" s="272"/>
      <c r="D47" s="238">
        <v>1</v>
      </c>
      <c r="E47" s="239">
        <v>101</v>
      </c>
      <c r="F47" s="240">
        <v>5548</v>
      </c>
      <c r="G47" s="241">
        <f t="shared" si="0"/>
        <v>5548</v>
      </c>
      <c r="H47" s="241">
        <f t="shared" si="1"/>
        <v>66576</v>
      </c>
      <c r="I47" s="244"/>
      <c r="L47" s="243"/>
      <c r="M47" s="243"/>
    </row>
    <row r="48" spans="1:13" s="245" customFormat="1" ht="38.25" customHeight="1">
      <c r="A48" s="237" t="s">
        <v>433</v>
      </c>
      <c r="B48" s="237" t="s">
        <v>79</v>
      </c>
      <c r="C48" s="272"/>
      <c r="D48" s="238">
        <v>1</v>
      </c>
      <c r="E48" s="239">
        <v>101</v>
      </c>
      <c r="F48" s="240">
        <v>5096</v>
      </c>
      <c r="G48" s="241">
        <f t="shared" si="0"/>
        <v>5096</v>
      </c>
      <c r="H48" s="241">
        <f t="shared" si="1"/>
        <v>61152</v>
      </c>
      <c r="I48" s="244"/>
      <c r="L48" s="243"/>
      <c r="M48" s="243"/>
    </row>
    <row r="49" spans="1:13" s="245" customFormat="1" ht="38.25" customHeight="1">
      <c r="A49" s="237" t="s">
        <v>428</v>
      </c>
      <c r="B49" s="237" t="s">
        <v>79</v>
      </c>
      <c r="C49" s="272"/>
      <c r="D49" s="238">
        <v>1</v>
      </c>
      <c r="E49" s="239">
        <v>101</v>
      </c>
      <c r="F49" s="240">
        <v>5010</v>
      </c>
      <c r="G49" s="241">
        <f t="shared" si="0"/>
        <v>5010</v>
      </c>
      <c r="H49" s="241">
        <f t="shared" si="1"/>
        <v>60120</v>
      </c>
      <c r="I49" s="244"/>
      <c r="L49" s="243"/>
      <c r="M49" s="243"/>
    </row>
    <row r="50" spans="1:13" s="245" customFormat="1" ht="38.25" customHeight="1">
      <c r="A50" s="237" t="s">
        <v>80</v>
      </c>
      <c r="B50" s="237" t="s">
        <v>83</v>
      </c>
      <c r="C50" s="272"/>
      <c r="D50" s="238">
        <v>1</v>
      </c>
      <c r="E50" s="239">
        <v>101</v>
      </c>
      <c r="F50" s="240">
        <v>12090</v>
      </c>
      <c r="G50" s="241">
        <f t="shared" si="0"/>
        <v>12090</v>
      </c>
      <c r="H50" s="241">
        <f t="shared" si="1"/>
        <v>145080</v>
      </c>
      <c r="I50" s="244"/>
      <c r="L50" s="243"/>
      <c r="M50" s="243"/>
    </row>
    <row r="51" spans="1:13" s="245" customFormat="1" ht="38.25" customHeight="1">
      <c r="A51" s="237" t="s">
        <v>81</v>
      </c>
      <c r="B51" s="237" t="s">
        <v>83</v>
      </c>
      <c r="C51" s="272"/>
      <c r="D51" s="238">
        <v>1</v>
      </c>
      <c r="E51" s="239">
        <v>101</v>
      </c>
      <c r="F51" s="240">
        <v>12090</v>
      </c>
      <c r="G51" s="241">
        <f t="shared" si="0"/>
        <v>12090</v>
      </c>
      <c r="H51" s="241">
        <f t="shared" si="1"/>
        <v>145080</v>
      </c>
      <c r="I51" s="244"/>
      <c r="L51" s="243"/>
      <c r="M51" s="243"/>
    </row>
    <row r="52" spans="1:13" s="245" customFormat="1" ht="38.25" customHeight="1">
      <c r="A52" s="237" t="s">
        <v>433</v>
      </c>
      <c r="B52" s="237" t="s">
        <v>83</v>
      </c>
      <c r="C52" s="272"/>
      <c r="D52" s="238">
        <v>1</v>
      </c>
      <c r="E52" s="239">
        <v>101</v>
      </c>
      <c r="F52" s="240">
        <v>5096</v>
      </c>
      <c r="G52" s="241">
        <f t="shared" si="0"/>
        <v>5096</v>
      </c>
      <c r="H52" s="241">
        <f t="shared" si="1"/>
        <v>61152</v>
      </c>
      <c r="I52" s="244"/>
      <c r="L52" s="243"/>
      <c r="M52" s="243"/>
    </row>
    <row r="53" spans="1:13" s="245" customFormat="1" ht="38.25" customHeight="1">
      <c r="A53" s="237" t="s">
        <v>82</v>
      </c>
      <c r="B53" s="237" t="s">
        <v>83</v>
      </c>
      <c r="C53" s="272"/>
      <c r="D53" s="238">
        <v>4</v>
      </c>
      <c r="E53" s="239">
        <v>101</v>
      </c>
      <c r="F53" s="240">
        <v>8414</v>
      </c>
      <c r="G53" s="241">
        <f aca="true" t="shared" si="2" ref="G53:G100">D53*F53</f>
        <v>33656</v>
      </c>
      <c r="H53" s="241">
        <f t="shared" si="1"/>
        <v>403872</v>
      </c>
      <c r="I53" s="244"/>
      <c r="L53" s="243"/>
      <c r="M53" s="243"/>
    </row>
    <row r="54" spans="1:13" s="245" customFormat="1" ht="38.25" customHeight="1">
      <c r="A54" s="237" t="s">
        <v>84</v>
      </c>
      <c r="B54" s="237" t="s">
        <v>85</v>
      </c>
      <c r="C54" s="272"/>
      <c r="D54" s="238">
        <v>1</v>
      </c>
      <c r="E54" s="239">
        <v>101</v>
      </c>
      <c r="F54" s="240">
        <v>6086</v>
      </c>
      <c r="G54" s="241">
        <f t="shared" si="2"/>
        <v>6086</v>
      </c>
      <c r="H54" s="241">
        <f t="shared" si="1"/>
        <v>73032</v>
      </c>
      <c r="I54" s="244"/>
      <c r="L54" s="243"/>
      <c r="M54" s="243"/>
    </row>
    <row r="55" spans="1:13" s="245" customFormat="1" ht="38.25" customHeight="1">
      <c r="A55" s="237" t="s">
        <v>86</v>
      </c>
      <c r="B55" s="237" t="s">
        <v>85</v>
      </c>
      <c r="C55" s="272"/>
      <c r="D55" s="238">
        <v>1</v>
      </c>
      <c r="E55" s="239">
        <v>101</v>
      </c>
      <c r="F55" s="240">
        <v>3048</v>
      </c>
      <c r="G55" s="241">
        <f t="shared" si="2"/>
        <v>3048</v>
      </c>
      <c r="H55" s="241">
        <f t="shared" si="1"/>
        <v>36576</v>
      </c>
      <c r="I55" s="244"/>
      <c r="L55" s="243"/>
      <c r="M55" s="243"/>
    </row>
    <row r="56" spans="1:13" s="245" customFormat="1" ht="38.25" customHeight="1">
      <c r="A56" s="237" t="s">
        <v>87</v>
      </c>
      <c r="B56" s="237" t="s">
        <v>89</v>
      </c>
      <c r="C56" s="272"/>
      <c r="D56" s="238">
        <v>1</v>
      </c>
      <c r="E56" s="239">
        <v>101</v>
      </c>
      <c r="F56" s="240">
        <v>3974</v>
      </c>
      <c r="G56" s="241">
        <f t="shared" si="2"/>
        <v>3974</v>
      </c>
      <c r="H56" s="241">
        <f t="shared" si="1"/>
        <v>47688</v>
      </c>
      <c r="I56" s="244"/>
      <c r="L56" s="243"/>
      <c r="M56" s="243"/>
    </row>
    <row r="57" spans="1:13" s="245" customFormat="1" ht="38.25" customHeight="1">
      <c r="A57" s="237" t="s">
        <v>88</v>
      </c>
      <c r="B57" s="237" t="s">
        <v>89</v>
      </c>
      <c r="C57" s="272"/>
      <c r="D57" s="238">
        <v>1</v>
      </c>
      <c r="E57" s="239">
        <v>101</v>
      </c>
      <c r="F57" s="240">
        <v>3526</v>
      </c>
      <c r="G57" s="241">
        <f t="shared" si="2"/>
        <v>3526</v>
      </c>
      <c r="H57" s="241">
        <f t="shared" si="1"/>
        <v>42312</v>
      </c>
      <c r="I57" s="244"/>
      <c r="L57" s="243"/>
      <c r="M57" s="243"/>
    </row>
    <row r="58" spans="1:13" s="245" customFormat="1" ht="38.25" customHeight="1">
      <c r="A58" s="237" t="s">
        <v>86</v>
      </c>
      <c r="B58" s="237" t="s">
        <v>89</v>
      </c>
      <c r="C58" s="272"/>
      <c r="D58" s="238">
        <v>1</v>
      </c>
      <c r="E58" s="239">
        <v>101</v>
      </c>
      <c r="F58" s="240">
        <v>5148</v>
      </c>
      <c r="G58" s="241">
        <f t="shared" si="2"/>
        <v>5148</v>
      </c>
      <c r="H58" s="241">
        <f t="shared" si="1"/>
        <v>61776</v>
      </c>
      <c r="I58" s="244"/>
      <c r="L58" s="243"/>
      <c r="M58" s="243"/>
    </row>
    <row r="59" spans="1:13" s="245" customFormat="1" ht="38.25" customHeight="1">
      <c r="A59" s="237" t="s">
        <v>90</v>
      </c>
      <c r="B59" s="237" t="s">
        <v>92</v>
      </c>
      <c r="C59" s="272"/>
      <c r="D59" s="238">
        <v>1</v>
      </c>
      <c r="E59" s="239">
        <v>101</v>
      </c>
      <c r="F59" s="240">
        <v>6176</v>
      </c>
      <c r="G59" s="241">
        <f t="shared" si="2"/>
        <v>6176</v>
      </c>
      <c r="H59" s="241">
        <f t="shared" si="1"/>
        <v>74112</v>
      </c>
      <c r="I59" s="244"/>
      <c r="L59" s="243"/>
      <c r="M59" s="243"/>
    </row>
    <row r="60" spans="1:13" s="245" customFormat="1" ht="38.25" customHeight="1">
      <c r="A60" s="237" t="s">
        <v>91</v>
      </c>
      <c r="B60" s="237" t="s">
        <v>92</v>
      </c>
      <c r="C60" s="272"/>
      <c r="D60" s="238">
        <v>1</v>
      </c>
      <c r="E60" s="239">
        <v>101</v>
      </c>
      <c r="F60" s="240">
        <v>5236</v>
      </c>
      <c r="G60" s="241">
        <f t="shared" si="2"/>
        <v>5236</v>
      </c>
      <c r="H60" s="241">
        <f t="shared" si="1"/>
        <v>62832</v>
      </c>
      <c r="I60" s="244"/>
      <c r="L60" s="243"/>
      <c r="M60" s="243"/>
    </row>
    <row r="61" spans="1:13" s="245" customFormat="1" ht="38.25" customHeight="1">
      <c r="A61" s="237" t="s">
        <v>93</v>
      </c>
      <c r="B61" s="237" t="s">
        <v>94</v>
      </c>
      <c r="C61" s="272"/>
      <c r="D61" s="238">
        <v>8</v>
      </c>
      <c r="E61" s="239">
        <v>101</v>
      </c>
      <c r="F61" s="240">
        <v>4368</v>
      </c>
      <c r="G61" s="241">
        <f t="shared" si="2"/>
        <v>34944</v>
      </c>
      <c r="H61" s="241">
        <f t="shared" si="1"/>
        <v>419328</v>
      </c>
      <c r="I61" s="244"/>
      <c r="L61" s="243"/>
      <c r="M61" s="243"/>
    </row>
    <row r="62" spans="1:13" s="245" customFormat="1" ht="38.25" customHeight="1">
      <c r="A62" s="237" t="s">
        <v>93</v>
      </c>
      <c r="B62" s="237" t="s">
        <v>94</v>
      </c>
      <c r="C62" s="272"/>
      <c r="D62" s="238">
        <v>1</v>
      </c>
      <c r="E62" s="239">
        <v>101</v>
      </c>
      <c r="F62" s="240">
        <v>5070</v>
      </c>
      <c r="G62" s="241">
        <f t="shared" si="2"/>
        <v>5070</v>
      </c>
      <c r="H62" s="241">
        <f t="shared" si="1"/>
        <v>60840</v>
      </c>
      <c r="I62" s="244"/>
      <c r="L62" s="243"/>
      <c r="M62" s="243"/>
    </row>
    <row r="63" spans="1:13" s="245" customFormat="1" ht="38.25" customHeight="1">
      <c r="A63" s="237" t="s">
        <v>95</v>
      </c>
      <c r="B63" s="237" t="s">
        <v>94</v>
      </c>
      <c r="C63" s="272"/>
      <c r="D63" s="238">
        <v>3</v>
      </c>
      <c r="E63" s="239">
        <v>101</v>
      </c>
      <c r="F63" s="240">
        <v>5514</v>
      </c>
      <c r="G63" s="241">
        <f t="shared" si="2"/>
        <v>16542</v>
      </c>
      <c r="H63" s="241">
        <f t="shared" si="1"/>
        <v>198504</v>
      </c>
      <c r="I63" s="244"/>
      <c r="L63" s="243"/>
      <c r="M63" s="243"/>
    </row>
    <row r="64" spans="1:13" s="245" customFormat="1" ht="38.25" customHeight="1">
      <c r="A64" s="237" t="s">
        <v>96</v>
      </c>
      <c r="B64" s="237" t="s">
        <v>97</v>
      </c>
      <c r="C64" s="272"/>
      <c r="D64" s="238">
        <v>2</v>
      </c>
      <c r="E64" s="239">
        <v>101</v>
      </c>
      <c r="F64" s="240">
        <v>3796</v>
      </c>
      <c r="G64" s="241">
        <f t="shared" si="2"/>
        <v>7592</v>
      </c>
      <c r="H64" s="241">
        <f t="shared" si="1"/>
        <v>91104</v>
      </c>
      <c r="I64" s="244"/>
      <c r="L64" s="243"/>
      <c r="M64" s="243"/>
    </row>
    <row r="65" spans="1:13" s="245" customFormat="1" ht="38.25" customHeight="1">
      <c r="A65" s="237" t="s">
        <v>67</v>
      </c>
      <c r="B65" s="237" t="s">
        <v>94</v>
      </c>
      <c r="C65" s="272"/>
      <c r="D65" s="238">
        <v>5</v>
      </c>
      <c r="E65" s="239">
        <v>101</v>
      </c>
      <c r="F65" s="240">
        <v>4368</v>
      </c>
      <c r="G65" s="241">
        <f t="shared" si="2"/>
        <v>21840</v>
      </c>
      <c r="H65" s="241">
        <f t="shared" si="1"/>
        <v>262080</v>
      </c>
      <c r="I65" s="244"/>
      <c r="L65" s="243"/>
      <c r="M65" s="243"/>
    </row>
    <row r="66" spans="1:13" s="245" customFormat="1" ht="38.25" customHeight="1">
      <c r="A66" s="237" t="s">
        <v>67</v>
      </c>
      <c r="B66" s="237" t="s">
        <v>94</v>
      </c>
      <c r="C66" s="272"/>
      <c r="D66" s="238">
        <v>1</v>
      </c>
      <c r="E66" s="239">
        <v>101</v>
      </c>
      <c r="F66" s="240">
        <v>4626</v>
      </c>
      <c r="G66" s="241">
        <f t="shared" si="2"/>
        <v>4626</v>
      </c>
      <c r="H66" s="241">
        <f t="shared" si="1"/>
        <v>55512</v>
      </c>
      <c r="I66" s="244"/>
      <c r="L66" s="243"/>
      <c r="M66" s="243"/>
    </row>
    <row r="67" spans="1:13" s="245" customFormat="1" ht="38.25" customHeight="1">
      <c r="A67" s="237" t="s">
        <v>86</v>
      </c>
      <c r="B67" s="237" t="s">
        <v>97</v>
      </c>
      <c r="C67" s="272"/>
      <c r="D67" s="238">
        <v>1</v>
      </c>
      <c r="E67" s="239">
        <v>101</v>
      </c>
      <c r="F67" s="240">
        <v>1216</v>
      </c>
      <c r="G67" s="241">
        <f t="shared" si="2"/>
        <v>1216</v>
      </c>
      <c r="H67" s="241">
        <f t="shared" si="1"/>
        <v>14592</v>
      </c>
      <c r="I67" s="244"/>
      <c r="L67" s="243"/>
      <c r="M67" s="243"/>
    </row>
    <row r="68" spans="1:13" s="245" customFormat="1" ht="38.25" customHeight="1">
      <c r="A68" s="237" t="s">
        <v>98</v>
      </c>
      <c r="B68" s="237" t="s">
        <v>99</v>
      </c>
      <c r="C68" s="272"/>
      <c r="D68" s="238">
        <v>2</v>
      </c>
      <c r="E68" s="239">
        <v>101</v>
      </c>
      <c r="F68" s="240">
        <v>7240</v>
      </c>
      <c r="G68" s="241">
        <f t="shared" si="2"/>
        <v>14480</v>
      </c>
      <c r="H68" s="241">
        <f t="shared" si="1"/>
        <v>173760</v>
      </c>
      <c r="I68" s="244"/>
      <c r="L68" s="243"/>
      <c r="M68" s="243"/>
    </row>
    <row r="69" spans="1:13" s="245" customFormat="1" ht="38.25" customHeight="1">
      <c r="A69" s="237" t="s">
        <v>100</v>
      </c>
      <c r="B69" s="237" t="s">
        <v>99</v>
      </c>
      <c r="C69" s="272"/>
      <c r="D69" s="238">
        <v>4</v>
      </c>
      <c r="E69" s="239">
        <v>101</v>
      </c>
      <c r="F69" s="240">
        <v>8764</v>
      </c>
      <c r="G69" s="241">
        <f t="shared" si="2"/>
        <v>35056</v>
      </c>
      <c r="H69" s="241">
        <f t="shared" si="1"/>
        <v>420672</v>
      </c>
      <c r="I69" s="244"/>
      <c r="L69" s="243"/>
      <c r="M69" s="243"/>
    </row>
    <row r="70" spans="1:13" s="245" customFormat="1" ht="38.25" customHeight="1">
      <c r="A70" s="237" t="s">
        <v>70</v>
      </c>
      <c r="B70" s="237" t="s">
        <v>99</v>
      </c>
      <c r="C70" s="272"/>
      <c r="D70" s="238">
        <v>1</v>
      </c>
      <c r="E70" s="239">
        <v>101</v>
      </c>
      <c r="F70" s="240">
        <v>5096</v>
      </c>
      <c r="G70" s="241">
        <f t="shared" si="2"/>
        <v>5096</v>
      </c>
      <c r="H70" s="241">
        <f t="shared" si="1"/>
        <v>61152</v>
      </c>
      <c r="I70" s="244"/>
      <c r="L70" s="243"/>
      <c r="M70" s="243"/>
    </row>
    <row r="71" spans="1:13" s="245" customFormat="1" ht="38.25" customHeight="1">
      <c r="A71" s="237" t="s">
        <v>70</v>
      </c>
      <c r="B71" s="237" t="s">
        <v>99</v>
      </c>
      <c r="C71" s="272"/>
      <c r="D71" s="238">
        <v>1</v>
      </c>
      <c r="E71" s="239">
        <v>101</v>
      </c>
      <c r="F71" s="240">
        <v>5476</v>
      </c>
      <c r="G71" s="241">
        <f t="shared" si="2"/>
        <v>5476</v>
      </c>
      <c r="H71" s="241">
        <f t="shared" si="1"/>
        <v>65712</v>
      </c>
      <c r="I71" s="244"/>
      <c r="L71" s="243"/>
      <c r="M71" s="243"/>
    </row>
    <row r="72" spans="1:13" s="245" customFormat="1" ht="38.25" customHeight="1">
      <c r="A72" s="237" t="s">
        <v>101</v>
      </c>
      <c r="B72" s="237" t="s">
        <v>102</v>
      </c>
      <c r="C72" s="272"/>
      <c r="D72" s="238">
        <v>1</v>
      </c>
      <c r="E72" s="239">
        <v>101</v>
      </c>
      <c r="F72" s="240">
        <v>7370</v>
      </c>
      <c r="G72" s="241">
        <f t="shared" si="2"/>
        <v>7370</v>
      </c>
      <c r="H72" s="241">
        <f t="shared" si="1"/>
        <v>88440</v>
      </c>
      <c r="I72" s="244"/>
      <c r="L72" s="243"/>
      <c r="M72" s="243"/>
    </row>
    <row r="73" spans="1:13" s="245" customFormat="1" ht="38.25" customHeight="1">
      <c r="A73" s="237" t="s">
        <v>433</v>
      </c>
      <c r="B73" s="237" t="s">
        <v>103</v>
      </c>
      <c r="C73" s="272"/>
      <c r="D73" s="238">
        <v>1</v>
      </c>
      <c r="E73" s="239">
        <v>101</v>
      </c>
      <c r="F73" s="240">
        <v>4692</v>
      </c>
      <c r="G73" s="241">
        <f t="shared" si="2"/>
        <v>4692</v>
      </c>
      <c r="H73" s="241">
        <f t="shared" si="1"/>
        <v>56304</v>
      </c>
      <c r="I73" s="244"/>
      <c r="L73" s="243"/>
      <c r="M73" s="243"/>
    </row>
    <row r="74" spans="1:13" s="245" customFormat="1" ht="38.25" customHeight="1">
      <c r="A74" s="237" t="s">
        <v>428</v>
      </c>
      <c r="B74" s="237" t="s">
        <v>103</v>
      </c>
      <c r="C74" s="272"/>
      <c r="D74" s="238">
        <v>1</v>
      </c>
      <c r="E74" s="239">
        <v>101</v>
      </c>
      <c r="F74" s="240">
        <v>3820</v>
      </c>
      <c r="G74" s="241">
        <f t="shared" si="2"/>
        <v>3820</v>
      </c>
      <c r="H74" s="241">
        <f t="shared" si="1"/>
        <v>45840</v>
      </c>
      <c r="I74" s="244"/>
      <c r="L74" s="243"/>
      <c r="M74" s="243"/>
    </row>
    <row r="75" spans="1:13" s="245" customFormat="1" ht="38.25" customHeight="1">
      <c r="A75" s="237" t="s">
        <v>104</v>
      </c>
      <c r="B75" s="237" t="s">
        <v>106</v>
      </c>
      <c r="C75" s="272"/>
      <c r="D75" s="238">
        <v>1</v>
      </c>
      <c r="E75" s="239">
        <v>101</v>
      </c>
      <c r="F75" s="240">
        <v>5096</v>
      </c>
      <c r="G75" s="241">
        <f t="shared" si="2"/>
        <v>5096</v>
      </c>
      <c r="H75" s="241">
        <f t="shared" si="1"/>
        <v>61152</v>
      </c>
      <c r="I75" s="244"/>
      <c r="L75" s="243"/>
      <c r="M75" s="243"/>
    </row>
    <row r="76" spans="1:13" s="245" customFormat="1" ht="38.25" customHeight="1">
      <c r="A76" s="237" t="s">
        <v>105</v>
      </c>
      <c r="B76" s="237" t="s">
        <v>106</v>
      </c>
      <c r="C76" s="272"/>
      <c r="D76" s="238">
        <v>1</v>
      </c>
      <c r="E76" s="239">
        <v>101</v>
      </c>
      <c r="F76" s="240">
        <v>3044</v>
      </c>
      <c r="G76" s="241">
        <f t="shared" si="2"/>
        <v>3044</v>
      </c>
      <c r="H76" s="241">
        <f t="shared" si="1"/>
        <v>36528</v>
      </c>
      <c r="I76" s="244"/>
      <c r="L76" s="243"/>
      <c r="M76" s="243"/>
    </row>
    <row r="77" spans="1:13" s="245" customFormat="1" ht="38.25" customHeight="1">
      <c r="A77" s="237" t="s">
        <v>428</v>
      </c>
      <c r="B77" s="237" t="s">
        <v>106</v>
      </c>
      <c r="C77" s="272"/>
      <c r="D77" s="238">
        <v>1</v>
      </c>
      <c r="E77" s="239">
        <v>101</v>
      </c>
      <c r="F77" s="240">
        <v>3008</v>
      </c>
      <c r="G77" s="241">
        <f t="shared" si="2"/>
        <v>3008</v>
      </c>
      <c r="H77" s="241">
        <f t="shared" si="1"/>
        <v>36096</v>
      </c>
      <c r="I77" s="244"/>
      <c r="L77" s="243"/>
      <c r="M77" s="243"/>
    </row>
    <row r="78" spans="1:13" s="245" customFormat="1" ht="38.25" customHeight="1">
      <c r="A78" s="237" t="s">
        <v>96</v>
      </c>
      <c r="B78" s="237" t="s">
        <v>106</v>
      </c>
      <c r="C78" s="272"/>
      <c r="D78" s="238">
        <v>1</v>
      </c>
      <c r="E78" s="239">
        <v>101</v>
      </c>
      <c r="F78" s="240">
        <v>4514</v>
      </c>
      <c r="G78" s="241">
        <f t="shared" si="2"/>
        <v>4514</v>
      </c>
      <c r="H78" s="241">
        <f t="shared" si="1"/>
        <v>54168</v>
      </c>
      <c r="I78" s="244"/>
      <c r="L78" s="243"/>
      <c r="M78" s="243"/>
    </row>
    <row r="79" spans="1:13" s="245" customFormat="1" ht="38.25" customHeight="1">
      <c r="A79" s="237" t="s">
        <v>96</v>
      </c>
      <c r="B79" s="237" t="s">
        <v>106</v>
      </c>
      <c r="C79" s="272"/>
      <c r="D79" s="238">
        <v>1</v>
      </c>
      <c r="E79" s="239">
        <v>101</v>
      </c>
      <c r="F79" s="240">
        <v>5514</v>
      </c>
      <c r="G79" s="241">
        <f t="shared" si="2"/>
        <v>5514</v>
      </c>
      <c r="H79" s="241">
        <f t="shared" si="1"/>
        <v>66168</v>
      </c>
      <c r="I79" s="244"/>
      <c r="L79" s="243"/>
      <c r="M79" s="243"/>
    </row>
    <row r="80" spans="1:13" s="245" customFormat="1" ht="38.25" customHeight="1">
      <c r="A80" s="237" t="s">
        <v>63</v>
      </c>
      <c r="B80" s="237" t="s">
        <v>107</v>
      </c>
      <c r="C80" s="272"/>
      <c r="D80" s="238">
        <v>1</v>
      </c>
      <c r="E80" s="239">
        <v>101</v>
      </c>
      <c r="F80" s="240">
        <v>3676</v>
      </c>
      <c r="G80" s="241">
        <f t="shared" si="2"/>
        <v>3676</v>
      </c>
      <c r="H80" s="241">
        <f t="shared" si="1"/>
        <v>44112</v>
      </c>
      <c r="I80" s="244"/>
      <c r="L80" s="243"/>
      <c r="M80" s="243"/>
    </row>
    <row r="81" spans="1:13" s="245" customFormat="1" ht="38.25" customHeight="1">
      <c r="A81" s="237" t="s">
        <v>105</v>
      </c>
      <c r="B81" s="237" t="s">
        <v>108</v>
      </c>
      <c r="C81" s="272"/>
      <c r="D81" s="238">
        <v>2</v>
      </c>
      <c r="E81" s="239">
        <v>101</v>
      </c>
      <c r="F81" s="240">
        <v>4630</v>
      </c>
      <c r="G81" s="241">
        <f t="shared" si="2"/>
        <v>9260</v>
      </c>
      <c r="H81" s="241">
        <f t="shared" si="1"/>
        <v>111120</v>
      </c>
      <c r="I81" s="244"/>
      <c r="L81" s="243"/>
      <c r="M81" s="243"/>
    </row>
    <row r="82" spans="1:13" s="245" customFormat="1" ht="38.25" customHeight="1">
      <c r="A82" s="237" t="s">
        <v>109</v>
      </c>
      <c r="B82" s="237" t="s">
        <v>110</v>
      </c>
      <c r="C82" s="272"/>
      <c r="D82" s="238">
        <v>1</v>
      </c>
      <c r="E82" s="239">
        <v>101</v>
      </c>
      <c r="F82" s="240">
        <v>7800</v>
      </c>
      <c r="G82" s="241">
        <f t="shared" si="2"/>
        <v>7800</v>
      </c>
      <c r="H82" s="241">
        <f t="shared" si="1"/>
        <v>93600</v>
      </c>
      <c r="I82" s="244"/>
      <c r="L82" s="243"/>
      <c r="M82" s="243"/>
    </row>
    <row r="83" spans="1:13" s="245" customFormat="1" ht="38.25" customHeight="1">
      <c r="A83" s="237" t="s">
        <v>109</v>
      </c>
      <c r="B83" s="237" t="s">
        <v>110</v>
      </c>
      <c r="C83" s="272"/>
      <c r="D83" s="238">
        <v>3</v>
      </c>
      <c r="E83" s="239">
        <v>101</v>
      </c>
      <c r="F83" s="240">
        <v>7500</v>
      </c>
      <c r="G83" s="241">
        <f t="shared" si="2"/>
        <v>22500</v>
      </c>
      <c r="H83" s="241">
        <f t="shared" si="1"/>
        <v>270000</v>
      </c>
      <c r="I83" s="244"/>
      <c r="L83" s="243"/>
      <c r="M83" s="243"/>
    </row>
    <row r="84" spans="1:13" s="245" customFormat="1" ht="38.25" customHeight="1">
      <c r="A84" s="237" t="s">
        <v>111</v>
      </c>
      <c r="B84" s="237" t="s">
        <v>112</v>
      </c>
      <c r="C84" s="272"/>
      <c r="D84" s="238">
        <v>1</v>
      </c>
      <c r="E84" s="239">
        <v>101</v>
      </c>
      <c r="F84" s="240">
        <v>5070</v>
      </c>
      <c r="G84" s="241">
        <f t="shared" si="2"/>
        <v>5070</v>
      </c>
      <c r="H84" s="241">
        <f t="shared" si="1"/>
        <v>60840</v>
      </c>
      <c r="I84" s="244"/>
      <c r="L84" s="243"/>
      <c r="M84" s="243"/>
    </row>
    <row r="85" spans="1:13" s="245" customFormat="1" ht="38.25" customHeight="1">
      <c r="A85" s="237" t="s">
        <v>111</v>
      </c>
      <c r="B85" s="237" t="s">
        <v>112</v>
      </c>
      <c r="C85" s="272"/>
      <c r="D85" s="238">
        <v>1</v>
      </c>
      <c r="E85" s="239">
        <v>101</v>
      </c>
      <c r="F85" s="240">
        <v>6850</v>
      </c>
      <c r="G85" s="241">
        <f t="shared" si="2"/>
        <v>6850</v>
      </c>
      <c r="H85" s="241">
        <f t="shared" si="1"/>
        <v>82200</v>
      </c>
      <c r="I85" s="244"/>
      <c r="L85" s="243"/>
      <c r="M85" s="243"/>
    </row>
    <row r="86" spans="1:13" s="245" customFormat="1" ht="38.25" customHeight="1">
      <c r="A86" s="237" t="s">
        <v>86</v>
      </c>
      <c r="B86" s="237" t="s">
        <v>113</v>
      </c>
      <c r="C86" s="272"/>
      <c r="D86" s="238">
        <v>1</v>
      </c>
      <c r="E86" s="239">
        <v>101</v>
      </c>
      <c r="F86" s="240">
        <v>5010</v>
      </c>
      <c r="G86" s="241">
        <f t="shared" si="2"/>
        <v>5010</v>
      </c>
      <c r="H86" s="241">
        <f t="shared" si="1"/>
        <v>60120</v>
      </c>
      <c r="I86" s="244"/>
      <c r="L86" s="243"/>
      <c r="M86" s="243"/>
    </row>
    <row r="87" spans="1:13" s="245" customFormat="1" ht="38.25" customHeight="1">
      <c r="A87" s="237" t="s">
        <v>86</v>
      </c>
      <c r="B87" s="237" t="s">
        <v>113</v>
      </c>
      <c r="C87" s="272"/>
      <c r="D87" s="238">
        <v>2</v>
      </c>
      <c r="E87" s="239">
        <v>101</v>
      </c>
      <c r="F87" s="240">
        <v>2106</v>
      </c>
      <c r="G87" s="241">
        <f t="shared" si="2"/>
        <v>4212</v>
      </c>
      <c r="H87" s="241">
        <f t="shared" si="1"/>
        <v>50544</v>
      </c>
      <c r="I87" s="244"/>
      <c r="L87" s="243"/>
      <c r="M87" s="243"/>
    </row>
    <row r="88" spans="1:13" s="245" customFormat="1" ht="38.25" customHeight="1">
      <c r="A88" s="237" t="s">
        <v>439</v>
      </c>
      <c r="B88" s="237" t="s">
        <v>114</v>
      </c>
      <c r="C88" s="272"/>
      <c r="D88" s="238">
        <v>1</v>
      </c>
      <c r="E88" s="239">
        <v>228</v>
      </c>
      <c r="F88" s="240">
        <v>11180</v>
      </c>
      <c r="G88" s="241">
        <f t="shared" si="2"/>
        <v>11180</v>
      </c>
      <c r="H88" s="241">
        <f t="shared" si="1"/>
        <v>134160</v>
      </c>
      <c r="I88" s="244"/>
      <c r="L88" s="243"/>
      <c r="M88" s="243"/>
    </row>
    <row r="89" spans="1:13" s="245" customFormat="1" ht="38.25" customHeight="1">
      <c r="A89" s="237" t="s">
        <v>115</v>
      </c>
      <c r="B89" s="237" t="s">
        <v>114</v>
      </c>
      <c r="C89" s="272"/>
      <c r="D89" s="238">
        <v>1</v>
      </c>
      <c r="E89" s="239">
        <v>228</v>
      </c>
      <c r="F89" s="240">
        <v>11180</v>
      </c>
      <c r="G89" s="241">
        <f t="shared" si="2"/>
        <v>11180</v>
      </c>
      <c r="H89" s="241">
        <f t="shared" si="1"/>
        <v>134160</v>
      </c>
      <c r="I89" s="244"/>
      <c r="L89" s="243"/>
      <c r="M89" s="243"/>
    </row>
    <row r="90" spans="1:13" s="245" customFormat="1" ht="38.25" customHeight="1">
      <c r="A90" s="237" t="s">
        <v>116</v>
      </c>
      <c r="B90" s="237" t="s">
        <v>114</v>
      </c>
      <c r="C90" s="272"/>
      <c r="D90" s="238">
        <v>2</v>
      </c>
      <c r="E90" s="239">
        <v>228</v>
      </c>
      <c r="F90" s="240">
        <v>8410</v>
      </c>
      <c r="G90" s="241">
        <f t="shared" si="2"/>
        <v>16820</v>
      </c>
      <c r="H90" s="241">
        <f t="shared" si="1"/>
        <v>201840</v>
      </c>
      <c r="I90" s="244"/>
      <c r="L90" s="243"/>
      <c r="M90" s="243"/>
    </row>
    <row r="91" spans="1:13" s="245" customFormat="1" ht="38.25" customHeight="1">
      <c r="A91" s="237" t="s">
        <v>117</v>
      </c>
      <c r="B91" s="237" t="s">
        <v>114</v>
      </c>
      <c r="C91" s="272"/>
      <c r="D91" s="238">
        <v>2</v>
      </c>
      <c r="E91" s="239">
        <v>228</v>
      </c>
      <c r="F91" s="240">
        <v>7086</v>
      </c>
      <c r="G91" s="241">
        <f t="shared" si="2"/>
        <v>14172</v>
      </c>
      <c r="H91" s="241">
        <f t="shared" si="1"/>
        <v>170064</v>
      </c>
      <c r="I91" s="244"/>
      <c r="L91" s="243"/>
      <c r="M91" s="243"/>
    </row>
    <row r="92" spans="1:13" s="245" customFormat="1" ht="38.25" customHeight="1">
      <c r="A92" s="237" t="s">
        <v>433</v>
      </c>
      <c r="B92" s="237" t="s">
        <v>114</v>
      </c>
      <c r="C92" s="272"/>
      <c r="D92" s="238">
        <v>1</v>
      </c>
      <c r="E92" s="239">
        <v>228</v>
      </c>
      <c r="F92" s="240">
        <v>5096</v>
      </c>
      <c r="G92" s="241">
        <f t="shared" si="2"/>
        <v>5096</v>
      </c>
      <c r="H92" s="241">
        <f t="shared" si="1"/>
        <v>61152</v>
      </c>
      <c r="I92" s="244"/>
      <c r="L92" s="243"/>
      <c r="M92" s="243"/>
    </row>
    <row r="93" spans="1:13" s="245" customFormat="1" ht="38.25" customHeight="1">
      <c r="A93" s="237" t="s">
        <v>118</v>
      </c>
      <c r="B93" s="237" t="s">
        <v>114</v>
      </c>
      <c r="C93" s="272"/>
      <c r="D93" s="238">
        <v>55</v>
      </c>
      <c r="E93" s="239">
        <v>228</v>
      </c>
      <c r="F93" s="240">
        <v>6530</v>
      </c>
      <c r="G93" s="241">
        <f t="shared" si="2"/>
        <v>359150</v>
      </c>
      <c r="H93" s="241">
        <f t="shared" si="1"/>
        <v>4309800</v>
      </c>
      <c r="I93" s="244"/>
      <c r="L93" s="243"/>
      <c r="M93" s="243"/>
    </row>
    <row r="94" spans="1:13" s="245" customFormat="1" ht="38.25" customHeight="1">
      <c r="A94" s="237" t="s">
        <v>84</v>
      </c>
      <c r="B94" s="237" t="s">
        <v>119</v>
      </c>
      <c r="C94" s="272"/>
      <c r="D94" s="238">
        <v>1</v>
      </c>
      <c r="E94" s="239">
        <v>228</v>
      </c>
      <c r="F94" s="240">
        <v>9000</v>
      </c>
      <c r="G94" s="241">
        <f t="shared" si="2"/>
        <v>9000</v>
      </c>
      <c r="H94" s="241">
        <f t="shared" si="1"/>
        <v>108000</v>
      </c>
      <c r="I94" s="244"/>
      <c r="L94" s="243"/>
      <c r="M94" s="243"/>
    </row>
    <row r="95" spans="1:13" s="245" customFormat="1" ht="38.25" customHeight="1">
      <c r="A95" s="237" t="s">
        <v>120</v>
      </c>
      <c r="B95" s="237" t="s">
        <v>119</v>
      </c>
      <c r="C95" s="272"/>
      <c r="D95" s="238">
        <v>4</v>
      </c>
      <c r="E95" s="239">
        <v>228</v>
      </c>
      <c r="F95" s="240">
        <v>5070</v>
      </c>
      <c r="G95" s="241">
        <f t="shared" si="2"/>
        <v>20280</v>
      </c>
      <c r="H95" s="241">
        <f t="shared" si="1"/>
        <v>243360</v>
      </c>
      <c r="I95" s="244"/>
      <c r="L95" s="243"/>
      <c r="M95" s="243"/>
    </row>
    <row r="96" spans="1:13" s="245" customFormat="1" ht="38.25" customHeight="1">
      <c r="A96" s="237" t="s">
        <v>121</v>
      </c>
      <c r="B96" s="237" t="s">
        <v>119</v>
      </c>
      <c r="C96" s="272"/>
      <c r="D96" s="238">
        <v>2</v>
      </c>
      <c r="E96" s="239">
        <v>228</v>
      </c>
      <c r="F96" s="240">
        <v>3796</v>
      </c>
      <c r="G96" s="241">
        <f t="shared" si="2"/>
        <v>7592</v>
      </c>
      <c r="H96" s="241">
        <f t="shared" si="1"/>
        <v>91104</v>
      </c>
      <c r="I96" s="244"/>
      <c r="L96" s="243"/>
      <c r="M96" s="243"/>
    </row>
    <row r="97" spans="1:13" s="245" customFormat="1" ht="38.25" customHeight="1">
      <c r="A97" s="237" t="s">
        <v>122</v>
      </c>
      <c r="B97" s="237" t="s">
        <v>119</v>
      </c>
      <c r="C97" s="272"/>
      <c r="D97" s="238">
        <v>2</v>
      </c>
      <c r="E97" s="239">
        <v>228</v>
      </c>
      <c r="F97" s="240">
        <v>1898</v>
      </c>
      <c r="G97" s="241">
        <f t="shared" si="2"/>
        <v>3796</v>
      </c>
      <c r="H97" s="241">
        <f t="shared" si="1"/>
        <v>45552</v>
      </c>
      <c r="I97" s="244"/>
      <c r="L97" s="243"/>
      <c r="M97" s="243"/>
    </row>
    <row r="98" spans="1:13" s="245" customFormat="1" ht="38.25" customHeight="1">
      <c r="A98" s="237" t="s">
        <v>123</v>
      </c>
      <c r="B98" s="237" t="s">
        <v>119</v>
      </c>
      <c r="C98" s="272"/>
      <c r="D98" s="238">
        <v>2</v>
      </c>
      <c r="E98" s="239">
        <v>228</v>
      </c>
      <c r="F98" s="240">
        <v>10800</v>
      </c>
      <c r="G98" s="241">
        <f t="shared" si="2"/>
        <v>21600</v>
      </c>
      <c r="H98" s="241">
        <f t="shared" si="1"/>
        <v>259200</v>
      </c>
      <c r="I98" s="244"/>
      <c r="L98" s="243"/>
      <c r="M98" s="243"/>
    </row>
    <row r="99" spans="1:13" s="245" customFormat="1" ht="38.25" customHeight="1">
      <c r="A99" s="237" t="s">
        <v>124</v>
      </c>
      <c r="B99" s="237" t="s">
        <v>119</v>
      </c>
      <c r="C99" s="272"/>
      <c r="D99" s="238">
        <v>1</v>
      </c>
      <c r="E99" s="239">
        <v>228</v>
      </c>
      <c r="F99" s="240">
        <v>12180</v>
      </c>
      <c r="G99" s="241">
        <f t="shared" si="2"/>
        <v>12180</v>
      </c>
      <c r="H99" s="241">
        <f t="shared" si="1"/>
        <v>146160</v>
      </c>
      <c r="I99" s="244"/>
      <c r="L99" s="243"/>
      <c r="M99" s="243"/>
    </row>
    <row r="100" spans="1:13" s="245" customFormat="1" ht="38.25" customHeight="1">
      <c r="A100" s="237" t="s">
        <v>125</v>
      </c>
      <c r="B100" s="237" t="s">
        <v>119</v>
      </c>
      <c r="C100" s="272"/>
      <c r="D100" s="238">
        <v>1</v>
      </c>
      <c r="E100" s="239">
        <v>228</v>
      </c>
      <c r="F100" s="240">
        <v>3796</v>
      </c>
      <c r="G100" s="241">
        <f t="shared" si="2"/>
        <v>3796</v>
      </c>
      <c r="H100" s="241">
        <f t="shared" si="1"/>
        <v>45552</v>
      </c>
      <c r="I100" s="244"/>
      <c r="L100" s="243"/>
      <c r="M100" s="243"/>
    </row>
    <row r="101" spans="1:13" s="245" customFormat="1" ht="38.25" customHeight="1">
      <c r="A101" s="311"/>
      <c r="B101" s="247"/>
      <c r="C101" s="312"/>
      <c r="D101" s="249"/>
      <c r="E101" s="250"/>
      <c r="F101" s="313"/>
      <c r="G101" s="314"/>
      <c r="H101" s="314"/>
      <c r="I101" s="244"/>
      <c r="L101" s="243"/>
      <c r="M101" s="243"/>
    </row>
    <row r="102" spans="1:8" ht="0.75" customHeight="1">
      <c r="A102" s="246"/>
      <c r="B102" s="247"/>
      <c r="D102" s="249"/>
      <c r="E102" s="250"/>
      <c r="F102" s="251"/>
      <c r="G102" s="252"/>
      <c r="H102" s="252"/>
    </row>
    <row r="103" spans="1:13" s="253" customFormat="1" ht="24.75" customHeight="1" thickBot="1">
      <c r="A103" s="265"/>
      <c r="B103" s="266"/>
      <c r="C103" s="267"/>
      <c r="D103" s="268"/>
      <c r="E103" s="266"/>
      <c r="F103" s="269"/>
      <c r="G103" s="270" t="s">
        <v>952</v>
      </c>
      <c r="H103" s="271">
        <f>SUM(H2:H102)</f>
        <v>17364672</v>
      </c>
      <c r="I103" s="254"/>
      <c r="L103" s="243"/>
      <c r="M103" s="243"/>
    </row>
    <row r="104" spans="1:8" ht="15" hidden="1" thickTop="1">
      <c r="A104" s="255"/>
      <c r="B104" s="256"/>
      <c r="D104" s="257"/>
      <c r="E104" s="256"/>
      <c r="F104" s="258"/>
      <c r="G104" s="257"/>
      <c r="H104" s="258"/>
    </row>
    <row r="105" spans="1:8" ht="15" hidden="1" thickTop="1">
      <c r="A105" s="255"/>
      <c r="B105" s="256"/>
      <c r="D105" s="257"/>
      <c r="E105" s="256"/>
      <c r="F105" s="258"/>
      <c r="G105" s="257"/>
      <c r="H105" s="257"/>
    </row>
    <row r="106" spans="1:29" s="259" customFormat="1" ht="14.25" hidden="1" thickTop="1">
      <c r="A106" s="255"/>
      <c r="B106" s="256"/>
      <c r="D106" s="257"/>
      <c r="E106" s="256"/>
      <c r="F106" s="258"/>
      <c r="G106" s="257"/>
      <c r="H106" s="257"/>
      <c r="I106" s="242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</row>
    <row r="107" spans="1:29" s="259" customFormat="1" ht="14.25" hidden="1" thickTop="1">
      <c r="A107" s="243"/>
      <c r="B107" s="243"/>
      <c r="E107" s="260"/>
      <c r="F107" s="261"/>
      <c r="I107" s="242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</row>
    <row r="108" spans="1:29" s="259" customFormat="1" ht="14.25" hidden="1" thickTop="1">
      <c r="A108" s="243"/>
      <c r="B108" s="243"/>
      <c r="E108" s="260"/>
      <c r="F108" s="261"/>
      <c r="I108" s="242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</row>
    <row r="109" spans="1:29" s="259" customFormat="1" ht="14.25" hidden="1" thickTop="1">
      <c r="A109" s="243"/>
      <c r="B109" s="243"/>
      <c r="E109" s="260"/>
      <c r="F109" s="261"/>
      <c r="I109" s="242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</row>
    <row r="110" spans="1:29" s="259" customFormat="1" ht="14.25" hidden="1" thickTop="1">
      <c r="A110" s="243"/>
      <c r="B110" s="243"/>
      <c r="E110" s="260"/>
      <c r="F110" s="261"/>
      <c r="I110" s="242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</row>
    <row r="111" spans="1:29" s="259" customFormat="1" ht="14.25" hidden="1" thickTop="1">
      <c r="A111" s="243"/>
      <c r="B111" s="243"/>
      <c r="E111" s="260"/>
      <c r="F111" s="261"/>
      <c r="I111" s="242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</row>
    <row r="112" spans="1:29" s="259" customFormat="1" ht="14.25" hidden="1" thickTop="1">
      <c r="A112" s="243"/>
      <c r="B112" s="243"/>
      <c r="E112" s="260"/>
      <c r="F112" s="261"/>
      <c r="I112" s="242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</row>
    <row r="113" spans="1:29" s="259" customFormat="1" ht="14.25" hidden="1" thickTop="1">
      <c r="A113" s="243"/>
      <c r="B113" s="243"/>
      <c r="E113" s="260"/>
      <c r="F113" s="261"/>
      <c r="I113" s="242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</row>
    <row r="114" spans="1:29" s="259" customFormat="1" ht="14.25" hidden="1" thickTop="1">
      <c r="A114" s="243"/>
      <c r="B114" s="243"/>
      <c r="E114" s="260"/>
      <c r="F114" s="261"/>
      <c r="I114" s="242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</row>
    <row r="115" spans="1:29" s="259" customFormat="1" ht="14.25" hidden="1" thickTop="1">
      <c r="A115" s="243"/>
      <c r="B115" s="243"/>
      <c r="E115" s="260"/>
      <c r="F115" s="261"/>
      <c r="I115" s="242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</row>
    <row r="116" spans="1:29" s="259" customFormat="1" ht="14.25" hidden="1" thickTop="1">
      <c r="A116" s="243"/>
      <c r="B116" s="243"/>
      <c r="E116" s="260"/>
      <c r="F116" s="261"/>
      <c r="I116" s="242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</row>
    <row r="117" spans="1:29" s="259" customFormat="1" ht="14.25" hidden="1" thickTop="1">
      <c r="A117" s="243"/>
      <c r="B117" s="243"/>
      <c r="E117" s="260"/>
      <c r="F117" s="261"/>
      <c r="I117" s="242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</row>
    <row r="118" spans="1:29" s="259" customFormat="1" ht="14.25" hidden="1" thickTop="1">
      <c r="A118" s="243"/>
      <c r="B118" s="243"/>
      <c r="E118" s="260"/>
      <c r="F118" s="261"/>
      <c r="I118" s="242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</row>
    <row r="119" spans="1:29" s="259" customFormat="1" ht="14.25" hidden="1" thickTop="1">
      <c r="A119" s="243"/>
      <c r="B119" s="243"/>
      <c r="E119" s="260"/>
      <c r="F119" s="261"/>
      <c r="I119" s="242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</row>
    <row r="120" spans="1:29" s="259" customFormat="1" ht="14.25" hidden="1" thickTop="1">
      <c r="A120" s="243"/>
      <c r="B120" s="243"/>
      <c r="E120" s="260"/>
      <c r="F120" s="261"/>
      <c r="I120" s="242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</row>
    <row r="121" spans="1:29" s="259" customFormat="1" ht="14.25" hidden="1" thickTop="1">
      <c r="A121" s="243"/>
      <c r="B121" s="243"/>
      <c r="E121" s="260"/>
      <c r="F121" s="261"/>
      <c r="I121" s="242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</row>
    <row r="122" ht="15" hidden="1" thickTop="1"/>
    <row r="123" ht="15" hidden="1" thickTop="1"/>
    <row r="124" ht="15" hidden="1" thickTop="1"/>
    <row r="125" ht="15" hidden="1" thickTop="1"/>
    <row r="126" ht="15" hidden="1" thickTop="1"/>
    <row r="127" ht="15" hidden="1" thickTop="1"/>
    <row r="128" ht="15" hidden="1" thickTop="1"/>
    <row r="129" ht="15" hidden="1" thickTop="1"/>
    <row r="130" ht="15" hidden="1" thickTop="1"/>
    <row r="131" ht="15" hidden="1" thickTop="1"/>
    <row r="132" ht="15" hidden="1" thickTop="1"/>
    <row r="133" ht="15" hidden="1" thickTop="1"/>
    <row r="134" ht="15" hidden="1" thickTop="1"/>
    <row r="135" ht="15" hidden="1" thickTop="1"/>
    <row r="136" ht="15" hidden="1" thickTop="1"/>
    <row r="137" ht="15" hidden="1" thickTop="1"/>
    <row r="138" ht="15" hidden="1" thickTop="1"/>
    <row r="139" ht="15" hidden="1" thickTop="1"/>
    <row r="140" ht="15" hidden="1" thickTop="1"/>
    <row r="141" ht="15" hidden="1" thickTop="1"/>
    <row r="142" ht="15" hidden="1" thickTop="1"/>
    <row r="143" ht="15" hidden="1" thickTop="1"/>
    <row r="144" ht="15" hidden="1" thickTop="1"/>
    <row r="145" ht="15" hidden="1" thickTop="1"/>
    <row r="146" ht="15" hidden="1" thickTop="1"/>
    <row r="147" ht="15" hidden="1" thickTop="1"/>
    <row r="148" ht="15" hidden="1" thickTop="1"/>
    <row r="149" ht="15" hidden="1" thickTop="1"/>
    <row r="150" ht="15" hidden="1" thickTop="1"/>
    <row r="151" ht="15" hidden="1" thickTop="1"/>
    <row r="152" ht="15" hidden="1" thickTop="1"/>
    <row r="153" ht="15" hidden="1" thickTop="1"/>
    <row r="154" ht="15" hidden="1" thickTop="1"/>
    <row r="155" ht="15" hidden="1" thickTop="1"/>
    <row r="156" ht="15" hidden="1" thickTop="1"/>
    <row r="157" ht="15" hidden="1" thickTop="1"/>
    <row r="158" ht="15" hidden="1" thickTop="1"/>
    <row r="159" ht="15" hidden="1" thickTop="1"/>
    <row r="160" ht="15" hidden="1" thickTop="1"/>
  </sheetData>
  <sheetProtection password="CC49" sheet="1" insertRows="0" deleteRows="0"/>
  <mergeCells count="5">
    <mergeCell ref="F1:H1"/>
    <mergeCell ref="A1:A2"/>
    <mergeCell ref="B1:B2"/>
    <mergeCell ref="E1:E2"/>
    <mergeCell ref="D1:D2"/>
  </mergeCells>
  <dataValidations count="10">
    <dataValidation allowBlank="1" showInputMessage="1" showErrorMessage="1" prompt="El resultado de esta columa es la base de la partida 1303 del formato 14-E." sqref="IV103"/>
    <dataValidation allowBlank="1" showInputMessage="1" showErrorMessage="1" prompt="El resultado de esta columa es la base de la partida 1302 del formato 14-E." sqref="IU103"/>
    <dataValidation allowBlank="1" showInputMessage="1" showErrorMessage="1" prompt="El resultado de esta columa es la base de la partida 1301 del formato 14-E." sqref="IT103"/>
    <dataValidation allowBlank="1" showInputMessage="1" showErrorMessage="1" prompt="El resultado de esta columna es el estimado de los sueldos y salarios del personal permanente, partida 1101 en el formato 14-E." sqref="IS103"/>
    <dataValidation type="whole" allowBlank="1" showInputMessage="1" showErrorMessage="1" prompt="Ingresa el número de plazas para dicha adscripción, considera que este se multiplicara automaticamente por el sueldo mensual. (ejem. Regidores número de plazas 9)" errorTitle="Error en el dato introducido" sqref="IP104:IP65536">
      <formula1>0</formula1>
      <formula2>500</formula2>
    </dataValidation>
    <dataValidation allowBlank="1" showInputMessage="1" showErrorMessage="1" prompt="Introduce al área, departamento o dirección a la que pertenece la plaza (ejem. Jefe de Ingresos pertenece al área de &quot;Hacienda Pública Municipal&quot;, Secretario Particular a &quot;Presidencia&quot;, Oficial Mayor a &quot;Departamento de Recursos Humanos&quot;, etc." sqref="IL104:IL65536"/>
    <dataValidation allowBlank="1" showInputMessage="1" showErrorMessage="1" prompt="Captura el nombre asignado o el nombre como se le identifica a la plaza (ejem. Jefe de Ingresos, Secretario Particular, Oficial Mayor, etc.)" sqref="IK104:IK65536"/>
    <dataValidation type="list" allowBlank="1" showInputMessage="1" showErrorMessage="1" prompt="Selecciona en la categoría solo una inicial:&#10;&quot;B&quot; si corresponde la plaza de base.&#10;&quot;C&quot; si corresponde la plaza de confianza." errorTitle="Error en los datos introducidos" error="Se ingreso una referencia distinta a &quot; B&quot; o &quot;C&quot; en la categoría de la plaza." sqref="IN104:IN65536">
      <formula1>#REF!</formula1>
    </dataValidation>
    <dataValidation type="whole" allowBlank="1" showInputMessage="1" showErrorMessage="1" prompt="La jornada se determina multiplicando las horas a trabajar al día por los días de la semana que se laboran (ejem: 8 horas díarias, de lunes a viernes 8 x 5 = 40)" errorTitle="Error en el importe de la celda" error="La cantidad ingresada solo permite datos en el rango comprendido del 0 al 500." sqref="IM104:IM65536">
      <formula1>0</formula1>
      <formula2>500</formula2>
    </dataValidation>
    <dataValidation type="list" allowBlank="1" showInputMessage="1" showErrorMessage="1" sqref="E3:E101">
      <formula1>$L$4:$L$22</formula1>
    </dataValidation>
  </dataValidations>
  <printOptions horizontalCentered="1"/>
  <pageMargins left="0.3937007874015748" right="0.3937007874015748" top="1.141732283464567" bottom="0.7480314960629921" header="0.5118110236220472" footer="0.5118110236220472"/>
  <pageSetup horizontalDpi="300" verticalDpi="300" orientation="portrait" paperSize="5" scale="75" r:id="rId2"/>
  <headerFooter alignWithMargins="0">
    <oddHeader>&amp;L&amp;"-,Negrita"&amp;20Plantilla de Personal de Carácter Permanente 2011
&amp;14Nombre de la Entidad: &amp;F, Jalisco</oddHeader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Presidencia Municipal</cp:lastModifiedBy>
  <cp:lastPrinted>2011-01-04T17:34:07Z</cp:lastPrinted>
  <dcterms:created xsi:type="dcterms:W3CDTF">2010-07-29T18:26:06Z</dcterms:created>
  <dcterms:modified xsi:type="dcterms:W3CDTF">2013-10-13T02:52:54Z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