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315"/>
  <workbookPr/>
  <mc:AlternateContent xmlns:mc="http://schemas.openxmlformats.org/markup-compatibility/2006">
    <mc:Choice Requires="x15">
      <x15ac:absPath xmlns:x15ac="http://schemas.microsoft.com/office/spreadsheetml/2010/11/ac" url="/Users/luisfernandogonzalezaldrete/Desktop/"/>
    </mc:Choice>
  </mc:AlternateContent>
  <bookViews>
    <workbookView xWindow="1040" yWindow="1680" windowWidth="27760" windowHeight="16240" tabRatio="500"/>
  </bookViews>
  <sheets>
    <sheet name="TSJMM 2015-2016" sheetId="1" r:id="rId1"/>
  </sheets>
  <externalReferences>
    <externalReference r:id="rId2"/>
  </externalReferences>
  <definedNames>
    <definedName name="_xlnm.Print_Area" localSheetId="0">'TSJMM 2015-2016'!$A$1:$R$101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9" i="1" l="1"/>
  <c r="D100" i="1"/>
  <c r="D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96" i="1"/>
  <c r="D97" i="1"/>
  <c r="D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3" i="1"/>
  <c r="D94" i="1"/>
  <c r="D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0" i="1"/>
  <c r="D91" i="1"/>
  <c r="D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87" i="1"/>
  <c r="D88" i="1"/>
  <c r="D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4" i="1"/>
  <c r="D85" i="1"/>
  <c r="D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1" i="1"/>
  <c r="D82" i="1"/>
  <c r="D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78" i="1"/>
  <c r="D79" i="1"/>
  <c r="D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75" i="1"/>
  <c r="D76" i="1"/>
  <c r="D77" i="1"/>
  <c r="P77" i="1"/>
  <c r="O77" i="1"/>
  <c r="N77" i="1"/>
  <c r="L77" i="1"/>
  <c r="K77" i="1"/>
  <c r="J77" i="1"/>
  <c r="I77" i="1"/>
  <c r="H77" i="1"/>
  <c r="F77" i="1"/>
  <c r="E77" i="1"/>
  <c r="D72" i="1"/>
  <c r="D73" i="1"/>
  <c r="D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69" i="1"/>
  <c r="D70" i="1"/>
  <c r="D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66" i="1"/>
  <c r="D67" i="1"/>
  <c r="D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3" i="1"/>
  <c r="D64" i="1"/>
  <c r="D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0" i="1"/>
  <c r="D61" i="1"/>
  <c r="D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57" i="1"/>
  <c r="D58" i="1"/>
  <c r="D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4" i="1"/>
  <c r="D55" i="1"/>
  <c r="D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1" i="1"/>
  <c r="D52" i="1"/>
  <c r="D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F48" i="1"/>
  <c r="D48" i="1"/>
  <c r="F49" i="1"/>
  <c r="D49" i="1"/>
  <c r="D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45" i="1"/>
  <c r="D46" i="1"/>
  <c r="D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2" i="1"/>
  <c r="D43" i="1"/>
  <c r="D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39" i="1"/>
  <c r="D40" i="1"/>
  <c r="D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36" i="1"/>
  <c r="D37" i="1"/>
  <c r="D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3" i="1"/>
  <c r="D34" i="1"/>
  <c r="D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0" i="1"/>
  <c r="D31" i="1"/>
  <c r="D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27" i="1"/>
  <c r="D28" i="1"/>
  <c r="D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4" i="1"/>
  <c r="D25" i="1"/>
  <c r="D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F21" i="1"/>
  <c r="D21" i="1"/>
  <c r="F22" i="1"/>
  <c r="D22" i="1"/>
  <c r="D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18" i="1"/>
  <c r="J19" i="1"/>
  <c r="D19" i="1"/>
  <c r="D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J15" i="1"/>
  <c r="D15" i="1"/>
  <c r="J16" i="1"/>
  <c r="D16" i="1"/>
  <c r="D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2" i="1"/>
  <c r="D13" i="1"/>
  <c r="D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9" i="1"/>
  <c r="D10" i="1"/>
  <c r="D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L6" i="1"/>
  <c r="D6" i="1"/>
  <c r="L7" i="1"/>
  <c r="D7" i="1"/>
  <c r="D8" i="1"/>
  <c r="Q8" i="1"/>
  <c r="P8" i="1"/>
  <c r="O8" i="1"/>
  <c r="N8" i="1"/>
  <c r="M8" i="1"/>
  <c r="L8" i="1"/>
  <c r="K8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<sst xmlns="http://schemas.openxmlformats.org/spreadsheetml/2006/main" count="152" uniqueCount="106">
  <si>
    <t>INSTITUTO TECNOLÓGICO JOSÉ MARIO MOLINA PASQUEL Y HENRÍQUEZ</t>
  </si>
  <si>
    <t>INDICADORES BÁSICOS INSTITUCIONALES POR UNIDAD ACADÉMICA Y TOTAL</t>
  </si>
  <si>
    <t>CICLO ESCOLAR 2015-2016</t>
  </si>
  <si>
    <t>Indicador</t>
  </si>
  <si>
    <t xml:space="preserve">                    Unidad Académica 
Fórmula </t>
  </si>
  <si>
    <t>Arandas</t>
  </si>
  <si>
    <t>Chapala</t>
  </si>
  <si>
    <t>Cocula</t>
  </si>
  <si>
    <t>El Grullo</t>
  </si>
  <si>
    <t>Lagos de Moreno</t>
  </si>
  <si>
    <t>La Huerta</t>
  </si>
  <si>
    <t>Mascota</t>
  </si>
  <si>
    <t>Puerto Vallarta</t>
  </si>
  <si>
    <t>Tala</t>
  </si>
  <si>
    <t>Tamazula</t>
  </si>
  <si>
    <t>Tequila</t>
  </si>
  <si>
    <t>Zapopan</t>
  </si>
  <si>
    <t>Zapotlanejo</t>
  </si>
  <si>
    <t>ITJMM</t>
  </si>
  <si>
    <t>ALUMNOS</t>
  </si>
  <si>
    <t>% de Atención a la Demanda en el Primer Semestre</t>
  </si>
  <si>
    <t>Alumnos inscritos a primer semestre</t>
  </si>
  <si>
    <t>Alumnos que solicitaron ficha de admisión</t>
  </si>
  <si>
    <t>Índice</t>
  </si>
  <si>
    <t>% de Deserción</t>
  </si>
  <si>
    <t>Alumnos dados de baja definitiva en el CE</t>
  </si>
  <si>
    <t>Total alumnos matriculados al Inicio del CE</t>
  </si>
  <si>
    <t>% de Reprobación</t>
  </si>
  <si>
    <t>Total en ambos períodos de alumnos reprobados</t>
  </si>
  <si>
    <t>Total de alumnos en ambos períodos</t>
  </si>
  <si>
    <t>% de Eficiencia Terminal</t>
  </si>
  <si>
    <t>Alumnos egresados titulados de la generación</t>
  </si>
  <si>
    <t>Alumnos que ingresaron en la generación</t>
  </si>
  <si>
    <t>% de Titulación</t>
  </si>
  <si>
    <t>Total de alumnos egresados titulados, al cierre del CE</t>
  </si>
  <si>
    <t xml:space="preserve">Total de alumnos egresados al cierre del CE </t>
  </si>
  <si>
    <t>% de Alumnos Participantes en Residencias Profesionales</t>
  </si>
  <si>
    <t>Alumnos en residencias profesionales</t>
  </si>
  <si>
    <t>Alumnos que deben realizar residencias profesionales</t>
  </si>
  <si>
    <t>% de Alumnos Becarios</t>
  </si>
  <si>
    <t>Total de alumnos becados en el CE</t>
  </si>
  <si>
    <t>Total de alumnos matriculados al inicio del CE</t>
  </si>
  <si>
    <t>% de Bajas Temporales</t>
  </si>
  <si>
    <t>Alumnos con baja temporal en el CE</t>
  </si>
  <si>
    <t>Alumnos matriculados al inicio del CE</t>
  </si>
  <si>
    <t>DOCENTES</t>
  </si>
  <si>
    <t>No. de Alumnos Por Personal Docente</t>
  </si>
  <si>
    <t>Total de docentes al inicio del CE</t>
  </si>
  <si>
    <t>% de Docentes en Cursos de Formación</t>
  </si>
  <si>
    <t>Docentes participantes en cursos de formación</t>
  </si>
  <si>
    <t>% de Docentes en Cursos de Actualización</t>
  </si>
  <si>
    <t>Docentes participantes en cursos de actualización</t>
  </si>
  <si>
    <t>% de Docentes con Posgrado</t>
  </si>
  <si>
    <t>Docentes con posgrado al inicio del CE</t>
  </si>
  <si>
    <t>% de Docentes en Programas de Estímulos</t>
  </si>
  <si>
    <t>Docentes participantes en progr. de estím. al desempeño</t>
  </si>
  <si>
    <t>% de Docentes Evaluados</t>
  </si>
  <si>
    <t>Total de docentes evaluados</t>
  </si>
  <si>
    <t>EXTENSIÓN Y VINCULACIÓN</t>
  </si>
  <si>
    <t>% de Alumnos en Servicio Social</t>
  </si>
  <si>
    <t>Alumnos en activo de servicio social</t>
  </si>
  <si>
    <t>Alumnos que deben realizar el servicio social</t>
  </si>
  <si>
    <t>% de Alumnos en Actividades Deportivas</t>
  </si>
  <si>
    <t>Alumnos participantes en actividades deportivas</t>
  </si>
  <si>
    <t>% de Alumnos en Actividades Culturales</t>
  </si>
  <si>
    <t>Alumnos participantes en actividades culturales</t>
  </si>
  <si>
    <t>% de Alumnos en Programas de Emprendedores o Incubadoras de Empresas</t>
  </si>
  <si>
    <t>Alumnos participantes en programas de emprendedores</t>
  </si>
  <si>
    <t>% de Alumnos en Programas de Innovación</t>
  </si>
  <si>
    <t>Alumnos participantes en programas de innovación</t>
  </si>
  <si>
    <t>% de Egresados Insertos en el Sector Laboral</t>
  </si>
  <si>
    <t>Egresados del CE anterior insertos en el sector laboral</t>
  </si>
  <si>
    <t>Total de egresados del CE anterior</t>
  </si>
  <si>
    <t>Eficiencia de Convenios, %</t>
  </si>
  <si>
    <t xml:space="preserve">Total de proyectos con resultados, incluyendo los vigentes </t>
  </si>
  <si>
    <t xml:space="preserve">Total de convenios celebrados, incluyendo los vigentes </t>
  </si>
  <si>
    <t>INVESTIGACIÓN</t>
  </si>
  <si>
    <t>% de Alumnos Participantes en Proyectos de Investigación</t>
  </si>
  <si>
    <t>Alumnos participantes en proyectos de investigación</t>
  </si>
  <si>
    <t>% de Docentes Participantes en Proyectos de investigación</t>
  </si>
  <si>
    <t>Docentes participantes en proyectos de investigación</t>
  </si>
  <si>
    <t>% de Investigadores Miembros del Sistema Nacional de Investigadores</t>
  </si>
  <si>
    <t>Investigadores miembros del S.N.I.</t>
  </si>
  <si>
    <t>Total de investigadores al inicio del CE</t>
  </si>
  <si>
    <t>% del Presupuesto Operativo Asignado a Proyectos de Investigación</t>
  </si>
  <si>
    <t>Ppto. asignado a proyectos de investigación, miles $</t>
  </si>
  <si>
    <t>Ppto. de operación fed. y est. caps. 1K, 2K y 3K, miles $</t>
  </si>
  <si>
    <t>ADMINISTRACIÓN</t>
  </si>
  <si>
    <t>% de Cobertura en el Entorno</t>
  </si>
  <si>
    <t>Alumnos inscritos en primer semestre al inicio del CE</t>
  </si>
  <si>
    <t>Egresados de NMS en la ZI del que demanda ES</t>
  </si>
  <si>
    <t>% de Aulas Ocupadas</t>
  </si>
  <si>
    <t>Aulas ocupadas en los turnos operados</t>
  </si>
  <si>
    <t>Capacidad actual en aulas en los turnos operados</t>
  </si>
  <si>
    <t>No. de Volúmenes por Alumno</t>
  </si>
  <si>
    <t>Volúmenes de acervo bibliográfico relativo a las carreras ofertadas</t>
  </si>
  <si>
    <t>No. de Alumnos por Computadora</t>
  </si>
  <si>
    <t>Total computadoras destinadas a la docencia al cierre del CE</t>
  </si>
  <si>
    <t>No. de Alumnos por Personal Administrativo</t>
  </si>
  <si>
    <t>Total de personal administrativo adscrito al inicio del CE</t>
  </si>
  <si>
    <t>% de Participantes en Capacitación Administrativa</t>
  </si>
  <si>
    <t>Personal administrativo participante en cursos de capacitación en el CE</t>
  </si>
  <si>
    <t>Total de personal administrativo al inicio del CE</t>
  </si>
  <si>
    <t>Costo por Alumno (miles de $)</t>
  </si>
  <si>
    <t>Presupuesto de operación fed. y est. caps. 1K, 2K y 3K (miles de $)</t>
  </si>
  <si>
    <t>Índice (miles de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</si>
</sst>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13" x14ac:knownFonts="1">
    <font>
      <sz val="10"/>
      <name val="Arial"/>
    </font>
    <font>
      <sz val="11"/>
      <name val="Calibri"/>
      <scheme val="minor"/>
    </font>
    <font>
      <b/>
      <sz val="20"/>
      <name val="Calibri"/>
      <scheme val="minor"/>
    </font>
    <font>
      <sz val="20"/>
      <name val="Calibri"/>
      <scheme val="minor"/>
    </font>
    <font>
      <sz val="12"/>
      <name val="Arial"/>
      <family val="2"/>
    </font>
    <font>
      <b/>
      <sz val="16"/>
      <name val="Calibri"/>
      <scheme val="minor"/>
    </font>
    <font>
      <b/>
      <sz val="14"/>
      <name val="Calibri"/>
      <scheme val="minor"/>
    </font>
    <font>
      <b/>
      <sz val="18"/>
      <name val="Calibri"/>
      <scheme val="minor"/>
    </font>
    <font>
      <b/>
      <sz val="26"/>
      <name val="Calibri"/>
      <scheme val="minor"/>
    </font>
    <font>
      <sz val="12"/>
      <name val="Calibri"/>
      <scheme val="minor"/>
    </font>
    <font>
      <sz val="14"/>
      <name val="Calibri"/>
      <scheme val="minor"/>
    </font>
    <font>
      <sz val="16"/>
      <name val="Calibri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>
      <alignment horizontal="center" vertical="top" wrapText="1"/>
    </xf>
    <xf numFmtId="0" fontId="12" fillId="0" borderId="0"/>
    <xf numFmtId="0" fontId="12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2" borderId="0" xfId="0" applyFont="1" applyFill="1"/>
    <xf numFmtId="0" fontId="5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top" wrapText="1"/>
    </xf>
    <xf numFmtId="0" fontId="6" fillId="0" borderId="3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textRotation="255"/>
    </xf>
    <xf numFmtId="0" fontId="5" fillId="0" borderId="5" xfId="1" applyFont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 wrapText="1"/>
    </xf>
    <xf numFmtId="3" fontId="1" fillId="0" borderId="3" xfId="1" applyNumberFormat="1" applyFont="1" applyFill="1" applyBorder="1" applyAlignment="1">
      <alignment horizontal="center" vertical="center" wrapText="1"/>
    </xf>
    <xf numFmtId="3" fontId="10" fillId="3" borderId="3" xfId="1" applyNumberFormat="1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textRotation="255"/>
    </xf>
    <xf numFmtId="0" fontId="5" fillId="0" borderId="7" xfId="1" applyFont="1" applyBorder="1" applyAlignment="1">
      <alignment horizontal="left" vertical="center" wrapText="1"/>
    </xf>
    <xf numFmtId="0" fontId="5" fillId="0" borderId="8" xfId="1" applyFont="1" applyBorder="1" applyAlignment="1">
      <alignment horizontal="left" vertical="center" wrapText="1"/>
    </xf>
    <xf numFmtId="0" fontId="6" fillId="2" borderId="9" xfId="0" quotePrefix="1" applyFont="1" applyFill="1" applyBorder="1" applyAlignment="1">
      <alignment horizontal="right" vertical="center" wrapText="1"/>
    </xf>
    <xf numFmtId="164" fontId="6" fillId="0" borderId="9" xfId="1" applyNumberFormat="1" applyFont="1" applyFill="1" applyBorder="1" applyAlignment="1">
      <alignment horizontal="center" vertical="center" wrapText="1"/>
    </xf>
    <xf numFmtId="164" fontId="7" fillId="3" borderId="9" xfId="1" applyNumberFormat="1" applyFont="1" applyFill="1" applyBorder="1" applyAlignment="1">
      <alignment horizontal="center" vertical="center" wrapText="1"/>
    </xf>
    <xf numFmtId="0" fontId="5" fillId="0" borderId="10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3" fontId="1" fillId="0" borderId="11" xfId="1" applyNumberFormat="1" applyFont="1" applyFill="1" applyBorder="1" applyAlignment="1">
      <alignment horizontal="center" vertical="center" wrapText="1"/>
    </xf>
    <xf numFmtId="0" fontId="9" fillId="0" borderId="3" xfId="1" applyFont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3" fontId="1" fillId="0" borderId="12" xfId="1" applyNumberFormat="1" applyFont="1" applyFill="1" applyBorder="1" applyAlignment="1">
      <alignment horizontal="center" vertical="center" wrapText="1"/>
    </xf>
    <xf numFmtId="3" fontId="11" fillId="3" borderId="3" xfId="1" applyNumberFormat="1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textRotation="255"/>
    </xf>
    <xf numFmtId="0" fontId="5" fillId="0" borderId="14" xfId="1" applyFont="1" applyBorder="1" applyAlignment="1">
      <alignment horizontal="left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9" fillId="0" borderId="12" xfId="1" applyFont="1" applyBorder="1" applyAlignment="1">
      <alignment horizontal="left" vertical="center" wrapText="1"/>
    </xf>
    <xf numFmtId="0" fontId="8" fillId="4" borderId="12" xfId="0" applyFont="1" applyFill="1" applyBorder="1" applyAlignment="1">
      <alignment horizontal="center" vertical="center" textRotation="255"/>
    </xf>
    <xf numFmtId="0" fontId="8" fillId="4" borderId="3" xfId="0" applyFont="1" applyFill="1" applyBorder="1" applyAlignment="1">
      <alignment horizontal="center" vertical="center" textRotation="255"/>
    </xf>
    <xf numFmtId="165" fontId="10" fillId="3" borderId="3" xfId="1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left" vertical="center" wrapText="1"/>
    </xf>
    <xf numFmtId="165" fontId="7" fillId="3" borderId="9" xfId="1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2"/>
    <cellStyle name="Normal 4" xfId="3"/>
    <cellStyle name="Normal_Hoja1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Relationship Id="rId3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j-ea"/>
                <a:cs typeface="+mj-cs"/>
              </a:defRPr>
            </a:pPr>
            <a:r>
              <a:rPr lang="es-MX" sz="1600">
                <a:latin typeface="+mn-lt"/>
              </a:rPr>
              <a:t>TECNOLÓGICO SUPERIOR DE JALISCO MARIO MOLINA</a:t>
            </a:r>
          </a:p>
          <a:p>
            <a:pPr>
              <a:defRPr sz="1600">
                <a:latin typeface="+mn-lt"/>
              </a:defRPr>
            </a:pPr>
            <a:r>
              <a:rPr lang="es-MX" sz="1600" baseline="0">
                <a:solidFill>
                  <a:schemeClr val="bg1">
                    <a:lumMod val="65000"/>
                  </a:schemeClr>
                </a:solidFill>
                <a:latin typeface="+mn-lt"/>
              </a:rPr>
              <a:t>Indicador #22: </a:t>
            </a:r>
            <a:r>
              <a:rPr lang="es-MX" sz="1600">
                <a:latin typeface="+mn-lt"/>
              </a:rPr>
              <a:t> % de</a:t>
            </a:r>
            <a:r>
              <a:rPr lang="es-MX" sz="1600" baseline="0">
                <a:latin typeface="+mn-lt"/>
              </a:rPr>
              <a:t> Alumnos Participantes en Proyectos de Investigación</a:t>
            </a:r>
            <a:endParaRPr lang="es-MX" sz="1600">
              <a:latin typeface="+mn-lt"/>
            </a:endParaRPr>
          </a:p>
          <a:p>
            <a:pPr>
              <a:defRPr sz="1600">
                <a:latin typeface="+mn-lt"/>
              </a:defRPr>
            </a:pPr>
            <a:r>
              <a:rPr lang="es-MX" sz="1600" baseline="0">
                <a:solidFill>
                  <a:schemeClr val="bg1">
                    <a:lumMod val="65000"/>
                  </a:schemeClr>
                </a:solidFill>
                <a:latin typeface="+mn-lt"/>
              </a:rPr>
              <a:t>Ciclo Escolar 2015-2016</a:t>
            </a:r>
          </a:p>
        </c:rich>
      </c:tx>
      <c:layout>
        <c:manualLayout>
          <c:xMode val="edge"/>
          <c:yMode val="edge"/>
          <c:x val="0.31672315974387"/>
          <c:y val="0.01281899229598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j-ea"/>
              <a:cs typeface="+mj-cs"/>
            </a:defRPr>
          </a:pPr>
          <a:endParaRPr lang="es-ES_trad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'TSJMM 2015-2016'!$C$69</c:f>
              <c:strCache>
                <c:ptCount val="1"/>
                <c:pt idx="0">
                  <c:v>Alumnos participantes en proyectos de investigación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'TSJMM 2015-2016'!$E$5:$Q$5</c:f>
              <c:strCache>
                <c:ptCount val="13"/>
                <c:pt idx="0">
                  <c:v>Arandas</c:v>
                </c:pt>
                <c:pt idx="1">
                  <c:v>Chapala</c:v>
                </c:pt>
                <c:pt idx="2">
                  <c:v>Cocula</c:v>
                </c:pt>
                <c:pt idx="3">
                  <c:v>El Grullo</c:v>
                </c:pt>
                <c:pt idx="4">
                  <c:v>Lagos de Moreno</c:v>
                </c:pt>
                <c:pt idx="5">
                  <c:v>La Huerta</c:v>
                </c:pt>
                <c:pt idx="6">
                  <c:v>Mascota</c:v>
                </c:pt>
                <c:pt idx="7">
                  <c:v>Puerto Vallarta</c:v>
                </c:pt>
                <c:pt idx="8">
                  <c:v>Tala</c:v>
                </c:pt>
                <c:pt idx="9">
                  <c:v>Tamazula</c:v>
                </c:pt>
                <c:pt idx="10">
                  <c:v>Tequila</c:v>
                </c:pt>
                <c:pt idx="11">
                  <c:v>Zapopan</c:v>
                </c:pt>
                <c:pt idx="12">
                  <c:v>Zapotlanejo</c:v>
                </c:pt>
              </c:strCache>
            </c:strRef>
          </c:cat>
          <c:val>
            <c:numRef>
              <c:f>'TSJMM 2015-2016'!$E$69:$Q$69</c:f>
              <c:numCache>
                <c:formatCode>#,##0</c:formatCode>
                <c:ptCount val="13"/>
                <c:pt idx="0">
                  <c:v>15.0</c:v>
                </c:pt>
                <c:pt idx="1">
                  <c:v>6.0</c:v>
                </c:pt>
                <c:pt idx="2">
                  <c:v>7.0</c:v>
                </c:pt>
                <c:pt idx="3">
                  <c:v>6.0</c:v>
                </c:pt>
                <c:pt idx="4">
                  <c:v>67.0</c:v>
                </c:pt>
                <c:pt idx="5">
                  <c:v>32.0</c:v>
                </c:pt>
                <c:pt idx="6">
                  <c:v>1.0</c:v>
                </c:pt>
                <c:pt idx="7">
                  <c:v>152.0</c:v>
                </c:pt>
                <c:pt idx="8">
                  <c:v>21.0</c:v>
                </c:pt>
                <c:pt idx="9">
                  <c:v>27.0</c:v>
                </c:pt>
                <c:pt idx="10">
                  <c:v>1.0</c:v>
                </c:pt>
                <c:pt idx="11">
                  <c:v>81.0</c:v>
                </c:pt>
                <c:pt idx="12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D2C-4FA9-9493-76D25E0709D0}"/>
            </c:ext>
          </c:extLst>
        </c:ser>
        <c:ser>
          <c:idx val="1"/>
          <c:order val="1"/>
          <c:tx>
            <c:strRef>
              <c:f>'TSJMM 2015-2016'!$C$70</c:f>
              <c:strCache>
                <c:ptCount val="1"/>
                <c:pt idx="0">
                  <c:v>Total de alumnos matriculados al inicio del 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'TSJMM 2015-2016'!$E$5:$Q$5</c:f>
              <c:strCache>
                <c:ptCount val="13"/>
                <c:pt idx="0">
                  <c:v>Arandas</c:v>
                </c:pt>
                <c:pt idx="1">
                  <c:v>Chapala</c:v>
                </c:pt>
                <c:pt idx="2">
                  <c:v>Cocula</c:v>
                </c:pt>
                <c:pt idx="3">
                  <c:v>El Grullo</c:v>
                </c:pt>
                <c:pt idx="4">
                  <c:v>Lagos de Moreno</c:v>
                </c:pt>
                <c:pt idx="5">
                  <c:v>La Huerta</c:v>
                </c:pt>
                <c:pt idx="6">
                  <c:v>Mascota</c:v>
                </c:pt>
                <c:pt idx="7">
                  <c:v>Puerto Vallarta</c:v>
                </c:pt>
                <c:pt idx="8">
                  <c:v>Tala</c:v>
                </c:pt>
                <c:pt idx="9">
                  <c:v>Tamazula</c:v>
                </c:pt>
                <c:pt idx="10">
                  <c:v>Tequila</c:v>
                </c:pt>
                <c:pt idx="11">
                  <c:v>Zapopan</c:v>
                </c:pt>
                <c:pt idx="12">
                  <c:v>Zapotlanejo</c:v>
                </c:pt>
              </c:strCache>
            </c:strRef>
          </c:cat>
          <c:val>
            <c:numRef>
              <c:f>'TSJMM 2015-2016'!$E$70:$Q$70</c:f>
              <c:numCache>
                <c:formatCode>#,##0</c:formatCode>
                <c:ptCount val="13"/>
                <c:pt idx="0">
                  <c:v>810.0</c:v>
                </c:pt>
                <c:pt idx="1">
                  <c:v>855.0</c:v>
                </c:pt>
                <c:pt idx="2">
                  <c:v>537.0</c:v>
                </c:pt>
                <c:pt idx="3">
                  <c:v>571.0</c:v>
                </c:pt>
                <c:pt idx="4">
                  <c:v>1765.0</c:v>
                </c:pt>
                <c:pt idx="5">
                  <c:v>754.0</c:v>
                </c:pt>
                <c:pt idx="6">
                  <c:v>434.0</c:v>
                </c:pt>
                <c:pt idx="7">
                  <c:v>1981.0</c:v>
                </c:pt>
                <c:pt idx="8">
                  <c:v>999.0</c:v>
                </c:pt>
                <c:pt idx="9">
                  <c:v>960.0</c:v>
                </c:pt>
                <c:pt idx="10">
                  <c:v>1073.0</c:v>
                </c:pt>
                <c:pt idx="11">
                  <c:v>3747.0</c:v>
                </c:pt>
                <c:pt idx="12">
                  <c:v>700.0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D2C-4FA9-9493-76D25E0709D0}"/>
            </c:ext>
          </c:extLst>
        </c:ser>
        <c:ser>
          <c:idx val="2"/>
          <c:order val="2"/>
          <c:tx>
            <c:strRef>
              <c:f>'TSJMM 2015-2016'!$C$71</c:f>
              <c:strCache>
                <c:ptCount val="1"/>
                <c:pt idx="0">
                  <c:v>Índice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'TSJMM 2015-2016'!$E$5:$Q$5</c:f>
              <c:strCache>
                <c:ptCount val="13"/>
                <c:pt idx="0">
                  <c:v>Arandas</c:v>
                </c:pt>
                <c:pt idx="1">
                  <c:v>Chapala</c:v>
                </c:pt>
                <c:pt idx="2">
                  <c:v>Cocula</c:v>
                </c:pt>
                <c:pt idx="3">
                  <c:v>El Grullo</c:v>
                </c:pt>
                <c:pt idx="4">
                  <c:v>Lagos de Moreno</c:v>
                </c:pt>
                <c:pt idx="5">
                  <c:v>La Huerta</c:v>
                </c:pt>
                <c:pt idx="6">
                  <c:v>Mascota</c:v>
                </c:pt>
                <c:pt idx="7">
                  <c:v>Puerto Vallarta</c:v>
                </c:pt>
                <c:pt idx="8">
                  <c:v>Tala</c:v>
                </c:pt>
                <c:pt idx="9">
                  <c:v>Tamazula</c:v>
                </c:pt>
                <c:pt idx="10">
                  <c:v>Tequila</c:v>
                </c:pt>
                <c:pt idx="11">
                  <c:v>Zapopan</c:v>
                </c:pt>
                <c:pt idx="12">
                  <c:v>Zapotlanejo</c:v>
                </c:pt>
              </c:strCache>
            </c:strRef>
          </c:cat>
          <c:val>
            <c:numRef>
              <c:f>'TSJMM 2015-2016'!$E$71:$Q$71</c:f>
              <c:numCache>
                <c:formatCode>#,##0.0</c:formatCode>
                <c:ptCount val="13"/>
                <c:pt idx="0">
                  <c:v>1.851851851851852</c:v>
                </c:pt>
                <c:pt idx="1">
                  <c:v>0.701754385964912</c:v>
                </c:pt>
                <c:pt idx="2">
                  <c:v>1.303538175046555</c:v>
                </c:pt>
                <c:pt idx="3">
                  <c:v>1.050788091068301</c:v>
                </c:pt>
                <c:pt idx="4">
                  <c:v>3.796033994334277</c:v>
                </c:pt>
                <c:pt idx="5">
                  <c:v>4.244031830238727</c:v>
                </c:pt>
                <c:pt idx="6">
                  <c:v>0.230414746543779</c:v>
                </c:pt>
                <c:pt idx="7">
                  <c:v>7.672892478546188</c:v>
                </c:pt>
                <c:pt idx="8">
                  <c:v>2.102102102102102</c:v>
                </c:pt>
                <c:pt idx="9">
                  <c:v>2.8125</c:v>
                </c:pt>
                <c:pt idx="10">
                  <c:v>0.0931966449207828</c:v>
                </c:pt>
                <c:pt idx="11">
                  <c:v>2.161729383506806</c:v>
                </c:pt>
                <c:pt idx="12">
                  <c:v>0.0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D2C-4FA9-9493-76D25E0709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869820192"/>
        <c:axId val="869822944"/>
      </c:barChart>
      <c:catAx>
        <c:axId val="86982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869822944"/>
        <c:crosses val="autoZero"/>
        <c:auto val="1"/>
        <c:lblAlgn val="ctr"/>
        <c:lblOffset val="100"/>
        <c:noMultiLvlLbl val="0"/>
      </c:catAx>
      <c:valAx>
        <c:axId val="869822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8698201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25" r="0.25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63501</xdr:colOff>
      <xdr:row>485</xdr:row>
      <xdr:rowOff>24694</xdr:rowOff>
    </xdr:from>
    <xdr:to>
      <xdr:col>10</xdr:col>
      <xdr:colOff>948972</xdr:colOff>
      <xdr:row>515</xdr:row>
      <xdr:rowOff>130528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0.24213</cdr:x>
      <cdr:y>0.19149</cdr:y>
    </cdr:from>
    <cdr:to>
      <cdr:x>0.52608</cdr:x>
      <cdr:y>0.31884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="" xmlns:a16="http://schemas.microsoft.com/office/drawing/2014/main" id="{B975C965-B1E9-46CD-9425-753D95BF8C0F}"/>
            </a:ext>
          </a:extLst>
        </cdr:cNvPr>
        <cdr:cNvSpPr txBox="1"/>
      </cdr:nvSpPr>
      <cdr:spPr>
        <a:xfrm xmlns:a="http://schemas.openxmlformats.org/drawingml/2006/main">
          <a:off x="3175000" y="1127607"/>
          <a:ext cx="3723327" cy="74994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</cdr:spPr>
      <cdr:txBody>
        <a:bodyPr xmlns:a="http://schemas.openxmlformats.org/drawingml/2006/main" vertOverflow="clip" horzOverflow="clip" wrap="none" rtlCol="0">
          <a:spAutoFit/>
        </a:bodyPr>
        <a:lstStyle xmlns:a="http://schemas.openxmlformats.org/drawingml/2006/main"/>
        <a:p xmlns:a="http://schemas.openxmlformats.org/drawingml/2006/main">
          <a:r>
            <a:rPr lang="es-MX" sz="1050" b="1" i="1" u="sng"/>
            <a:t>Total  TSJMM</a:t>
          </a:r>
          <a:r>
            <a:rPr lang="es-MX" sz="1050"/>
            <a:t>:</a:t>
          </a:r>
        </a:p>
        <a:p xmlns:a="http://schemas.openxmlformats.org/drawingml/2006/main">
          <a:r>
            <a:rPr lang="es-MX" sz="1050"/>
            <a:t>Alumnos participantes en proyectos de investigación: </a:t>
          </a:r>
          <a:r>
            <a:rPr lang="es-MX" sz="1050" b="1"/>
            <a:t>416</a:t>
          </a:r>
        </a:p>
        <a:p xmlns:a="http://schemas.openxmlformats.org/drawingml/2006/main">
          <a:r>
            <a:rPr lang="es-MX" sz="1050"/>
            <a:t>Total de alumnos matrículados al inicio del ciclo escolar: : </a:t>
          </a:r>
          <a:r>
            <a:rPr lang="es-MX" sz="1050" b="1"/>
            <a:t>15,186</a:t>
          </a:r>
        </a:p>
        <a:p xmlns:a="http://schemas.openxmlformats.org/drawingml/2006/main">
          <a:r>
            <a:rPr lang="es-MX" sz="1050"/>
            <a:t>Índice: </a:t>
          </a:r>
          <a:r>
            <a:rPr lang="es-MX" sz="1050" b="1"/>
            <a:t>2.7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fernandogonzalezaldrete/Downloads/IBIs%20TSJMM%20Total%20y%20Por%20U.A.%2024%20Oct-2016%20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JMM METAS 2016-2017"/>
      <sheetName val="TSJMM 2015-2016"/>
      <sheetName val="TSJMM 2014-2015"/>
      <sheetName val="TSJMM 2013-2014"/>
      <sheetName val="Gráfic METAS 16-17"/>
      <sheetName val="Gráfic Ciclo 15-16"/>
      <sheetName val="Gráfic Ciclo 14-15"/>
      <sheetName val="Gráfic Ciclo 13-14"/>
      <sheetName val="Arandas"/>
      <sheetName val="Chapala"/>
      <sheetName val="Cocula"/>
      <sheetName val="El Grullo"/>
      <sheetName val="Lagos"/>
      <sheetName val="La Huerta"/>
      <sheetName val="Mascota"/>
      <sheetName val="P. Vallarta"/>
      <sheetName val="Tala"/>
      <sheetName val="Tamazula"/>
      <sheetName val="Tequila"/>
      <sheetName val="Zapopan"/>
      <sheetName val="Zapotlanejo"/>
    </sheetNames>
    <sheetDataSet>
      <sheetData sheetId="0"/>
      <sheetData sheetId="1">
        <row r="5">
          <cell r="D5" t="str">
            <v>Arandas</v>
          </cell>
          <cell r="E5" t="str">
            <v>Chapala</v>
          </cell>
          <cell r="F5" t="str">
            <v>Cocula</v>
          </cell>
          <cell r="G5" t="str">
            <v>El Grullo</v>
          </cell>
          <cell r="H5" t="str">
            <v>Lagos de Moreno</v>
          </cell>
          <cell r="I5" t="str">
            <v>La Huerta</v>
          </cell>
          <cell r="J5" t="str">
            <v>Mascota</v>
          </cell>
          <cell r="K5" t="str">
            <v>Puerto Vallarta</v>
          </cell>
          <cell r="L5" t="str">
            <v>Tala</v>
          </cell>
          <cell r="M5" t="str">
            <v>Tamazula</v>
          </cell>
          <cell r="N5" t="str">
            <v>Tequila</v>
          </cell>
          <cell r="O5" t="str">
            <v>Zapopan</v>
          </cell>
          <cell r="P5" t="str">
            <v>Zapotlanejo</v>
          </cell>
        </row>
        <row r="69">
          <cell r="C69" t="str">
            <v>Alumnos participantes en proyectos de investigación</v>
          </cell>
          <cell r="D69">
            <v>15</v>
          </cell>
          <cell r="E69">
            <v>6</v>
          </cell>
          <cell r="F69">
            <v>7</v>
          </cell>
          <cell r="G69">
            <v>6</v>
          </cell>
          <cell r="H69">
            <v>67</v>
          </cell>
          <cell r="I69">
            <v>32</v>
          </cell>
          <cell r="J69">
            <v>1</v>
          </cell>
          <cell r="K69">
            <v>152</v>
          </cell>
          <cell r="L69">
            <v>21</v>
          </cell>
          <cell r="M69">
            <v>27</v>
          </cell>
          <cell r="N69">
            <v>1</v>
          </cell>
          <cell r="O69">
            <v>81</v>
          </cell>
          <cell r="P69">
            <v>0</v>
          </cell>
        </row>
        <row r="70">
          <cell r="C70" t="str">
            <v>Total de alumnos matriculados al inicio del CE</v>
          </cell>
          <cell r="D70">
            <v>810</v>
          </cell>
          <cell r="E70">
            <v>855</v>
          </cell>
          <cell r="F70">
            <v>537</v>
          </cell>
          <cell r="G70">
            <v>571</v>
          </cell>
          <cell r="H70">
            <v>1765</v>
          </cell>
          <cell r="I70">
            <v>754</v>
          </cell>
          <cell r="J70">
            <v>434</v>
          </cell>
          <cell r="K70">
            <v>1981</v>
          </cell>
          <cell r="L70">
            <v>999</v>
          </cell>
          <cell r="M70">
            <v>960</v>
          </cell>
          <cell r="N70">
            <v>1073</v>
          </cell>
          <cell r="O70">
            <v>3747</v>
          </cell>
          <cell r="P70">
            <v>700</v>
          </cell>
        </row>
        <row r="71">
          <cell r="C71" t="str">
            <v>Índice</v>
          </cell>
          <cell r="D71">
            <v>1.8518518518518519</v>
          </cell>
          <cell r="E71">
            <v>0.70175438596491224</v>
          </cell>
          <cell r="F71">
            <v>1.3035381750465549</v>
          </cell>
          <cell r="G71">
            <v>1.0507880910683012</v>
          </cell>
          <cell r="H71">
            <v>3.7960339943342776</v>
          </cell>
          <cell r="I71">
            <v>4.2440318302387272</v>
          </cell>
          <cell r="J71">
            <v>0.2304147465437788</v>
          </cell>
          <cell r="K71">
            <v>7.6728924785461885</v>
          </cell>
          <cell r="L71">
            <v>2.1021021021021022</v>
          </cell>
          <cell r="M71">
            <v>2.8125</v>
          </cell>
          <cell r="N71">
            <v>9.3196644920782848E-2</v>
          </cell>
          <cell r="O71">
            <v>2.1617293835068057</v>
          </cell>
          <cell r="P71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R102"/>
  <sheetViews>
    <sheetView showGridLines="0" tabSelected="1" topLeftCell="B1" zoomScale="85" zoomScaleNormal="85" zoomScalePageLayoutView="85" workbookViewId="0">
      <selection activeCell="D2" sqref="D2"/>
    </sheetView>
  </sheetViews>
  <sheetFormatPr baseColWidth="10" defaultColWidth="36" defaultRowHeight="15" x14ac:dyDescent="0.2"/>
  <cols>
    <col min="1" max="1" width="7.83203125" style="1" bestFit="1" customWidth="1"/>
    <col min="2" max="4" width="36" style="1" customWidth="1"/>
    <col min="5" max="18" width="13.6640625" style="1" customWidth="1"/>
    <col min="19" max="1527" width="13.5" style="1" customWidth="1"/>
    <col min="1528" max="16384" width="36" style="1"/>
  </cols>
  <sheetData>
    <row r="1" spans="1:18" ht="26" x14ac:dyDescent="0.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6" x14ac:dyDescent="0.3">
      <c r="B2" s="3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6" x14ac:dyDescent="0.3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x14ac:dyDescent="0.2">
      <c r="E4" s="4"/>
    </row>
    <row r="5" spans="1:18" ht="48" customHeight="1" thickBot="1" x14ac:dyDescent="0.25">
      <c r="B5" s="5" t="s">
        <v>3</v>
      </c>
      <c r="C5" s="6" t="s">
        <v>4</v>
      </c>
      <c r="D5" s="8" t="s">
        <v>18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  <c r="O5" s="7" t="s">
        <v>15</v>
      </c>
      <c r="P5" s="7" t="s">
        <v>16</v>
      </c>
      <c r="Q5" s="7" t="s">
        <v>17</v>
      </c>
    </row>
    <row r="6" spans="1:18" ht="39" customHeight="1" x14ac:dyDescent="0.2">
      <c r="A6" s="9" t="s">
        <v>19</v>
      </c>
      <c r="B6" s="10" t="s">
        <v>20</v>
      </c>
      <c r="C6" s="11" t="s">
        <v>21</v>
      </c>
      <c r="D6" s="13">
        <f>SUM(E6:Q6)</f>
        <v>3737</v>
      </c>
      <c r="E6" s="12">
        <v>263</v>
      </c>
      <c r="F6" s="12">
        <v>221</v>
      </c>
      <c r="G6" s="12">
        <v>178</v>
      </c>
      <c r="H6" s="12">
        <v>165</v>
      </c>
      <c r="I6" s="12">
        <v>540</v>
      </c>
      <c r="J6" s="12">
        <v>200</v>
      </c>
      <c r="K6" s="12">
        <v>196</v>
      </c>
      <c r="L6" s="12">
        <f>421+16</f>
        <v>437</v>
      </c>
      <c r="M6" s="12">
        <v>265</v>
      </c>
      <c r="N6" s="12">
        <v>314</v>
      </c>
      <c r="O6" s="12">
        <v>253</v>
      </c>
      <c r="P6" s="12">
        <v>507</v>
      </c>
      <c r="Q6" s="12">
        <v>198</v>
      </c>
    </row>
    <row r="7" spans="1:18" ht="39" customHeight="1" x14ac:dyDescent="0.2">
      <c r="A7" s="14"/>
      <c r="B7" s="15"/>
      <c r="C7" s="11" t="s">
        <v>22</v>
      </c>
      <c r="D7" s="13">
        <f>SUM(E7:Q7)</f>
        <v>4240</v>
      </c>
      <c r="E7" s="12">
        <v>301</v>
      </c>
      <c r="F7" s="12">
        <v>233</v>
      </c>
      <c r="G7" s="12">
        <v>199</v>
      </c>
      <c r="H7" s="12">
        <v>197</v>
      </c>
      <c r="I7" s="12">
        <v>635</v>
      </c>
      <c r="J7" s="12">
        <v>224</v>
      </c>
      <c r="K7" s="12">
        <v>226</v>
      </c>
      <c r="L7" s="12">
        <f>552+20</f>
        <v>572</v>
      </c>
      <c r="M7" s="12">
        <v>265</v>
      </c>
      <c r="N7" s="12">
        <v>314</v>
      </c>
      <c r="O7" s="12">
        <v>293</v>
      </c>
      <c r="P7" s="12">
        <v>583</v>
      </c>
      <c r="Q7" s="12">
        <v>198</v>
      </c>
    </row>
    <row r="8" spans="1:18" ht="39" customHeight="1" thickBot="1" x14ac:dyDescent="0.25">
      <c r="A8" s="14"/>
      <c r="B8" s="16"/>
      <c r="C8" s="17" t="s">
        <v>23</v>
      </c>
      <c r="D8" s="19">
        <f>100*D6/D7</f>
        <v>88.136792452830193</v>
      </c>
      <c r="E8" s="18">
        <f>100*E6/E7</f>
        <v>87.375415282392026</v>
      </c>
      <c r="F8" s="18">
        <f t="shared" ref="F8:R8" si="0">100*F6/F7</f>
        <v>94.849785407725321</v>
      </c>
      <c r="G8" s="18">
        <f t="shared" si="0"/>
        <v>89.447236180904525</v>
      </c>
      <c r="H8" s="18">
        <f t="shared" si="0"/>
        <v>83.756345177664969</v>
      </c>
      <c r="I8" s="18">
        <f t="shared" si="0"/>
        <v>85.039370078740163</v>
      </c>
      <c r="J8" s="18">
        <f t="shared" si="0"/>
        <v>89.285714285714292</v>
      </c>
      <c r="K8" s="18">
        <f t="shared" si="0"/>
        <v>86.725663716814154</v>
      </c>
      <c r="L8" s="18">
        <f t="shared" si="0"/>
        <v>76.3986013986014</v>
      </c>
      <c r="M8" s="18">
        <f t="shared" si="0"/>
        <v>100</v>
      </c>
      <c r="N8" s="18">
        <f t="shared" si="0"/>
        <v>100</v>
      </c>
      <c r="O8" s="18">
        <f t="shared" si="0"/>
        <v>86.348122866894201</v>
      </c>
      <c r="P8" s="18">
        <f t="shared" si="0"/>
        <v>86.963979416809607</v>
      </c>
      <c r="Q8" s="18">
        <f t="shared" si="0"/>
        <v>100</v>
      </c>
    </row>
    <row r="9" spans="1:18" ht="39" customHeight="1" thickTop="1" x14ac:dyDescent="0.2">
      <c r="A9" s="14"/>
      <c r="B9" s="10" t="s">
        <v>24</v>
      </c>
      <c r="C9" s="11" t="s">
        <v>25</v>
      </c>
      <c r="D9" s="13">
        <f>SUM(E9:Q9)</f>
        <v>1250</v>
      </c>
      <c r="E9" s="12">
        <v>38</v>
      </c>
      <c r="F9" s="12">
        <v>48</v>
      </c>
      <c r="G9" s="12">
        <v>97</v>
      </c>
      <c r="H9" s="12">
        <v>30</v>
      </c>
      <c r="I9" s="12">
        <v>63</v>
      </c>
      <c r="J9" s="12">
        <v>132</v>
      </c>
      <c r="K9" s="12">
        <v>45</v>
      </c>
      <c r="L9" s="12">
        <v>155</v>
      </c>
      <c r="M9" s="12">
        <v>239</v>
      </c>
      <c r="N9" s="12">
        <v>110</v>
      </c>
      <c r="O9" s="12">
        <v>51</v>
      </c>
      <c r="P9" s="12">
        <v>205</v>
      </c>
      <c r="Q9" s="12">
        <v>37</v>
      </c>
    </row>
    <row r="10" spans="1:18" ht="39" customHeight="1" x14ac:dyDescent="0.2">
      <c r="A10" s="14"/>
      <c r="B10" s="15"/>
      <c r="C10" s="11" t="s">
        <v>26</v>
      </c>
      <c r="D10" s="13">
        <f>SUM(E10:Q10)</f>
        <v>15186</v>
      </c>
      <c r="E10" s="12">
        <v>810</v>
      </c>
      <c r="F10" s="12">
        <v>855</v>
      </c>
      <c r="G10" s="12">
        <v>537</v>
      </c>
      <c r="H10" s="12">
        <v>571</v>
      </c>
      <c r="I10" s="12">
        <v>1765</v>
      </c>
      <c r="J10" s="12">
        <v>754</v>
      </c>
      <c r="K10" s="12">
        <v>434</v>
      </c>
      <c r="L10" s="12">
        <v>1981</v>
      </c>
      <c r="M10" s="12">
        <v>999</v>
      </c>
      <c r="N10" s="12">
        <v>960</v>
      </c>
      <c r="O10" s="12">
        <v>1073</v>
      </c>
      <c r="P10" s="12">
        <v>3747</v>
      </c>
      <c r="Q10" s="12">
        <v>700</v>
      </c>
    </row>
    <row r="11" spans="1:18" ht="39" customHeight="1" thickBot="1" x14ac:dyDescent="0.25">
      <c r="A11" s="14"/>
      <c r="B11" s="16"/>
      <c r="C11" s="17" t="s">
        <v>23</v>
      </c>
      <c r="D11" s="19">
        <f>100*D9/D10</f>
        <v>8.2312656394047146</v>
      </c>
      <c r="E11" s="18">
        <f>100*E9/E10</f>
        <v>4.6913580246913584</v>
      </c>
      <c r="F11" s="18">
        <f t="shared" ref="F11:R11" si="1">100*F9/F10</f>
        <v>5.6140350877192979</v>
      </c>
      <c r="G11" s="18">
        <f t="shared" si="1"/>
        <v>18.063314711359403</v>
      </c>
      <c r="H11" s="18">
        <f t="shared" si="1"/>
        <v>5.2539404553415059</v>
      </c>
      <c r="I11" s="18">
        <f t="shared" si="1"/>
        <v>3.5694050991501416</v>
      </c>
      <c r="J11" s="18">
        <f t="shared" si="1"/>
        <v>17.50663129973475</v>
      </c>
      <c r="K11" s="18">
        <f t="shared" si="1"/>
        <v>10.368663594470046</v>
      </c>
      <c r="L11" s="18">
        <f t="shared" si="1"/>
        <v>7.8243311458859166</v>
      </c>
      <c r="M11" s="18">
        <f t="shared" si="1"/>
        <v>23.923923923923923</v>
      </c>
      <c r="N11" s="18">
        <f t="shared" si="1"/>
        <v>11.458333333333334</v>
      </c>
      <c r="O11" s="18">
        <f t="shared" si="1"/>
        <v>4.7530288909599259</v>
      </c>
      <c r="P11" s="18">
        <f t="shared" si="1"/>
        <v>5.4710435014678414</v>
      </c>
      <c r="Q11" s="18">
        <f t="shared" si="1"/>
        <v>5.2857142857142856</v>
      </c>
    </row>
    <row r="12" spans="1:18" ht="39" customHeight="1" thickTop="1" x14ac:dyDescent="0.2">
      <c r="A12" s="14"/>
      <c r="B12" s="10" t="s">
        <v>27</v>
      </c>
      <c r="C12" s="11" t="s">
        <v>28</v>
      </c>
      <c r="D12" s="13">
        <f>SUM(E12:Q12)</f>
        <v>14774</v>
      </c>
      <c r="E12" s="12">
        <v>2200</v>
      </c>
      <c r="F12" s="12">
        <v>687</v>
      </c>
      <c r="G12" s="12">
        <v>410</v>
      </c>
      <c r="H12" s="12">
        <v>568</v>
      </c>
      <c r="I12" s="12">
        <v>2523</v>
      </c>
      <c r="J12" s="12">
        <v>552</v>
      </c>
      <c r="K12" s="12">
        <v>551</v>
      </c>
      <c r="L12" s="12">
        <v>968</v>
      </c>
      <c r="M12" s="12">
        <v>582</v>
      </c>
      <c r="N12" s="12">
        <v>944</v>
      </c>
      <c r="O12" s="12">
        <v>1047</v>
      </c>
      <c r="P12" s="12">
        <v>3697</v>
      </c>
      <c r="Q12" s="12">
        <v>45</v>
      </c>
    </row>
    <row r="13" spans="1:18" ht="39" customHeight="1" x14ac:dyDescent="0.2">
      <c r="A13" s="14"/>
      <c r="B13" s="15"/>
      <c r="C13" s="11" t="s">
        <v>29</v>
      </c>
      <c r="D13" s="13">
        <f>SUM(E13:Q13)</f>
        <v>133776</v>
      </c>
      <c r="E13" s="12">
        <v>19606</v>
      </c>
      <c r="F13" s="12">
        <v>9543</v>
      </c>
      <c r="G13" s="12">
        <v>5257</v>
      </c>
      <c r="H13" s="12">
        <v>5320</v>
      </c>
      <c r="I13" s="12">
        <v>21686</v>
      </c>
      <c r="J13" s="12">
        <v>4480</v>
      </c>
      <c r="K13" s="12">
        <v>4704</v>
      </c>
      <c r="L13" s="12">
        <v>17513</v>
      </c>
      <c r="M13" s="12">
        <v>7206</v>
      </c>
      <c r="N13" s="12">
        <v>5484</v>
      </c>
      <c r="O13" s="12">
        <v>11267</v>
      </c>
      <c r="P13" s="12">
        <v>20347</v>
      </c>
      <c r="Q13" s="12">
        <v>1363</v>
      </c>
    </row>
    <row r="14" spans="1:18" ht="39" customHeight="1" thickBot="1" x14ac:dyDescent="0.25">
      <c r="A14" s="14"/>
      <c r="B14" s="16"/>
      <c r="C14" s="17" t="s">
        <v>23</v>
      </c>
      <c r="D14" s="19">
        <f>100*D12/D13</f>
        <v>11.043834469561057</v>
      </c>
      <c r="E14" s="18">
        <f>100*E12/E13</f>
        <v>11.22105477914924</v>
      </c>
      <c r="F14" s="18">
        <f t="shared" ref="F14:R14" si="2">100*F12/F13</f>
        <v>7.198994027035523</v>
      </c>
      <c r="G14" s="18">
        <f t="shared" si="2"/>
        <v>7.7991249762221804</v>
      </c>
      <c r="H14" s="18">
        <f t="shared" si="2"/>
        <v>10.676691729323307</v>
      </c>
      <c r="I14" s="18">
        <f t="shared" si="2"/>
        <v>11.634234068062344</v>
      </c>
      <c r="J14" s="18">
        <f t="shared" si="2"/>
        <v>12.321428571428571</v>
      </c>
      <c r="K14" s="18">
        <f t="shared" si="2"/>
        <v>11.713435374149659</v>
      </c>
      <c r="L14" s="18">
        <f t="shared" si="2"/>
        <v>5.5273225603837153</v>
      </c>
      <c r="M14" s="18">
        <f t="shared" si="2"/>
        <v>8.0766028309741884</v>
      </c>
      <c r="N14" s="18">
        <f t="shared" si="2"/>
        <v>17.213712618526621</v>
      </c>
      <c r="O14" s="18">
        <f t="shared" si="2"/>
        <v>9.2926244785657222</v>
      </c>
      <c r="P14" s="18">
        <f t="shared" si="2"/>
        <v>18.169754755000739</v>
      </c>
      <c r="Q14" s="18">
        <f t="shared" si="2"/>
        <v>3.301540719002201</v>
      </c>
    </row>
    <row r="15" spans="1:18" ht="39" customHeight="1" thickTop="1" x14ac:dyDescent="0.2">
      <c r="A15" s="14"/>
      <c r="B15" s="20" t="s">
        <v>30</v>
      </c>
      <c r="C15" s="21" t="s">
        <v>31</v>
      </c>
      <c r="D15" s="13">
        <f>SUM(E15:Q15)</f>
        <v>1065</v>
      </c>
      <c r="E15" s="22">
        <v>85</v>
      </c>
      <c r="F15" s="22">
        <v>84</v>
      </c>
      <c r="G15" s="22">
        <v>63</v>
      </c>
      <c r="H15" s="22">
        <v>56</v>
      </c>
      <c r="I15" s="22">
        <v>34</v>
      </c>
      <c r="J15" s="22">
        <f>83+26</f>
        <v>109</v>
      </c>
      <c r="K15" s="22">
        <v>18</v>
      </c>
      <c r="L15" s="22">
        <v>161</v>
      </c>
      <c r="M15" s="22">
        <v>100</v>
      </c>
      <c r="N15" s="22">
        <v>40</v>
      </c>
      <c r="O15" s="22">
        <v>157</v>
      </c>
      <c r="P15" s="22">
        <v>122</v>
      </c>
      <c r="Q15" s="22">
        <v>36</v>
      </c>
    </row>
    <row r="16" spans="1:18" ht="39" customHeight="1" x14ac:dyDescent="0.2">
      <c r="A16" s="14"/>
      <c r="B16" s="15"/>
      <c r="C16" s="23" t="s">
        <v>32</v>
      </c>
      <c r="D16" s="13">
        <f>SUM(E16:Q16)</f>
        <v>2972</v>
      </c>
      <c r="E16" s="12">
        <v>144</v>
      </c>
      <c r="F16" s="12">
        <v>164</v>
      </c>
      <c r="G16" s="12">
        <v>123</v>
      </c>
      <c r="H16" s="12">
        <v>136</v>
      </c>
      <c r="I16" s="12">
        <v>368</v>
      </c>
      <c r="J16" s="12">
        <f>211+29</f>
        <v>240</v>
      </c>
      <c r="K16" s="12">
        <v>50</v>
      </c>
      <c r="L16" s="12">
        <v>631</v>
      </c>
      <c r="M16" s="12">
        <v>331</v>
      </c>
      <c r="N16" s="12">
        <v>105</v>
      </c>
      <c r="O16" s="12">
        <v>314</v>
      </c>
      <c r="P16" s="12">
        <v>314</v>
      </c>
      <c r="Q16" s="12">
        <v>52</v>
      </c>
    </row>
    <row r="17" spans="1:17" ht="39" customHeight="1" thickBot="1" x14ac:dyDescent="0.25">
      <c r="A17" s="14"/>
      <c r="B17" s="16"/>
      <c r="C17" s="17" t="s">
        <v>23</v>
      </c>
      <c r="D17" s="19">
        <f>100*D15/D16</f>
        <v>35.834454912516826</v>
      </c>
      <c r="E17" s="18">
        <f>100*E15/E16</f>
        <v>59.027777777777779</v>
      </c>
      <c r="F17" s="18">
        <f t="shared" ref="F17:R17" si="3">100*F15/F16</f>
        <v>51.219512195121951</v>
      </c>
      <c r="G17" s="18">
        <f t="shared" si="3"/>
        <v>51.219512195121951</v>
      </c>
      <c r="H17" s="18">
        <f t="shared" si="3"/>
        <v>41.176470588235297</v>
      </c>
      <c r="I17" s="18">
        <f t="shared" si="3"/>
        <v>9.2391304347826093</v>
      </c>
      <c r="J17" s="18">
        <f t="shared" si="3"/>
        <v>45.416666666666664</v>
      </c>
      <c r="K17" s="18">
        <f t="shared" si="3"/>
        <v>36</v>
      </c>
      <c r="L17" s="18">
        <f t="shared" si="3"/>
        <v>25.515055467511885</v>
      </c>
      <c r="M17" s="18">
        <f t="shared" si="3"/>
        <v>30.211480362537763</v>
      </c>
      <c r="N17" s="18">
        <f t="shared" si="3"/>
        <v>38.095238095238095</v>
      </c>
      <c r="O17" s="18">
        <f t="shared" si="3"/>
        <v>50</v>
      </c>
      <c r="P17" s="18">
        <f t="shared" si="3"/>
        <v>38.853503184713375</v>
      </c>
      <c r="Q17" s="18">
        <f t="shared" si="3"/>
        <v>69.230769230769226</v>
      </c>
    </row>
    <row r="18" spans="1:17" ht="39" customHeight="1" thickTop="1" x14ac:dyDescent="0.2">
      <c r="A18" s="14"/>
      <c r="B18" s="20" t="s">
        <v>33</v>
      </c>
      <c r="C18" s="21" t="s">
        <v>34</v>
      </c>
      <c r="D18" s="13">
        <f>SUM(E18:Q18)</f>
        <v>1301</v>
      </c>
      <c r="E18" s="22">
        <v>76</v>
      </c>
      <c r="F18" s="22">
        <v>345</v>
      </c>
      <c r="G18" s="22">
        <v>64</v>
      </c>
      <c r="H18" s="22">
        <v>69</v>
      </c>
      <c r="I18" s="22">
        <v>133</v>
      </c>
      <c r="J18" s="22">
        <v>73</v>
      </c>
      <c r="K18" s="22">
        <v>8</v>
      </c>
      <c r="L18" s="22">
        <v>136</v>
      </c>
      <c r="M18" s="22">
        <v>66</v>
      </c>
      <c r="N18" s="22">
        <v>40</v>
      </c>
      <c r="O18" s="22">
        <v>101</v>
      </c>
      <c r="P18" s="22">
        <v>154</v>
      </c>
      <c r="Q18" s="22">
        <v>36</v>
      </c>
    </row>
    <row r="19" spans="1:17" ht="39" customHeight="1" x14ac:dyDescent="0.2">
      <c r="A19" s="14"/>
      <c r="B19" s="15"/>
      <c r="C19" s="23" t="s">
        <v>35</v>
      </c>
      <c r="D19" s="13">
        <f>SUM(E19:Q19)</f>
        <v>2141</v>
      </c>
      <c r="E19" s="12">
        <v>144</v>
      </c>
      <c r="F19" s="12">
        <v>656</v>
      </c>
      <c r="G19" s="12">
        <v>72</v>
      </c>
      <c r="H19" s="12">
        <v>56</v>
      </c>
      <c r="I19" s="12">
        <v>219</v>
      </c>
      <c r="J19" s="12">
        <f>83+38</f>
        <v>121</v>
      </c>
      <c r="K19" s="12">
        <v>18</v>
      </c>
      <c r="L19" s="12">
        <v>199</v>
      </c>
      <c r="M19" s="12">
        <v>100</v>
      </c>
      <c r="N19" s="12">
        <v>48</v>
      </c>
      <c r="O19" s="12">
        <v>174</v>
      </c>
      <c r="P19" s="12">
        <v>282</v>
      </c>
      <c r="Q19" s="12">
        <v>52</v>
      </c>
    </row>
    <row r="20" spans="1:17" ht="39" customHeight="1" thickBot="1" x14ac:dyDescent="0.25">
      <c r="A20" s="14"/>
      <c r="B20" s="16"/>
      <c r="C20" s="17" t="s">
        <v>23</v>
      </c>
      <c r="D20" s="19">
        <f>100*D18/D19</f>
        <v>60.765997197571231</v>
      </c>
      <c r="E20" s="18">
        <f>100*E18/E19</f>
        <v>52.777777777777779</v>
      </c>
      <c r="F20" s="18">
        <f t="shared" ref="F20:R20" si="4">100*F18/F19</f>
        <v>52.591463414634148</v>
      </c>
      <c r="G20" s="18">
        <f t="shared" si="4"/>
        <v>88.888888888888886</v>
      </c>
      <c r="H20" s="18">
        <f t="shared" si="4"/>
        <v>123.21428571428571</v>
      </c>
      <c r="I20" s="18">
        <f t="shared" si="4"/>
        <v>60.730593607305934</v>
      </c>
      <c r="J20" s="18">
        <f t="shared" si="4"/>
        <v>60.330578512396691</v>
      </c>
      <c r="K20" s="18">
        <f t="shared" si="4"/>
        <v>44.444444444444443</v>
      </c>
      <c r="L20" s="18">
        <f t="shared" si="4"/>
        <v>68.341708542713562</v>
      </c>
      <c r="M20" s="18">
        <f t="shared" si="4"/>
        <v>66</v>
      </c>
      <c r="N20" s="18">
        <f t="shared" si="4"/>
        <v>83.333333333333329</v>
      </c>
      <c r="O20" s="18">
        <f t="shared" si="4"/>
        <v>58.045977011494251</v>
      </c>
      <c r="P20" s="18">
        <f t="shared" si="4"/>
        <v>54.609929078014183</v>
      </c>
      <c r="Q20" s="18">
        <f t="shared" si="4"/>
        <v>69.230769230769226</v>
      </c>
    </row>
    <row r="21" spans="1:17" ht="39" customHeight="1" thickTop="1" x14ac:dyDescent="0.2">
      <c r="A21" s="14"/>
      <c r="B21" s="20" t="s">
        <v>36</v>
      </c>
      <c r="C21" s="21" t="s">
        <v>37</v>
      </c>
      <c r="D21" s="13">
        <f>SUM(E21:Q21)</f>
        <v>1415</v>
      </c>
      <c r="E21" s="22">
        <v>95</v>
      </c>
      <c r="F21" s="22">
        <f>31+65</f>
        <v>96</v>
      </c>
      <c r="G21" s="22">
        <v>70</v>
      </c>
      <c r="H21" s="22">
        <v>67</v>
      </c>
      <c r="I21" s="22">
        <v>243</v>
      </c>
      <c r="J21" s="22">
        <v>89</v>
      </c>
      <c r="K21" s="22">
        <v>23</v>
      </c>
      <c r="L21" s="22">
        <v>199</v>
      </c>
      <c r="M21" s="22">
        <v>113</v>
      </c>
      <c r="N21" s="22">
        <v>57</v>
      </c>
      <c r="O21" s="22">
        <v>189</v>
      </c>
      <c r="P21" s="22">
        <v>138</v>
      </c>
      <c r="Q21" s="22">
        <v>36</v>
      </c>
    </row>
    <row r="22" spans="1:17" ht="39" customHeight="1" x14ac:dyDescent="0.2">
      <c r="A22" s="14"/>
      <c r="B22" s="15"/>
      <c r="C22" s="23" t="s">
        <v>38</v>
      </c>
      <c r="D22" s="13">
        <f>SUM(E22:Q22)</f>
        <v>1767</v>
      </c>
      <c r="E22" s="12">
        <v>96</v>
      </c>
      <c r="F22" s="12">
        <f>33+71</f>
        <v>104</v>
      </c>
      <c r="G22" s="12">
        <v>73</v>
      </c>
      <c r="H22" s="12">
        <v>67</v>
      </c>
      <c r="I22" s="12">
        <v>314</v>
      </c>
      <c r="J22" s="12">
        <v>89</v>
      </c>
      <c r="K22" s="12">
        <v>27</v>
      </c>
      <c r="L22" s="12">
        <v>234</v>
      </c>
      <c r="M22" s="12">
        <v>118</v>
      </c>
      <c r="N22" s="12">
        <v>57</v>
      </c>
      <c r="O22" s="12">
        <v>201</v>
      </c>
      <c r="P22" s="12">
        <v>291</v>
      </c>
      <c r="Q22" s="12">
        <v>96</v>
      </c>
    </row>
    <row r="23" spans="1:17" ht="39" customHeight="1" thickBot="1" x14ac:dyDescent="0.25">
      <c r="A23" s="14"/>
      <c r="B23" s="16"/>
      <c r="C23" s="17" t="s">
        <v>23</v>
      </c>
      <c r="D23" s="19">
        <f>100*D21/D22</f>
        <v>80.079230333899261</v>
      </c>
      <c r="E23" s="18">
        <f>100*E21/E22</f>
        <v>98.958333333333329</v>
      </c>
      <c r="F23" s="18">
        <f t="shared" ref="F23:R23" si="5">100*F21/F22</f>
        <v>92.307692307692307</v>
      </c>
      <c r="G23" s="18">
        <f t="shared" si="5"/>
        <v>95.890410958904113</v>
      </c>
      <c r="H23" s="18">
        <f t="shared" si="5"/>
        <v>100</v>
      </c>
      <c r="I23" s="18">
        <f t="shared" si="5"/>
        <v>77.388535031847127</v>
      </c>
      <c r="J23" s="18">
        <f t="shared" si="5"/>
        <v>100</v>
      </c>
      <c r="K23" s="18">
        <f t="shared" si="5"/>
        <v>85.18518518518519</v>
      </c>
      <c r="L23" s="18">
        <f t="shared" si="5"/>
        <v>85.042735042735046</v>
      </c>
      <c r="M23" s="18">
        <f t="shared" si="5"/>
        <v>95.762711864406782</v>
      </c>
      <c r="N23" s="18">
        <f t="shared" si="5"/>
        <v>100</v>
      </c>
      <c r="O23" s="18">
        <f t="shared" si="5"/>
        <v>94.02985074626865</v>
      </c>
      <c r="P23" s="18">
        <f t="shared" si="5"/>
        <v>47.422680412371136</v>
      </c>
      <c r="Q23" s="18">
        <f t="shared" si="5"/>
        <v>37.5</v>
      </c>
    </row>
    <row r="24" spans="1:17" ht="39" customHeight="1" thickTop="1" x14ac:dyDescent="0.2">
      <c r="A24" s="14"/>
      <c r="B24" s="20" t="s">
        <v>39</v>
      </c>
      <c r="C24" s="24" t="s">
        <v>40</v>
      </c>
      <c r="D24" s="13">
        <f>SUM(E24:Q24)</f>
        <v>6293</v>
      </c>
      <c r="E24" s="22">
        <v>596</v>
      </c>
      <c r="F24" s="22">
        <v>486</v>
      </c>
      <c r="G24" s="22">
        <v>214</v>
      </c>
      <c r="H24" s="22">
        <v>254</v>
      </c>
      <c r="I24" s="22">
        <v>1012</v>
      </c>
      <c r="J24" s="22">
        <v>439</v>
      </c>
      <c r="K24" s="22">
        <v>330</v>
      </c>
      <c r="L24" s="22">
        <v>676</v>
      </c>
      <c r="M24" s="22">
        <v>342</v>
      </c>
      <c r="N24" s="22">
        <v>562</v>
      </c>
      <c r="O24" s="22">
        <v>364</v>
      </c>
      <c r="P24" s="22">
        <v>723</v>
      </c>
      <c r="Q24" s="22">
        <v>295</v>
      </c>
    </row>
    <row r="25" spans="1:17" ht="39" customHeight="1" x14ac:dyDescent="0.2">
      <c r="A25" s="14"/>
      <c r="B25" s="15"/>
      <c r="C25" s="25" t="s">
        <v>41</v>
      </c>
      <c r="D25" s="13">
        <f>SUM(E25:Q25)</f>
        <v>15186</v>
      </c>
      <c r="E25" s="12">
        <v>810</v>
      </c>
      <c r="F25" s="12">
        <v>855</v>
      </c>
      <c r="G25" s="12">
        <v>537</v>
      </c>
      <c r="H25" s="12">
        <v>571</v>
      </c>
      <c r="I25" s="12">
        <v>1765</v>
      </c>
      <c r="J25" s="12">
        <v>754</v>
      </c>
      <c r="K25" s="12">
        <v>434</v>
      </c>
      <c r="L25" s="12">
        <v>1981</v>
      </c>
      <c r="M25" s="12">
        <v>999</v>
      </c>
      <c r="N25" s="12">
        <v>960</v>
      </c>
      <c r="O25" s="12">
        <v>1073</v>
      </c>
      <c r="P25" s="12">
        <v>3747</v>
      </c>
      <c r="Q25" s="12">
        <v>700</v>
      </c>
    </row>
    <row r="26" spans="1:17" ht="39" customHeight="1" thickBot="1" x14ac:dyDescent="0.25">
      <c r="A26" s="14"/>
      <c r="B26" s="16"/>
      <c r="C26" s="17" t="s">
        <v>23</v>
      </c>
      <c r="D26" s="19">
        <f>100*D24/D25</f>
        <v>41.439483735019095</v>
      </c>
      <c r="E26" s="18">
        <f>100*E24/E25</f>
        <v>73.580246913580254</v>
      </c>
      <c r="F26" s="18">
        <f t="shared" ref="F26:R26" si="6">100*F24/F25</f>
        <v>56.842105263157897</v>
      </c>
      <c r="G26" s="18">
        <f t="shared" si="6"/>
        <v>39.851024208566109</v>
      </c>
      <c r="H26" s="18">
        <f t="shared" si="6"/>
        <v>44.483362521891415</v>
      </c>
      <c r="I26" s="18">
        <f t="shared" si="6"/>
        <v>57.3371104815864</v>
      </c>
      <c r="J26" s="18">
        <f t="shared" si="6"/>
        <v>58.222811671087534</v>
      </c>
      <c r="K26" s="18">
        <f t="shared" si="6"/>
        <v>76.036866359447004</v>
      </c>
      <c r="L26" s="18">
        <f t="shared" si="6"/>
        <v>34.124179707218573</v>
      </c>
      <c r="M26" s="18">
        <f t="shared" si="6"/>
        <v>34.234234234234236</v>
      </c>
      <c r="N26" s="18">
        <f t="shared" si="6"/>
        <v>58.541666666666664</v>
      </c>
      <c r="O26" s="18">
        <f t="shared" si="6"/>
        <v>33.92357875116496</v>
      </c>
      <c r="P26" s="18">
        <f t="shared" si="6"/>
        <v>19.295436349079264</v>
      </c>
      <c r="Q26" s="18">
        <f t="shared" si="6"/>
        <v>42.142857142857146</v>
      </c>
    </row>
    <row r="27" spans="1:17" ht="39" customHeight="1" thickTop="1" x14ac:dyDescent="0.2">
      <c r="A27" s="14"/>
      <c r="B27" s="15" t="s">
        <v>42</v>
      </c>
      <c r="C27" s="26" t="s">
        <v>43</v>
      </c>
      <c r="D27" s="28">
        <f>SUM(E27:Q27)</f>
        <v>560</v>
      </c>
      <c r="E27" s="27">
        <v>40</v>
      </c>
      <c r="F27" s="27">
        <v>27</v>
      </c>
      <c r="G27" s="27">
        <v>14</v>
      </c>
      <c r="H27" s="27">
        <v>8</v>
      </c>
      <c r="I27" s="27">
        <v>194</v>
      </c>
      <c r="J27" s="27">
        <v>10</v>
      </c>
      <c r="K27" s="27">
        <v>6</v>
      </c>
      <c r="L27" s="27">
        <v>53</v>
      </c>
      <c r="M27" s="27">
        <v>25</v>
      </c>
      <c r="N27" s="27">
        <v>6</v>
      </c>
      <c r="O27" s="27">
        <v>56</v>
      </c>
      <c r="P27" s="27">
        <v>117</v>
      </c>
      <c r="Q27" s="27">
        <v>4</v>
      </c>
    </row>
    <row r="28" spans="1:17" ht="39" customHeight="1" x14ac:dyDescent="0.2">
      <c r="A28" s="14"/>
      <c r="B28" s="15"/>
      <c r="C28" s="25" t="s">
        <v>44</v>
      </c>
      <c r="D28" s="28">
        <f>SUM(E28:Q28)</f>
        <v>15186</v>
      </c>
      <c r="E28" s="12">
        <v>810</v>
      </c>
      <c r="F28" s="12">
        <v>855</v>
      </c>
      <c r="G28" s="12">
        <v>537</v>
      </c>
      <c r="H28" s="12">
        <v>571</v>
      </c>
      <c r="I28" s="12">
        <v>1765</v>
      </c>
      <c r="J28" s="12">
        <v>754</v>
      </c>
      <c r="K28" s="12">
        <v>434</v>
      </c>
      <c r="L28" s="12">
        <v>1981</v>
      </c>
      <c r="M28" s="12">
        <v>999</v>
      </c>
      <c r="N28" s="12">
        <v>960</v>
      </c>
      <c r="O28" s="12">
        <v>1073</v>
      </c>
      <c r="P28" s="12">
        <v>3747</v>
      </c>
      <c r="Q28" s="12">
        <v>700</v>
      </c>
    </row>
    <row r="29" spans="1:17" ht="39" customHeight="1" thickBot="1" x14ac:dyDescent="0.25">
      <c r="A29" s="29"/>
      <c r="B29" s="30"/>
      <c r="C29" s="17" t="s">
        <v>23</v>
      </c>
      <c r="D29" s="19">
        <f>100*D27/D28</f>
        <v>3.6876070064533124</v>
      </c>
      <c r="E29" s="31">
        <f>100*E27/E28</f>
        <v>4.9382716049382713</v>
      </c>
      <c r="F29" s="31">
        <f t="shared" ref="F29:R29" si="7">100*F27/F28</f>
        <v>3.1578947368421053</v>
      </c>
      <c r="G29" s="31">
        <f t="shared" si="7"/>
        <v>2.6070763500931098</v>
      </c>
      <c r="H29" s="31">
        <f t="shared" si="7"/>
        <v>1.4010507880910683</v>
      </c>
      <c r="I29" s="31">
        <f t="shared" si="7"/>
        <v>10.991501416430594</v>
      </c>
      <c r="J29" s="31">
        <f t="shared" si="7"/>
        <v>1.3262599469496021</v>
      </c>
      <c r="K29" s="31">
        <f t="shared" si="7"/>
        <v>1.3824884792626728</v>
      </c>
      <c r="L29" s="31">
        <f t="shared" si="7"/>
        <v>2.6754164563351841</v>
      </c>
      <c r="M29" s="31">
        <f t="shared" si="7"/>
        <v>2.5025025025025025</v>
      </c>
      <c r="N29" s="31">
        <f t="shared" si="7"/>
        <v>0.625</v>
      </c>
      <c r="O29" s="31">
        <f t="shared" si="7"/>
        <v>5.2190121155638396</v>
      </c>
      <c r="P29" s="31">
        <f t="shared" si="7"/>
        <v>3.1224979983987189</v>
      </c>
      <c r="Q29" s="31">
        <f t="shared" si="7"/>
        <v>0.5714285714285714</v>
      </c>
    </row>
    <row r="30" spans="1:17" ht="39" customHeight="1" x14ac:dyDescent="0.2">
      <c r="A30" s="9" t="s">
        <v>45</v>
      </c>
      <c r="B30" s="10" t="s">
        <v>46</v>
      </c>
      <c r="C30" s="25" t="s">
        <v>44</v>
      </c>
      <c r="D30" s="13">
        <f>SUM(E30:Q30)</f>
        <v>15186</v>
      </c>
      <c r="E30" s="12">
        <v>810</v>
      </c>
      <c r="F30" s="12">
        <v>855</v>
      </c>
      <c r="G30" s="12">
        <v>537</v>
      </c>
      <c r="H30" s="12">
        <v>571</v>
      </c>
      <c r="I30" s="12">
        <v>1765</v>
      </c>
      <c r="J30" s="12">
        <v>754</v>
      </c>
      <c r="K30" s="12">
        <v>434</v>
      </c>
      <c r="L30" s="12">
        <v>1981</v>
      </c>
      <c r="M30" s="12">
        <v>999</v>
      </c>
      <c r="N30" s="12">
        <v>960</v>
      </c>
      <c r="O30" s="12">
        <v>1073</v>
      </c>
      <c r="P30" s="12">
        <v>3747</v>
      </c>
      <c r="Q30" s="12">
        <v>700</v>
      </c>
    </row>
    <row r="31" spans="1:17" ht="39" customHeight="1" x14ac:dyDescent="0.2">
      <c r="A31" s="14"/>
      <c r="B31" s="15"/>
      <c r="C31" s="26" t="s">
        <v>47</v>
      </c>
      <c r="D31" s="13">
        <f>SUM(E31:Q31)</f>
        <v>917</v>
      </c>
      <c r="E31" s="12">
        <v>49</v>
      </c>
      <c r="F31" s="12">
        <v>51</v>
      </c>
      <c r="G31" s="12">
        <v>41</v>
      </c>
      <c r="H31" s="12">
        <v>55</v>
      </c>
      <c r="I31" s="12">
        <v>89</v>
      </c>
      <c r="J31" s="12">
        <v>50</v>
      </c>
      <c r="K31" s="12">
        <v>28</v>
      </c>
      <c r="L31" s="12">
        <v>109</v>
      </c>
      <c r="M31" s="12">
        <v>90</v>
      </c>
      <c r="N31" s="12">
        <v>40</v>
      </c>
      <c r="O31" s="12">
        <v>61</v>
      </c>
      <c r="P31" s="12">
        <v>219</v>
      </c>
      <c r="Q31" s="12">
        <v>35</v>
      </c>
    </row>
    <row r="32" spans="1:17" ht="39" customHeight="1" thickBot="1" x14ac:dyDescent="0.25">
      <c r="A32" s="14"/>
      <c r="B32" s="16"/>
      <c r="C32" s="17" t="s">
        <v>23</v>
      </c>
      <c r="D32" s="19">
        <f>D30/D31</f>
        <v>16.56052344601963</v>
      </c>
      <c r="E32" s="18">
        <f>E30/E31</f>
        <v>16.530612244897959</v>
      </c>
      <c r="F32" s="18">
        <f t="shared" ref="F32:R32" si="8">F30/F31</f>
        <v>16.764705882352942</v>
      </c>
      <c r="G32" s="18">
        <f t="shared" si="8"/>
        <v>13.097560975609756</v>
      </c>
      <c r="H32" s="18">
        <f t="shared" si="8"/>
        <v>10.381818181818181</v>
      </c>
      <c r="I32" s="18">
        <f t="shared" si="8"/>
        <v>19.831460674157302</v>
      </c>
      <c r="J32" s="18">
        <f t="shared" si="8"/>
        <v>15.08</v>
      </c>
      <c r="K32" s="18">
        <f t="shared" si="8"/>
        <v>15.5</v>
      </c>
      <c r="L32" s="18">
        <f t="shared" si="8"/>
        <v>18.174311926605505</v>
      </c>
      <c r="M32" s="18">
        <f t="shared" si="8"/>
        <v>11.1</v>
      </c>
      <c r="N32" s="18">
        <f t="shared" si="8"/>
        <v>24</v>
      </c>
      <c r="O32" s="18">
        <f t="shared" si="8"/>
        <v>17.590163934426229</v>
      </c>
      <c r="P32" s="18">
        <f t="shared" si="8"/>
        <v>17.109589041095891</v>
      </c>
      <c r="Q32" s="18">
        <f t="shared" si="8"/>
        <v>20</v>
      </c>
    </row>
    <row r="33" spans="1:17" ht="39" customHeight="1" thickTop="1" x14ac:dyDescent="0.2">
      <c r="A33" s="14"/>
      <c r="B33" s="20" t="s">
        <v>48</v>
      </c>
      <c r="C33" s="32" t="s">
        <v>49</v>
      </c>
      <c r="D33" s="13">
        <f>SUM(E33:Q33)</f>
        <v>678</v>
      </c>
      <c r="E33" s="22">
        <v>46</v>
      </c>
      <c r="F33" s="22">
        <v>41</v>
      </c>
      <c r="G33" s="22">
        <v>23</v>
      </c>
      <c r="H33" s="22">
        <v>45</v>
      </c>
      <c r="I33" s="22">
        <v>43</v>
      </c>
      <c r="J33" s="22">
        <v>46</v>
      </c>
      <c r="K33" s="22">
        <v>25</v>
      </c>
      <c r="L33" s="22">
        <v>109</v>
      </c>
      <c r="M33" s="22">
        <v>28</v>
      </c>
      <c r="N33" s="22">
        <v>34</v>
      </c>
      <c r="O33" s="22">
        <v>55</v>
      </c>
      <c r="P33" s="22">
        <v>171</v>
      </c>
      <c r="Q33" s="22">
        <v>12</v>
      </c>
    </row>
    <row r="34" spans="1:17" ht="39" customHeight="1" x14ac:dyDescent="0.2">
      <c r="A34" s="14"/>
      <c r="B34" s="15"/>
      <c r="C34" s="26" t="s">
        <v>47</v>
      </c>
      <c r="D34" s="13">
        <f>SUM(E34:Q34)</f>
        <v>917</v>
      </c>
      <c r="E34" s="12">
        <v>49</v>
      </c>
      <c r="F34" s="12">
        <v>51</v>
      </c>
      <c r="G34" s="12">
        <v>41</v>
      </c>
      <c r="H34" s="12">
        <v>55</v>
      </c>
      <c r="I34" s="12">
        <v>89</v>
      </c>
      <c r="J34" s="12">
        <v>50</v>
      </c>
      <c r="K34" s="12">
        <v>28</v>
      </c>
      <c r="L34" s="12">
        <v>109</v>
      </c>
      <c r="M34" s="12">
        <v>90</v>
      </c>
      <c r="N34" s="12">
        <v>40</v>
      </c>
      <c r="O34" s="12">
        <v>61</v>
      </c>
      <c r="P34" s="12">
        <v>219</v>
      </c>
      <c r="Q34" s="12">
        <v>35</v>
      </c>
    </row>
    <row r="35" spans="1:17" ht="39" customHeight="1" thickBot="1" x14ac:dyDescent="0.25">
      <c r="A35" s="14"/>
      <c r="B35" s="16"/>
      <c r="C35" s="17" t="s">
        <v>23</v>
      </c>
      <c r="D35" s="19">
        <f>100*D33/D34</f>
        <v>73.936750272628132</v>
      </c>
      <c r="E35" s="18">
        <f>100*E33/E34</f>
        <v>93.877551020408163</v>
      </c>
      <c r="F35" s="18">
        <f t="shared" ref="F35:R35" si="9">100*F33/F34</f>
        <v>80.392156862745097</v>
      </c>
      <c r="G35" s="18">
        <f t="shared" si="9"/>
        <v>56.097560975609753</v>
      </c>
      <c r="H35" s="18">
        <f t="shared" si="9"/>
        <v>81.818181818181813</v>
      </c>
      <c r="I35" s="18">
        <f t="shared" si="9"/>
        <v>48.314606741573037</v>
      </c>
      <c r="J35" s="18">
        <f t="shared" si="9"/>
        <v>92</v>
      </c>
      <c r="K35" s="18">
        <f t="shared" si="9"/>
        <v>89.285714285714292</v>
      </c>
      <c r="L35" s="18">
        <f t="shared" si="9"/>
        <v>100</v>
      </c>
      <c r="M35" s="18">
        <f t="shared" si="9"/>
        <v>31.111111111111111</v>
      </c>
      <c r="N35" s="18">
        <f t="shared" si="9"/>
        <v>85</v>
      </c>
      <c r="O35" s="18">
        <f t="shared" si="9"/>
        <v>90.163934426229503</v>
      </c>
      <c r="P35" s="18">
        <f t="shared" si="9"/>
        <v>78.082191780821915</v>
      </c>
      <c r="Q35" s="18">
        <f t="shared" si="9"/>
        <v>34.285714285714285</v>
      </c>
    </row>
    <row r="36" spans="1:17" ht="39" customHeight="1" thickTop="1" x14ac:dyDescent="0.2">
      <c r="A36" s="14"/>
      <c r="B36" s="20" t="s">
        <v>50</v>
      </c>
      <c r="C36" s="21" t="s">
        <v>51</v>
      </c>
      <c r="D36" s="13">
        <f>SUM(E36:Q36)</f>
        <v>678</v>
      </c>
      <c r="E36" s="22">
        <v>38</v>
      </c>
      <c r="F36" s="22">
        <v>29</v>
      </c>
      <c r="G36" s="22">
        <v>24</v>
      </c>
      <c r="H36" s="22">
        <v>54</v>
      </c>
      <c r="I36" s="22">
        <v>75</v>
      </c>
      <c r="J36" s="22">
        <v>46</v>
      </c>
      <c r="K36" s="22">
        <v>25</v>
      </c>
      <c r="L36" s="22">
        <v>109</v>
      </c>
      <c r="M36" s="22">
        <v>25</v>
      </c>
      <c r="N36" s="22">
        <v>18</v>
      </c>
      <c r="O36" s="22">
        <v>41</v>
      </c>
      <c r="P36" s="22">
        <v>159</v>
      </c>
      <c r="Q36" s="22">
        <v>35</v>
      </c>
    </row>
    <row r="37" spans="1:17" ht="39" customHeight="1" x14ac:dyDescent="0.2">
      <c r="A37" s="14"/>
      <c r="B37" s="15"/>
      <c r="C37" s="26" t="s">
        <v>47</v>
      </c>
      <c r="D37" s="13">
        <f>SUM(E37:Q37)</f>
        <v>917</v>
      </c>
      <c r="E37" s="12">
        <v>49</v>
      </c>
      <c r="F37" s="12">
        <v>51</v>
      </c>
      <c r="G37" s="12">
        <v>41</v>
      </c>
      <c r="H37" s="12">
        <v>55</v>
      </c>
      <c r="I37" s="12">
        <v>89</v>
      </c>
      <c r="J37" s="12">
        <v>50</v>
      </c>
      <c r="K37" s="12">
        <v>28</v>
      </c>
      <c r="L37" s="12">
        <v>109</v>
      </c>
      <c r="M37" s="12">
        <v>90</v>
      </c>
      <c r="N37" s="12">
        <v>40</v>
      </c>
      <c r="O37" s="12">
        <v>61</v>
      </c>
      <c r="P37" s="12">
        <v>219</v>
      </c>
      <c r="Q37" s="12">
        <v>35</v>
      </c>
    </row>
    <row r="38" spans="1:17" ht="39" customHeight="1" thickBot="1" x14ac:dyDescent="0.25">
      <c r="A38" s="14"/>
      <c r="B38" s="16"/>
      <c r="C38" s="17" t="s">
        <v>23</v>
      </c>
      <c r="D38" s="19">
        <f>100*D36/D37</f>
        <v>73.936750272628132</v>
      </c>
      <c r="E38" s="18">
        <f>100*E36/E37</f>
        <v>77.551020408163268</v>
      </c>
      <c r="F38" s="18">
        <f t="shared" ref="F38:R38" si="10">100*F36/F37</f>
        <v>56.862745098039213</v>
      </c>
      <c r="G38" s="18">
        <f t="shared" si="10"/>
        <v>58.536585365853661</v>
      </c>
      <c r="H38" s="18">
        <f t="shared" si="10"/>
        <v>98.181818181818187</v>
      </c>
      <c r="I38" s="18">
        <f t="shared" si="10"/>
        <v>84.269662921348313</v>
      </c>
      <c r="J38" s="18">
        <f t="shared" si="10"/>
        <v>92</v>
      </c>
      <c r="K38" s="18">
        <f t="shared" si="10"/>
        <v>89.285714285714292</v>
      </c>
      <c r="L38" s="18">
        <f t="shared" si="10"/>
        <v>100</v>
      </c>
      <c r="M38" s="18">
        <f t="shared" si="10"/>
        <v>27.777777777777779</v>
      </c>
      <c r="N38" s="18">
        <f t="shared" si="10"/>
        <v>45</v>
      </c>
      <c r="O38" s="18">
        <f t="shared" si="10"/>
        <v>67.213114754098356</v>
      </c>
      <c r="P38" s="18">
        <f t="shared" si="10"/>
        <v>72.602739726027394</v>
      </c>
      <c r="Q38" s="18">
        <f t="shared" si="10"/>
        <v>100</v>
      </c>
    </row>
    <row r="39" spans="1:17" ht="39" customHeight="1" thickTop="1" x14ac:dyDescent="0.2">
      <c r="A39" s="14"/>
      <c r="B39" s="20" t="s">
        <v>52</v>
      </c>
      <c r="C39" s="32" t="s">
        <v>53</v>
      </c>
      <c r="D39" s="13">
        <f>SUM(E39:Q39)</f>
        <v>314</v>
      </c>
      <c r="E39" s="22">
        <v>12</v>
      </c>
      <c r="F39" s="22">
        <v>18</v>
      </c>
      <c r="G39" s="22">
        <v>14</v>
      </c>
      <c r="H39" s="22">
        <v>17</v>
      </c>
      <c r="I39" s="22">
        <v>32</v>
      </c>
      <c r="J39" s="22">
        <v>15</v>
      </c>
      <c r="K39" s="22">
        <v>4</v>
      </c>
      <c r="L39" s="22">
        <v>67</v>
      </c>
      <c r="M39" s="22">
        <v>10</v>
      </c>
      <c r="N39" s="22">
        <v>18</v>
      </c>
      <c r="O39" s="22">
        <v>21</v>
      </c>
      <c r="P39" s="22">
        <v>74</v>
      </c>
      <c r="Q39" s="22">
        <v>12</v>
      </c>
    </row>
    <row r="40" spans="1:17" ht="39" customHeight="1" x14ac:dyDescent="0.2">
      <c r="A40" s="14"/>
      <c r="B40" s="15"/>
      <c r="C40" s="26" t="s">
        <v>47</v>
      </c>
      <c r="D40" s="13">
        <f>SUM(E40:Q40)</f>
        <v>917</v>
      </c>
      <c r="E40" s="12">
        <v>49</v>
      </c>
      <c r="F40" s="12">
        <v>51</v>
      </c>
      <c r="G40" s="12">
        <v>41</v>
      </c>
      <c r="H40" s="12">
        <v>55</v>
      </c>
      <c r="I40" s="12">
        <v>89</v>
      </c>
      <c r="J40" s="12">
        <v>50</v>
      </c>
      <c r="K40" s="12">
        <v>28</v>
      </c>
      <c r="L40" s="12">
        <v>109</v>
      </c>
      <c r="M40" s="12">
        <v>90</v>
      </c>
      <c r="N40" s="12">
        <v>40</v>
      </c>
      <c r="O40" s="12">
        <v>61</v>
      </c>
      <c r="P40" s="12">
        <v>219</v>
      </c>
      <c r="Q40" s="12">
        <v>35</v>
      </c>
    </row>
    <row r="41" spans="1:17" ht="39" customHeight="1" thickBot="1" x14ac:dyDescent="0.25">
      <c r="A41" s="14"/>
      <c r="B41" s="16"/>
      <c r="C41" s="17" t="s">
        <v>23</v>
      </c>
      <c r="D41" s="19">
        <f>100*D39/D40</f>
        <v>34.24209378407852</v>
      </c>
      <c r="E41" s="18">
        <f>100*E39/E40</f>
        <v>24.489795918367346</v>
      </c>
      <c r="F41" s="18">
        <f t="shared" ref="F41:R41" si="11">100*F39/F40</f>
        <v>35.294117647058826</v>
      </c>
      <c r="G41" s="18">
        <f t="shared" si="11"/>
        <v>34.146341463414636</v>
      </c>
      <c r="H41" s="18">
        <f t="shared" si="11"/>
        <v>30.90909090909091</v>
      </c>
      <c r="I41" s="18">
        <f t="shared" si="11"/>
        <v>35.955056179775283</v>
      </c>
      <c r="J41" s="18">
        <f t="shared" si="11"/>
        <v>30</v>
      </c>
      <c r="K41" s="18">
        <f t="shared" si="11"/>
        <v>14.285714285714286</v>
      </c>
      <c r="L41" s="18">
        <f t="shared" si="11"/>
        <v>61.467889908256879</v>
      </c>
      <c r="M41" s="18">
        <f t="shared" si="11"/>
        <v>11.111111111111111</v>
      </c>
      <c r="N41" s="18">
        <f t="shared" si="11"/>
        <v>45</v>
      </c>
      <c r="O41" s="18">
        <f t="shared" si="11"/>
        <v>34.42622950819672</v>
      </c>
      <c r="P41" s="18">
        <f t="shared" si="11"/>
        <v>33.789954337899545</v>
      </c>
      <c r="Q41" s="18">
        <f t="shared" si="11"/>
        <v>34.285714285714285</v>
      </c>
    </row>
    <row r="42" spans="1:17" ht="39" customHeight="1" thickTop="1" x14ac:dyDescent="0.2">
      <c r="A42" s="14"/>
      <c r="B42" s="20" t="s">
        <v>54</v>
      </c>
      <c r="C42" s="21" t="s">
        <v>55</v>
      </c>
      <c r="D42" s="13">
        <f>SUM(E42:Q42)</f>
        <v>137</v>
      </c>
      <c r="E42" s="22">
        <v>13</v>
      </c>
      <c r="F42" s="22">
        <v>11</v>
      </c>
      <c r="G42" s="22">
        <v>0</v>
      </c>
      <c r="H42" s="22">
        <v>4</v>
      </c>
      <c r="I42" s="22">
        <v>12</v>
      </c>
      <c r="J42" s="22">
        <v>3</v>
      </c>
      <c r="K42" s="22">
        <v>4</v>
      </c>
      <c r="L42" s="22">
        <v>49</v>
      </c>
      <c r="M42" s="22">
        <v>10</v>
      </c>
      <c r="N42" s="22">
        <v>10</v>
      </c>
      <c r="O42" s="22">
        <v>6</v>
      </c>
      <c r="P42" s="22">
        <v>11</v>
      </c>
      <c r="Q42" s="22">
        <v>4</v>
      </c>
    </row>
    <row r="43" spans="1:17" ht="39" customHeight="1" x14ac:dyDescent="0.2">
      <c r="A43" s="14"/>
      <c r="B43" s="15"/>
      <c r="C43" s="26" t="s">
        <v>47</v>
      </c>
      <c r="D43" s="13">
        <f>SUM(E43:Q43)</f>
        <v>917</v>
      </c>
      <c r="E43" s="12">
        <v>49</v>
      </c>
      <c r="F43" s="12">
        <v>51</v>
      </c>
      <c r="G43" s="12">
        <v>41</v>
      </c>
      <c r="H43" s="12">
        <v>55</v>
      </c>
      <c r="I43" s="12">
        <v>89</v>
      </c>
      <c r="J43" s="12">
        <v>50</v>
      </c>
      <c r="K43" s="12">
        <v>28</v>
      </c>
      <c r="L43" s="12">
        <v>109</v>
      </c>
      <c r="M43" s="12">
        <v>90</v>
      </c>
      <c r="N43" s="12">
        <v>40</v>
      </c>
      <c r="O43" s="12">
        <v>61</v>
      </c>
      <c r="P43" s="12">
        <v>219</v>
      </c>
      <c r="Q43" s="12">
        <v>35</v>
      </c>
    </row>
    <row r="44" spans="1:17" ht="39" customHeight="1" thickBot="1" x14ac:dyDescent="0.25">
      <c r="A44" s="14"/>
      <c r="B44" s="16"/>
      <c r="C44" s="17" t="s">
        <v>23</v>
      </c>
      <c r="D44" s="19">
        <f>100*D42/D43</f>
        <v>14.940021810250817</v>
      </c>
      <c r="E44" s="18">
        <f>100*E42/E43</f>
        <v>26.530612244897959</v>
      </c>
      <c r="F44" s="18">
        <f t="shared" ref="F44:R44" si="12">100*F42/F43</f>
        <v>21.568627450980394</v>
      </c>
      <c r="G44" s="18">
        <f t="shared" si="12"/>
        <v>0</v>
      </c>
      <c r="H44" s="18">
        <f t="shared" si="12"/>
        <v>7.2727272727272725</v>
      </c>
      <c r="I44" s="18">
        <f t="shared" si="12"/>
        <v>13.48314606741573</v>
      </c>
      <c r="J44" s="18">
        <f t="shared" si="12"/>
        <v>6</v>
      </c>
      <c r="K44" s="18">
        <f t="shared" si="12"/>
        <v>14.285714285714286</v>
      </c>
      <c r="L44" s="18">
        <f t="shared" si="12"/>
        <v>44.954128440366972</v>
      </c>
      <c r="M44" s="18">
        <f t="shared" si="12"/>
        <v>11.111111111111111</v>
      </c>
      <c r="N44" s="18">
        <f t="shared" si="12"/>
        <v>25</v>
      </c>
      <c r="O44" s="18">
        <f t="shared" si="12"/>
        <v>9.8360655737704921</v>
      </c>
      <c r="P44" s="18">
        <f t="shared" si="12"/>
        <v>5.0228310502283104</v>
      </c>
      <c r="Q44" s="18">
        <f t="shared" si="12"/>
        <v>11.428571428571429</v>
      </c>
    </row>
    <row r="45" spans="1:17" ht="39" customHeight="1" thickTop="1" x14ac:dyDescent="0.2">
      <c r="A45" s="14"/>
      <c r="B45" s="33" t="s">
        <v>56</v>
      </c>
      <c r="C45" s="34" t="s">
        <v>57</v>
      </c>
      <c r="D45" s="13">
        <f>SUM(E45:Q45)</f>
        <v>895</v>
      </c>
      <c r="E45" s="27">
        <v>49</v>
      </c>
      <c r="F45" s="27">
        <v>51</v>
      </c>
      <c r="G45" s="27">
        <v>41</v>
      </c>
      <c r="H45" s="27">
        <v>55</v>
      </c>
      <c r="I45" s="27">
        <v>89</v>
      </c>
      <c r="J45" s="27">
        <v>50</v>
      </c>
      <c r="K45" s="27">
        <v>27</v>
      </c>
      <c r="L45" s="27">
        <v>94</v>
      </c>
      <c r="M45" s="27">
        <v>84</v>
      </c>
      <c r="N45" s="27">
        <v>40</v>
      </c>
      <c r="O45" s="27">
        <v>61</v>
      </c>
      <c r="P45" s="27">
        <v>219</v>
      </c>
      <c r="Q45" s="27">
        <v>35</v>
      </c>
    </row>
    <row r="46" spans="1:17" ht="39" customHeight="1" x14ac:dyDescent="0.2">
      <c r="A46" s="14"/>
      <c r="B46" s="33"/>
      <c r="C46" s="26" t="s">
        <v>47</v>
      </c>
      <c r="D46" s="13">
        <f>SUM(E46:Q46)</f>
        <v>917</v>
      </c>
      <c r="E46" s="12">
        <v>49</v>
      </c>
      <c r="F46" s="12">
        <v>51</v>
      </c>
      <c r="G46" s="12">
        <v>41</v>
      </c>
      <c r="H46" s="12">
        <v>55</v>
      </c>
      <c r="I46" s="12">
        <v>89</v>
      </c>
      <c r="J46" s="12">
        <v>50</v>
      </c>
      <c r="K46" s="12">
        <v>28</v>
      </c>
      <c r="L46" s="12">
        <v>109</v>
      </c>
      <c r="M46" s="12">
        <v>90</v>
      </c>
      <c r="N46" s="12">
        <v>40</v>
      </c>
      <c r="O46" s="12">
        <v>61</v>
      </c>
      <c r="P46" s="12">
        <v>219</v>
      </c>
      <c r="Q46" s="12">
        <v>35</v>
      </c>
    </row>
    <row r="47" spans="1:17" ht="39" customHeight="1" thickBot="1" x14ac:dyDescent="0.25">
      <c r="A47" s="29"/>
      <c r="B47" s="35"/>
      <c r="C47" s="17" t="s">
        <v>23</v>
      </c>
      <c r="D47" s="19">
        <f>100*D45/D46</f>
        <v>97.600872410032721</v>
      </c>
      <c r="E47" s="31">
        <f>100*E45/E46</f>
        <v>100</v>
      </c>
      <c r="F47" s="31">
        <f t="shared" ref="F47:R47" si="13">100*F45/F46</f>
        <v>100</v>
      </c>
      <c r="G47" s="31">
        <f t="shared" si="13"/>
        <v>100</v>
      </c>
      <c r="H47" s="31">
        <f t="shared" si="13"/>
        <v>100</v>
      </c>
      <c r="I47" s="31">
        <f t="shared" si="13"/>
        <v>100</v>
      </c>
      <c r="J47" s="31">
        <f t="shared" si="13"/>
        <v>100</v>
      </c>
      <c r="K47" s="31">
        <f t="shared" si="13"/>
        <v>96.428571428571431</v>
      </c>
      <c r="L47" s="31">
        <f t="shared" si="13"/>
        <v>86.238532110091739</v>
      </c>
      <c r="M47" s="31">
        <f t="shared" si="13"/>
        <v>93.333333333333329</v>
      </c>
      <c r="N47" s="31">
        <f t="shared" si="13"/>
        <v>100</v>
      </c>
      <c r="O47" s="31">
        <f t="shared" si="13"/>
        <v>100</v>
      </c>
      <c r="P47" s="31">
        <f t="shared" si="13"/>
        <v>100</v>
      </c>
      <c r="Q47" s="31">
        <f t="shared" si="13"/>
        <v>100</v>
      </c>
    </row>
    <row r="48" spans="1:17" ht="39" customHeight="1" x14ac:dyDescent="0.2">
      <c r="A48" s="9" t="s">
        <v>58</v>
      </c>
      <c r="B48" s="10" t="s">
        <v>59</v>
      </c>
      <c r="C48" s="23" t="s">
        <v>60</v>
      </c>
      <c r="D48" s="13">
        <f>SUM(E48:Q48)</f>
        <v>1560</v>
      </c>
      <c r="E48" s="12">
        <v>95</v>
      </c>
      <c r="F48" s="12">
        <f>82+11</f>
        <v>93</v>
      </c>
      <c r="G48" s="12">
        <v>74</v>
      </c>
      <c r="H48" s="12">
        <v>93</v>
      </c>
      <c r="I48" s="12">
        <v>230</v>
      </c>
      <c r="J48" s="12">
        <v>76</v>
      </c>
      <c r="K48" s="12">
        <v>30</v>
      </c>
      <c r="L48" s="12">
        <v>234</v>
      </c>
      <c r="M48" s="12">
        <v>141</v>
      </c>
      <c r="N48" s="12">
        <v>29</v>
      </c>
      <c r="O48" s="12">
        <v>171</v>
      </c>
      <c r="P48" s="12">
        <v>214</v>
      </c>
      <c r="Q48" s="12">
        <v>80</v>
      </c>
    </row>
    <row r="49" spans="1:17" ht="39" customHeight="1" x14ac:dyDescent="0.2">
      <c r="A49" s="14"/>
      <c r="B49" s="15"/>
      <c r="C49" s="36" t="s">
        <v>61</v>
      </c>
      <c r="D49" s="13">
        <f>SUM(E49:Q49)</f>
        <v>1811</v>
      </c>
      <c r="E49" s="12">
        <v>98</v>
      </c>
      <c r="F49" s="12">
        <f>82+11</f>
        <v>93</v>
      </c>
      <c r="G49" s="12">
        <v>75</v>
      </c>
      <c r="H49" s="12">
        <v>97</v>
      </c>
      <c r="I49" s="12">
        <v>269</v>
      </c>
      <c r="J49" s="12">
        <v>76</v>
      </c>
      <c r="K49" s="12">
        <v>32</v>
      </c>
      <c r="L49" s="12">
        <v>242</v>
      </c>
      <c r="M49" s="12">
        <v>150</v>
      </c>
      <c r="N49" s="12">
        <v>29</v>
      </c>
      <c r="O49" s="12">
        <v>183</v>
      </c>
      <c r="P49" s="12">
        <v>387</v>
      </c>
      <c r="Q49" s="12">
        <v>80</v>
      </c>
    </row>
    <row r="50" spans="1:17" ht="39" customHeight="1" thickBot="1" x14ac:dyDescent="0.25">
      <c r="A50" s="14"/>
      <c r="B50" s="16"/>
      <c r="C50" s="17" t="s">
        <v>23</v>
      </c>
      <c r="D50" s="19">
        <f>100*D48/D49</f>
        <v>86.140254003313089</v>
      </c>
      <c r="E50" s="18">
        <f>100*E48/E49</f>
        <v>96.938775510204081</v>
      </c>
      <c r="F50" s="18">
        <f t="shared" ref="F50:R50" si="14">100*F48/F49</f>
        <v>100</v>
      </c>
      <c r="G50" s="18">
        <f t="shared" si="14"/>
        <v>98.666666666666671</v>
      </c>
      <c r="H50" s="18">
        <f t="shared" si="14"/>
        <v>95.876288659793815</v>
      </c>
      <c r="I50" s="18">
        <f t="shared" si="14"/>
        <v>85.501858736059475</v>
      </c>
      <c r="J50" s="18">
        <f t="shared" si="14"/>
        <v>100</v>
      </c>
      <c r="K50" s="18">
        <f t="shared" si="14"/>
        <v>93.75</v>
      </c>
      <c r="L50" s="18">
        <f t="shared" si="14"/>
        <v>96.694214876033058</v>
      </c>
      <c r="M50" s="18">
        <f t="shared" si="14"/>
        <v>94</v>
      </c>
      <c r="N50" s="18">
        <f t="shared" si="14"/>
        <v>100</v>
      </c>
      <c r="O50" s="18">
        <f t="shared" si="14"/>
        <v>93.442622950819668</v>
      </c>
      <c r="P50" s="18">
        <f t="shared" si="14"/>
        <v>55.297157622739022</v>
      </c>
      <c r="Q50" s="18">
        <f t="shared" si="14"/>
        <v>100</v>
      </c>
    </row>
    <row r="51" spans="1:17" ht="39" customHeight="1" thickTop="1" x14ac:dyDescent="0.2">
      <c r="A51" s="14"/>
      <c r="B51" s="20" t="s">
        <v>62</v>
      </c>
      <c r="C51" s="32" t="s">
        <v>63</v>
      </c>
      <c r="D51" s="13">
        <f>SUM(E51:Q51)</f>
        <v>3758</v>
      </c>
      <c r="E51" s="22">
        <v>350</v>
      </c>
      <c r="F51" s="22">
        <v>278</v>
      </c>
      <c r="G51" s="22">
        <v>153</v>
      </c>
      <c r="H51" s="22">
        <v>188</v>
      </c>
      <c r="I51" s="22">
        <v>360</v>
      </c>
      <c r="J51" s="22">
        <v>275</v>
      </c>
      <c r="K51" s="22">
        <v>59</v>
      </c>
      <c r="L51" s="22">
        <v>625</v>
      </c>
      <c r="M51" s="22">
        <v>136</v>
      </c>
      <c r="N51" s="22">
        <v>181</v>
      </c>
      <c r="O51" s="22">
        <v>544</v>
      </c>
      <c r="P51" s="22">
        <v>277</v>
      </c>
      <c r="Q51" s="22">
        <v>332</v>
      </c>
    </row>
    <row r="52" spans="1:17" ht="39" customHeight="1" x14ac:dyDescent="0.2">
      <c r="A52" s="14"/>
      <c r="B52" s="15"/>
      <c r="C52" s="23" t="s">
        <v>41</v>
      </c>
      <c r="D52" s="13">
        <f>SUM(E52:Q52)</f>
        <v>15186</v>
      </c>
      <c r="E52" s="12">
        <v>810</v>
      </c>
      <c r="F52" s="12">
        <v>855</v>
      </c>
      <c r="G52" s="12">
        <v>537</v>
      </c>
      <c r="H52" s="12">
        <v>571</v>
      </c>
      <c r="I52" s="12">
        <v>1765</v>
      </c>
      <c r="J52" s="12">
        <v>754</v>
      </c>
      <c r="K52" s="12">
        <v>434</v>
      </c>
      <c r="L52" s="12">
        <v>1981</v>
      </c>
      <c r="M52" s="12">
        <v>999</v>
      </c>
      <c r="N52" s="12">
        <v>960</v>
      </c>
      <c r="O52" s="12">
        <v>1073</v>
      </c>
      <c r="P52" s="12">
        <v>3747</v>
      </c>
      <c r="Q52" s="12">
        <v>700</v>
      </c>
    </row>
    <row r="53" spans="1:17" ht="39" customHeight="1" thickBot="1" x14ac:dyDescent="0.25">
      <c r="A53" s="14"/>
      <c r="B53" s="16"/>
      <c r="C53" s="17" t="s">
        <v>23</v>
      </c>
      <c r="D53" s="19">
        <f>100*D51/D52</f>
        <v>24.746477018306337</v>
      </c>
      <c r="E53" s="18">
        <f>100*E51/E52</f>
        <v>43.209876543209873</v>
      </c>
      <c r="F53" s="18">
        <f t="shared" ref="F53:R53" si="15">100*F51/F52</f>
        <v>32.514619883040936</v>
      </c>
      <c r="G53" s="18">
        <f t="shared" si="15"/>
        <v>28.491620111731844</v>
      </c>
      <c r="H53" s="18">
        <f t="shared" si="15"/>
        <v>32.924693520140103</v>
      </c>
      <c r="I53" s="18">
        <f t="shared" si="15"/>
        <v>20.396600566572239</v>
      </c>
      <c r="J53" s="18">
        <f t="shared" si="15"/>
        <v>36.472148541114059</v>
      </c>
      <c r="K53" s="18">
        <f t="shared" si="15"/>
        <v>13.59447004608295</v>
      </c>
      <c r="L53" s="18">
        <f t="shared" si="15"/>
        <v>31.549722362443209</v>
      </c>
      <c r="M53" s="18">
        <f t="shared" si="15"/>
        <v>13.613613613613614</v>
      </c>
      <c r="N53" s="18">
        <f t="shared" si="15"/>
        <v>18.854166666666668</v>
      </c>
      <c r="O53" s="18">
        <f t="shared" si="15"/>
        <v>50.698974836905869</v>
      </c>
      <c r="P53" s="18">
        <f t="shared" si="15"/>
        <v>7.3925807312516678</v>
      </c>
      <c r="Q53" s="18">
        <f t="shared" si="15"/>
        <v>47.428571428571431</v>
      </c>
    </row>
    <row r="54" spans="1:17" ht="39" customHeight="1" thickTop="1" x14ac:dyDescent="0.2">
      <c r="A54" s="14"/>
      <c r="B54" s="20" t="s">
        <v>64</v>
      </c>
      <c r="C54" s="21" t="s">
        <v>65</v>
      </c>
      <c r="D54" s="13">
        <f>SUM(E54:Q54)</f>
        <v>3302</v>
      </c>
      <c r="E54" s="22">
        <v>145</v>
      </c>
      <c r="F54" s="22">
        <v>260</v>
      </c>
      <c r="G54" s="22">
        <v>48</v>
      </c>
      <c r="H54" s="22">
        <v>57</v>
      </c>
      <c r="I54" s="22">
        <v>574</v>
      </c>
      <c r="J54" s="22">
        <v>265</v>
      </c>
      <c r="K54" s="22">
        <v>46</v>
      </c>
      <c r="L54" s="22">
        <v>636</v>
      </c>
      <c r="M54" s="22">
        <v>40</v>
      </c>
      <c r="N54" s="22">
        <v>275</v>
      </c>
      <c r="O54" s="22">
        <v>612</v>
      </c>
      <c r="P54" s="22">
        <v>69</v>
      </c>
      <c r="Q54" s="22">
        <v>275</v>
      </c>
    </row>
    <row r="55" spans="1:17" ht="39" customHeight="1" x14ac:dyDescent="0.2">
      <c r="A55" s="14"/>
      <c r="B55" s="15"/>
      <c r="C55" s="23" t="s">
        <v>41</v>
      </c>
      <c r="D55" s="13">
        <f>SUM(E55:Q55)</f>
        <v>15186</v>
      </c>
      <c r="E55" s="12">
        <v>810</v>
      </c>
      <c r="F55" s="12">
        <v>855</v>
      </c>
      <c r="G55" s="12">
        <v>537</v>
      </c>
      <c r="H55" s="12">
        <v>571</v>
      </c>
      <c r="I55" s="12">
        <v>1765</v>
      </c>
      <c r="J55" s="12">
        <v>754</v>
      </c>
      <c r="K55" s="12">
        <v>434</v>
      </c>
      <c r="L55" s="12">
        <v>1981</v>
      </c>
      <c r="M55" s="12">
        <v>999</v>
      </c>
      <c r="N55" s="12">
        <v>960</v>
      </c>
      <c r="O55" s="12">
        <v>1073</v>
      </c>
      <c r="P55" s="12">
        <v>3747</v>
      </c>
      <c r="Q55" s="12">
        <v>700</v>
      </c>
    </row>
    <row r="56" spans="1:17" ht="39" customHeight="1" thickBot="1" x14ac:dyDescent="0.25">
      <c r="A56" s="14"/>
      <c r="B56" s="16"/>
      <c r="C56" s="17" t="s">
        <v>23</v>
      </c>
      <c r="D56" s="19">
        <f>100*D54/D55</f>
        <v>21.743711313051495</v>
      </c>
      <c r="E56" s="18">
        <f>100*E54/E55</f>
        <v>17.901234567901234</v>
      </c>
      <c r="F56" s="18">
        <f t="shared" ref="F56:R56" si="16">100*F54/F55</f>
        <v>30.4093567251462</v>
      </c>
      <c r="G56" s="18">
        <f t="shared" si="16"/>
        <v>8.938547486033519</v>
      </c>
      <c r="H56" s="18">
        <f t="shared" si="16"/>
        <v>9.9824868651488625</v>
      </c>
      <c r="I56" s="18">
        <f t="shared" si="16"/>
        <v>32.521246458923514</v>
      </c>
      <c r="J56" s="18">
        <f t="shared" si="16"/>
        <v>35.145888594164454</v>
      </c>
      <c r="K56" s="18">
        <f t="shared" si="16"/>
        <v>10.599078341013826</v>
      </c>
      <c r="L56" s="18">
        <f t="shared" si="16"/>
        <v>32.104997476022213</v>
      </c>
      <c r="M56" s="18">
        <f t="shared" si="16"/>
        <v>4.0040040040040044</v>
      </c>
      <c r="N56" s="18">
        <f t="shared" si="16"/>
        <v>28.645833333333332</v>
      </c>
      <c r="O56" s="18">
        <f t="shared" si="16"/>
        <v>57.036346691519107</v>
      </c>
      <c r="P56" s="18">
        <f t="shared" si="16"/>
        <v>1.8414731785428342</v>
      </c>
      <c r="Q56" s="18">
        <f t="shared" si="16"/>
        <v>39.285714285714285</v>
      </c>
    </row>
    <row r="57" spans="1:17" ht="39" customHeight="1" thickTop="1" x14ac:dyDescent="0.2">
      <c r="A57" s="14"/>
      <c r="B57" s="20" t="s">
        <v>66</v>
      </c>
      <c r="C57" s="21" t="s">
        <v>67</v>
      </c>
      <c r="D57" s="13">
        <f>SUM(E57:Q57)</f>
        <v>1368</v>
      </c>
      <c r="E57" s="22">
        <v>185</v>
      </c>
      <c r="F57" s="22">
        <v>51</v>
      </c>
      <c r="G57" s="22">
        <v>49</v>
      </c>
      <c r="H57" s="22">
        <v>7</v>
      </c>
      <c r="I57" s="22">
        <v>306</v>
      </c>
      <c r="J57" s="22">
        <v>54</v>
      </c>
      <c r="K57" s="22">
        <v>12</v>
      </c>
      <c r="L57" s="22">
        <v>0</v>
      </c>
      <c r="M57" s="22">
        <v>0</v>
      </c>
      <c r="N57" s="22">
        <v>28</v>
      </c>
      <c r="O57" s="22">
        <v>276</v>
      </c>
      <c r="P57" s="22">
        <v>400</v>
      </c>
      <c r="Q57" s="22">
        <v>0</v>
      </c>
    </row>
    <row r="58" spans="1:17" ht="39" customHeight="1" x14ac:dyDescent="0.2">
      <c r="A58" s="14"/>
      <c r="B58" s="15"/>
      <c r="C58" s="23" t="s">
        <v>41</v>
      </c>
      <c r="D58" s="13">
        <f>SUM(E58:Q58)</f>
        <v>15186</v>
      </c>
      <c r="E58" s="12">
        <v>810</v>
      </c>
      <c r="F58" s="12">
        <v>855</v>
      </c>
      <c r="G58" s="12">
        <v>537</v>
      </c>
      <c r="H58" s="12">
        <v>571</v>
      </c>
      <c r="I58" s="12">
        <v>1765</v>
      </c>
      <c r="J58" s="12">
        <v>754</v>
      </c>
      <c r="K58" s="12">
        <v>434</v>
      </c>
      <c r="L58" s="12">
        <v>1981</v>
      </c>
      <c r="M58" s="12">
        <v>999</v>
      </c>
      <c r="N58" s="12">
        <v>960</v>
      </c>
      <c r="O58" s="12">
        <v>1073</v>
      </c>
      <c r="P58" s="12">
        <v>3747</v>
      </c>
      <c r="Q58" s="12">
        <v>700</v>
      </c>
    </row>
    <row r="59" spans="1:17" ht="39" customHeight="1" thickBot="1" x14ac:dyDescent="0.25">
      <c r="A59" s="14"/>
      <c r="B59" s="16"/>
      <c r="C59" s="17" t="s">
        <v>23</v>
      </c>
      <c r="D59" s="19">
        <f>100*D57/D58</f>
        <v>9.0082971157645204</v>
      </c>
      <c r="E59" s="18">
        <f>100*E57/E58</f>
        <v>22.839506172839506</v>
      </c>
      <c r="F59" s="18">
        <f t="shared" ref="F59:R59" si="17">100*F57/F58</f>
        <v>5.9649122807017543</v>
      </c>
      <c r="G59" s="18">
        <f t="shared" si="17"/>
        <v>9.1247672253258845</v>
      </c>
      <c r="H59" s="18">
        <f t="shared" si="17"/>
        <v>1.2259194395796849</v>
      </c>
      <c r="I59" s="18">
        <f t="shared" si="17"/>
        <v>17.337110481586404</v>
      </c>
      <c r="J59" s="18">
        <f t="shared" si="17"/>
        <v>7.1618037135278518</v>
      </c>
      <c r="K59" s="18">
        <f t="shared" si="17"/>
        <v>2.7649769585253456</v>
      </c>
      <c r="L59" s="18">
        <f t="shared" si="17"/>
        <v>0</v>
      </c>
      <c r="M59" s="18">
        <f t="shared" si="17"/>
        <v>0</v>
      </c>
      <c r="N59" s="18">
        <f t="shared" si="17"/>
        <v>2.9166666666666665</v>
      </c>
      <c r="O59" s="18">
        <f t="shared" si="17"/>
        <v>25.722273998136068</v>
      </c>
      <c r="P59" s="18">
        <f t="shared" si="17"/>
        <v>10.675206832132373</v>
      </c>
      <c r="Q59" s="18">
        <f t="shared" si="17"/>
        <v>0</v>
      </c>
    </row>
    <row r="60" spans="1:17" ht="39" customHeight="1" thickTop="1" x14ac:dyDescent="0.2">
      <c r="A60" s="14"/>
      <c r="B60" s="20" t="s">
        <v>68</v>
      </c>
      <c r="C60" s="21" t="s">
        <v>69</v>
      </c>
      <c r="D60" s="13">
        <f>SUM(E60:Q60)</f>
        <v>2551</v>
      </c>
      <c r="E60" s="22">
        <v>501</v>
      </c>
      <c r="F60" s="22">
        <v>51</v>
      </c>
      <c r="G60" s="22">
        <v>10</v>
      </c>
      <c r="H60" s="22">
        <v>542</v>
      </c>
      <c r="I60" s="22">
        <v>978</v>
      </c>
      <c r="J60" s="22">
        <v>20</v>
      </c>
      <c r="K60" s="22">
        <v>3</v>
      </c>
      <c r="L60" s="22">
        <v>0</v>
      </c>
      <c r="M60" s="22">
        <v>38</v>
      </c>
      <c r="N60" s="22">
        <v>0</v>
      </c>
      <c r="O60" s="22">
        <v>154</v>
      </c>
      <c r="P60" s="22">
        <v>254</v>
      </c>
      <c r="Q60" s="22">
        <v>0</v>
      </c>
    </row>
    <row r="61" spans="1:17" ht="39" customHeight="1" x14ac:dyDescent="0.2">
      <c r="A61" s="14"/>
      <c r="B61" s="15"/>
      <c r="C61" s="23" t="s">
        <v>41</v>
      </c>
      <c r="D61" s="13">
        <f>SUM(E61:Q61)</f>
        <v>15186</v>
      </c>
      <c r="E61" s="12">
        <v>810</v>
      </c>
      <c r="F61" s="12">
        <v>855</v>
      </c>
      <c r="G61" s="12">
        <v>537</v>
      </c>
      <c r="H61" s="12">
        <v>571</v>
      </c>
      <c r="I61" s="12">
        <v>1765</v>
      </c>
      <c r="J61" s="12">
        <v>754</v>
      </c>
      <c r="K61" s="12">
        <v>434</v>
      </c>
      <c r="L61" s="12">
        <v>1981</v>
      </c>
      <c r="M61" s="12">
        <v>999</v>
      </c>
      <c r="N61" s="12">
        <v>960</v>
      </c>
      <c r="O61" s="12">
        <v>1073</v>
      </c>
      <c r="P61" s="12">
        <v>3747</v>
      </c>
      <c r="Q61" s="12">
        <v>700</v>
      </c>
    </row>
    <row r="62" spans="1:17" ht="39" customHeight="1" thickBot="1" x14ac:dyDescent="0.25">
      <c r="A62" s="14"/>
      <c r="B62" s="16"/>
      <c r="C62" s="17" t="s">
        <v>23</v>
      </c>
      <c r="D62" s="19">
        <f>100*D60/D61</f>
        <v>16.798366916897141</v>
      </c>
      <c r="E62" s="18">
        <f>100*E60/E61</f>
        <v>61.851851851851855</v>
      </c>
      <c r="F62" s="18">
        <f t="shared" ref="F62:R62" si="18">100*F60/F61</f>
        <v>5.9649122807017543</v>
      </c>
      <c r="G62" s="18">
        <f t="shared" si="18"/>
        <v>1.8621973929236499</v>
      </c>
      <c r="H62" s="18">
        <f t="shared" si="18"/>
        <v>94.921190893169879</v>
      </c>
      <c r="I62" s="18">
        <f t="shared" si="18"/>
        <v>55.410764872521248</v>
      </c>
      <c r="J62" s="18">
        <f t="shared" si="18"/>
        <v>2.6525198938992043</v>
      </c>
      <c r="K62" s="18">
        <f t="shared" si="18"/>
        <v>0.69124423963133641</v>
      </c>
      <c r="L62" s="18">
        <f t="shared" si="18"/>
        <v>0</v>
      </c>
      <c r="M62" s="18">
        <f t="shared" si="18"/>
        <v>3.8038038038038038</v>
      </c>
      <c r="N62" s="18">
        <f t="shared" si="18"/>
        <v>0</v>
      </c>
      <c r="O62" s="18">
        <f t="shared" si="18"/>
        <v>14.352283317800559</v>
      </c>
      <c r="P62" s="18">
        <f t="shared" si="18"/>
        <v>6.7787563384040563</v>
      </c>
      <c r="Q62" s="18">
        <f t="shared" si="18"/>
        <v>0</v>
      </c>
    </row>
    <row r="63" spans="1:17" ht="50.25" customHeight="1" thickTop="1" x14ac:dyDescent="0.2">
      <c r="A63" s="14"/>
      <c r="B63" s="20" t="s">
        <v>70</v>
      </c>
      <c r="C63" s="21" t="s">
        <v>71</v>
      </c>
      <c r="D63" s="13">
        <f>SUM(E63:Q63)</f>
        <v>853</v>
      </c>
      <c r="E63" s="22">
        <v>62</v>
      </c>
      <c r="F63" s="22">
        <v>74</v>
      </c>
      <c r="G63" s="22">
        <v>27</v>
      </c>
      <c r="H63" s="22">
        <v>41</v>
      </c>
      <c r="I63" s="22">
        <v>90</v>
      </c>
      <c r="J63" s="22">
        <v>69</v>
      </c>
      <c r="K63" s="22">
        <v>14</v>
      </c>
      <c r="L63" s="22">
        <v>154</v>
      </c>
      <c r="M63" s="22">
        <v>32</v>
      </c>
      <c r="N63" s="22">
        <v>19</v>
      </c>
      <c r="O63" s="22">
        <v>72</v>
      </c>
      <c r="P63" s="22">
        <v>168</v>
      </c>
      <c r="Q63" s="22">
        <v>31</v>
      </c>
    </row>
    <row r="64" spans="1:17" ht="39" customHeight="1" x14ac:dyDescent="0.2">
      <c r="A64" s="14"/>
      <c r="B64" s="15"/>
      <c r="C64" s="23" t="s">
        <v>72</v>
      </c>
      <c r="D64" s="13">
        <f>SUM(E64:Q64)</f>
        <v>1355</v>
      </c>
      <c r="E64" s="12">
        <v>85</v>
      </c>
      <c r="F64" s="12">
        <v>83</v>
      </c>
      <c r="G64" s="12">
        <v>34</v>
      </c>
      <c r="H64" s="12">
        <v>56</v>
      </c>
      <c r="I64" s="12">
        <v>171</v>
      </c>
      <c r="J64" s="12">
        <v>83</v>
      </c>
      <c r="K64" s="12">
        <v>18</v>
      </c>
      <c r="L64" s="12">
        <v>199</v>
      </c>
      <c r="M64" s="12">
        <v>100</v>
      </c>
      <c r="N64" s="12">
        <v>36</v>
      </c>
      <c r="O64" s="12">
        <v>157</v>
      </c>
      <c r="P64" s="12">
        <v>282</v>
      </c>
      <c r="Q64" s="12">
        <v>51</v>
      </c>
    </row>
    <row r="65" spans="1:17" ht="39" customHeight="1" thickBot="1" x14ac:dyDescent="0.25">
      <c r="A65" s="14"/>
      <c r="B65" s="16"/>
      <c r="C65" s="17" t="s">
        <v>23</v>
      </c>
      <c r="D65" s="19">
        <f>100*D63/D64</f>
        <v>62.952029520295206</v>
      </c>
      <c r="E65" s="18">
        <f>100*E63/E64</f>
        <v>72.941176470588232</v>
      </c>
      <c r="F65" s="18">
        <f t="shared" ref="F65:R65" si="19">100*F63/F64</f>
        <v>89.156626506024097</v>
      </c>
      <c r="G65" s="18">
        <f t="shared" si="19"/>
        <v>79.411764705882348</v>
      </c>
      <c r="H65" s="18">
        <f t="shared" si="19"/>
        <v>73.214285714285708</v>
      </c>
      <c r="I65" s="18">
        <f t="shared" si="19"/>
        <v>52.631578947368418</v>
      </c>
      <c r="J65" s="18">
        <f t="shared" si="19"/>
        <v>83.132530120481931</v>
      </c>
      <c r="K65" s="18">
        <f t="shared" si="19"/>
        <v>77.777777777777771</v>
      </c>
      <c r="L65" s="18">
        <f t="shared" si="19"/>
        <v>77.386934673366838</v>
      </c>
      <c r="M65" s="18">
        <f t="shared" si="19"/>
        <v>32</v>
      </c>
      <c r="N65" s="18">
        <f t="shared" si="19"/>
        <v>52.777777777777779</v>
      </c>
      <c r="O65" s="18">
        <f t="shared" si="19"/>
        <v>45.859872611464965</v>
      </c>
      <c r="P65" s="18">
        <f t="shared" si="19"/>
        <v>59.574468085106382</v>
      </c>
      <c r="Q65" s="18">
        <f t="shared" si="19"/>
        <v>60.784313725490193</v>
      </c>
    </row>
    <row r="66" spans="1:17" ht="39" customHeight="1" thickTop="1" x14ac:dyDescent="0.2">
      <c r="A66" s="14"/>
      <c r="B66" s="15" t="s">
        <v>73</v>
      </c>
      <c r="C66" s="37" t="s">
        <v>74</v>
      </c>
      <c r="D66" s="13">
        <f>SUM(E66:Q66)</f>
        <v>910</v>
      </c>
      <c r="E66" s="27">
        <v>31</v>
      </c>
      <c r="F66" s="27">
        <v>10</v>
      </c>
      <c r="G66" s="27">
        <v>66</v>
      </c>
      <c r="H66" s="27">
        <v>54</v>
      </c>
      <c r="I66" s="27">
        <v>277</v>
      </c>
      <c r="J66" s="27">
        <v>110</v>
      </c>
      <c r="K66" s="27">
        <v>10</v>
      </c>
      <c r="L66" s="27">
        <v>6</v>
      </c>
      <c r="M66" s="27">
        <v>58</v>
      </c>
      <c r="N66" s="27">
        <v>53</v>
      </c>
      <c r="O66" s="27">
        <v>50</v>
      </c>
      <c r="P66" s="27">
        <v>163</v>
      </c>
      <c r="Q66" s="27">
        <v>22</v>
      </c>
    </row>
    <row r="67" spans="1:17" ht="39" customHeight="1" x14ac:dyDescent="0.2">
      <c r="A67" s="14"/>
      <c r="B67" s="15"/>
      <c r="C67" s="23" t="s">
        <v>75</v>
      </c>
      <c r="D67" s="13">
        <f>SUM(E67:Q67)</f>
        <v>991</v>
      </c>
      <c r="E67" s="12">
        <v>31</v>
      </c>
      <c r="F67" s="12">
        <v>10</v>
      </c>
      <c r="G67" s="12">
        <v>79</v>
      </c>
      <c r="H67" s="12">
        <v>55</v>
      </c>
      <c r="I67" s="12">
        <v>300</v>
      </c>
      <c r="J67" s="12">
        <v>110</v>
      </c>
      <c r="K67" s="12">
        <v>10</v>
      </c>
      <c r="L67" s="12">
        <v>8</v>
      </c>
      <c r="M67" s="12">
        <v>70</v>
      </c>
      <c r="N67" s="12">
        <v>53</v>
      </c>
      <c r="O67" s="12">
        <v>50</v>
      </c>
      <c r="P67" s="12">
        <v>188</v>
      </c>
      <c r="Q67" s="12">
        <v>27</v>
      </c>
    </row>
    <row r="68" spans="1:17" ht="39" customHeight="1" thickBot="1" x14ac:dyDescent="0.25">
      <c r="A68" s="29"/>
      <c r="B68" s="30"/>
      <c r="C68" s="17" t="s">
        <v>23</v>
      </c>
      <c r="D68" s="19">
        <f>100*D66/D67</f>
        <v>91.826437941473259</v>
      </c>
      <c r="E68" s="31">
        <f>100*E66/E67</f>
        <v>100</v>
      </c>
      <c r="F68" s="31">
        <f t="shared" ref="F68:R68" si="20">100*F66/F67</f>
        <v>100</v>
      </c>
      <c r="G68" s="31">
        <f t="shared" si="20"/>
        <v>83.544303797468359</v>
      </c>
      <c r="H68" s="31">
        <f t="shared" si="20"/>
        <v>98.181818181818187</v>
      </c>
      <c r="I68" s="31">
        <f t="shared" si="20"/>
        <v>92.333333333333329</v>
      </c>
      <c r="J68" s="31">
        <f t="shared" si="20"/>
        <v>100</v>
      </c>
      <c r="K68" s="31">
        <f t="shared" si="20"/>
        <v>100</v>
      </c>
      <c r="L68" s="31">
        <f t="shared" si="20"/>
        <v>75</v>
      </c>
      <c r="M68" s="31">
        <f t="shared" si="20"/>
        <v>82.857142857142861</v>
      </c>
      <c r="N68" s="31">
        <f t="shared" si="20"/>
        <v>100</v>
      </c>
      <c r="O68" s="31">
        <f t="shared" si="20"/>
        <v>100</v>
      </c>
      <c r="P68" s="31">
        <f t="shared" si="20"/>
        <v>86.702127659574472</v>
      </c>
      <c r="Q68" s="31">
        <f t="shared" si="20"/>
        <v>81.481481481481481</v>
      </c>
    </row>
    <row r="69" spans="1:17" ht="48.75" customHeight="1" x14ac:dyDescent="0.2">
      <c r="A69" s="38" t="s">
        <v>76</v>
      </c>
      <c r="B69" s="10" t="s">
        <v>77</v>
      </c>
      <c r="C69" s="23" t="s">
        <v>78</v>
      </c>
      <c r="D69" s="13">
        <f>SUM(E69:Q69)</f>
        <v>416</v>
      </c>
      <c r="E69" s="12">
        <v>15</v>
      </c>
      <c r="F69" s="12">
        <v>6</v>
      </c>
      <c r="G69" s="12">
        <v>7</v>
      </c>
      <c r="H69" s="12">
        <v>6</v>
      </c>
      <c r="I69" s="12">
        <v>67</v>
      </c>
      <c r="J69" s="12">
        <v>32</v>
      </c>
      <c r="K69" s="12">
        <v>1</v>
      </c>
      <c r="L69" s="12">
        <v>152</v>
      </c>
      <c r="M69" s="12">
        <v>21</v>
      </c>
      <c r="N69" s="12">
        <v>27</v>
      </c>
      <c r="O69" s="12">
        <v>1</v>
      </c>
      <c r="P69" s="12">
        <v>81</v>
      </c>
      <c r="Q69" s="12">
        <v>0</v>
      </c>
    </row>
    <row r="70" spans="1:17" ht="39" customHeight="1" x14ac:dyDescent="0.2">
      <c r="A70" s="39"/>
      <c r="B70" s="15"/>
      <c r="C70" s="23" t="s">
        <v>41</v>
      </c>
      <c r="D70" s="13">
        <f>SUM(E70:Q70)</f>
        <v>15186</v>
      </c>
      <c r="E70" s="12">
        <v>810</v>
      </c>
      <c r="F70" s="12">
        <v>855</v>
      </c>
      <c r="G70" s="12">
        <v>537</v>
      </c>
      <c r="H70" s="12">
        <v>571</v>
      </c>
      <c r="I70" s="12">
        <v>1765</v>
      </c>
      <c r="J70" s="12">
        <v>754</v>
      </c>
      <c r="K70" s="12">
        <v>434</v>
      </c>
      <c r="L70" s="12">
        <v>1981</v>
      </c>
      <c r="M70" s="12">
        <v>999</v>
      </c>
      <c r="N70" s="12">
        <v>960</v>
      </c>
      <c r="O70" s="12">
        <v>1073</v>
      </c>
      <c r="P70" s="12">
        <v>3747</v>
      </c>
      <c r="Q70" s="12">
        <v>700</v>
      </c>
    </row>
    <row r="71" spans="1:17" ht="39" customHeight="1" thickBot="1" x14ac:dyDescent="0.25">
      <c r="A71" s="39"/>
      <c r="B71" s="16"/>
      <c r="C71" s="17" t="s">
        <v>23</v>
      </c>
      <c r="D71" s="19">
        <f>100*D69/D70</f>
        <v>2.7393652047938892</v>
      </c>
      <c r="E71" s="18">
        <f>100*E69/E70</f>
        <v>1.8518518518518519</v>
      </c>
      <c r="F71" s="18">
        <f t="shared" ref="F71:R71" si="21">100*F69/F70</f>
        <v>0.70175438596491224</v>
      </c>
      <c r="G71" s="18">
        <f t="shared" si="21"/>
        <v>1.3035381750465549</v>
      </c>
      <c r="H71" s="18">
        <f t="shared" si="21"/>
        <v>1.0507880910683012</v>
      </c>
      <c r="I71" s="18">
        <f t="shared" si="21"/>
        <v>3.7960339943342776</v>
      </c>
      <c r="J71" s="18">
        <f t="shared" si="21"/>
        <v>4.2440318302387272</v>
      </c>
      <c r="K71" s="18">
        <f t="shared" si="21"/>
        <v>0.2304147465437788</v>
      </c>
      <c r="L71" s="18">
        <f t="shared" si="21"/>
        <v>7.6728924785461885</v>
      </c>
      <c r="M71" s="18">
        <f t="shared" si="21"/>
        <v>2.1021021021021022</v>
      </c>
      <c r="N71" s="18">
        <f t="shared" si="21"/>
        <v>2.8125</v>
      </c>
      <c r="O71" s="18">
        <f t="shared" si="21"/>
        <v>9.3196644920782848E-2</v>
      </c>
      <c r="P71" s="18">
        <f t="shared" si="21"/>
        <v>2.1617293835068057</v>
      </c>
      <c r="Q71" s="18">
        <f t="shared" si="21"/>
        <v>0</v>
      </c>
    </row>
    <row r="72" spans="1:17" ht="50.25" customHeight="1" thickTop="1" x14ac:dyDescent="0.2">
      <c r="A72" s="39"/>
      <c r="B72" s="20" t="s">
        <v>79</v>
      </c>
      <c r="C72" s="21" t="s">
        <v>80</v>
      </c>
      <c r="D72" s="13">
        <f>SUM(E72:Q72)</f>
        <v>133</v>
      </c>
      <c r="E72" s="22">
        <v>3</v>
      </c>
      <c r="F72" s="22">
        <v>14</v>
      </c>
      <c r="G72" s="22">
        <v>1</v>
      </c>
      <c r="H72" s="22">
        <v>12</v>
      </c>
      <c r="I72" s="22">
        <v>20</v>
      </c>
      <c r="J72" s="22">
        <v>12</v>
      </c>
      <c r="K72" s="22">
        <v>2</v>
      </c>
      <c r="L72" s="22">
        <v>22</v>
      </c>
      <c r="M72" s="22">
        <v>7</v>
      </c>
      <c r="N72" s="22">
        <v>14</v>
      </c>
      <c r="O72" s="22">
        <v>7</v>
      </c>
      <c r="P72" s="22">
        <v>19</v>
      </c>
      <c r="Q72" s="22">
        <v>0</v>
      </c>
    </row>
    <row r="73" spans="1:17" ht="39" customHeight="1" x14ac:dyDescent="0.2">
      <c r="A73" s="39"/>
      <c r="B73" s="15"/>
      <c r="C73" s="26" t="s">
        <v>47</v>
      </c>
      <c r="D73" s="13">
        <f>SUM(E73:Q73)</f>
        <v>910</v>
      </c>
      <c r="E73" s="12">
        <v>49</v>
      </c>
      <c r="F73" s="12">
        <v>51</v>
      </c>
      <c r="G73" s="12">
        <v>41</v>
      </c>
      <c r="H73" s="12">
        <v>55</v>
      </c>
      <c r="I73" s="12">
        <v>89</v>
      </c>
      <c r="J73" s="12">
        <v>49</v>
      </c>
      <c r="K73" s="12">
        <v>27</v>
      </c>
      <c r="L73" s="12">
        <v>109</v>
      </c>
      <c r="M73" s="12">
        <v>85</v>
      </c>
      <c r="N73" s="12">
        <v>40</v>
      </c>
      <c r="O73" s="12">
        <v>61</v>
      </c>
      <c r="P73" s="12">
        <v>219</v>
      </c>
      <c r="Q73" s="12">
        <v>35</v>
      </c>
    </row>
    <row r="74" spans="1:17" ht="39" customHeight="1" thickBot="1" x14ac:dyDescent="0.25">
      <c r="A74" s="39"/>
      <c r="B74" s="16"/>
      <c r="C74" s="17" t="s">
        <v>23</v>
      </c>
      <c r="D74" s="19">
        <f>100*D72/D73</f>
        <v>14.615384615384615</v>
      </c>
      <c r="E74" s="18">
        <f>100*E72/E73</f>
        <v>6.1224489795918364</v>
      </c>
      <c r="F74" s="18">
        <f t="shared" ref="F74:R74" si="22">100*F72/F73</f>
        <v>27.450980392156861</v>
      </c>
      <c r="G74" s="18">
        <f t="shared" si="22"/>
        <v>2.4390243902439024</v>
      </c>
      <c r="H74" s="18">
        <f t="shared" si="22"/>
        <v>21.818181818181817</v>
      </c>
      <c r="I74" s="18">
        <f t="shared" si="22"/>
        <v>22.471910112359552</v>
      </c>
      <c r="J74" s="18">
        <f t="shared" si="22"/>
        <v>24.489795918367346</v>
      </c>
      <c r="K74" s="18">
        <f t="shared" si="22"/>
        <v>7.4074074074074074</v>
      </c>
      <c r="L74" s="18">
        <f t="shared" si="22"/>
        <v>20.183486238532112</v>
      </c>
      <c r="M74" s="18">
        <f t="shared" si="22"/>
        <v>8.235294117647058</v>
      </c>
      <c r="N74" s="18">
        <f t="shared" si="22"/>
        <v>35</v>
      </c>
      <c r="O74" s="18">
        <f t="shared" si="22"/>
        <v>11.475409836065573</v>
      </c>
      <c r="P74" s="18">
        <f t="shared" si="22"/>
        <v>8.6757990867579906</v>
      </c>
      <c r="Q74" s="18">
        <f t="shared" si="22"/>
        <v>0</v>
      </c>
    </row>
    <row r="75" spans="1:17" ht="39" customHeight="1" thickTop="1" x14ac:dyDescent="0.2">
      <c r="A75" s="39"/>
      <c r="B75" s="20" t="s">
        <v>81</v>
      </c>
      <c r="C75" s="21" t="s">
        <v>82</v>
      </c>
      <c r="D75" s="13">
        <f>SUM(E75:Q75)</f>
        <v>6</v>
      </c>
      <c r="E75" s="22">
        <v>0</v>
      </c>
      <c r="F75" s="22">
        <v>1</v>
      </c>
      <c r="G75" s="22">
        <v>0</v>
      </c>
      <c r="H75" s="22">
        <v>0</v>
      </c>
      <c r="I75" s="22">
        <v>1</v>
      </c>
      <c r="J75" s="22">
        <v>0</v>
      </c>
      <c r="K75" s="22">
        <v>0</v>
      </c>
      <c r="L75" s="22">
        <v>2</v>
      </c>
      <c r="M75" s="22">
        <v>0</v>
      </c>
      <c r="N75" s="22">
        <v>0</v>
      </c>
      <c r="O75" s="22">
        <v>1</v>
      </c>
      <c r="P75" s="22">
        <v>1</v>
      </c>
      <c r="Q75" s="22">
        <v>0</v>
      </c>
    </row>
    <row r="76" spans="1:17" ht="39" customHeight="1" x14ac:dyDescent="0.2">
      <c r="A76" s="39"/>
      <c r="B76" s="15"/>
      <c r="C76" s="23" t="s">
        <v>83</v>
      </c>
      <c r="D76" s="13">
        <f>SUM(E76:Q76)</f>
        <v>193</v>
      </c>
      <c r="E76" s="12">
        <v>3</v>
      </c>
      <c r="F76" s="12">
        <v>14</v>
      </c>
      <c r="G76" s="12">
        <v>0</v>
      </c>
      <c r="H76" s="12">
        <v>55</v>
      </c>
      <c r="I76" s="12">
        <v>19</v>
      </c>
      <c r="J76" s="12">
        <v>12</v>
      </c>
      <c r="K76" s="12">
        <v>2</v>
      </c>
      <c r="L76" s="12">
        <v>22</v>
      </c>
      <c r="M76" s="12">
        <v>0</v>
      </c>
      <c r="N76" s="12">
        <v>40</v>
      </c>
      <c r="O76" s="12">
        <v>7</v>
      </c>
      <c r="P76" s="12">
        <v>19</v>
      </c>
      <c r="Q76" s="12">
        <v>0</v>
      </c>
    </row>
    <row r="77" spans="1:17" ht="39" customHeight="1" thickBot="1" x14ac:dyDescent="0.25">
      <c r="A77" s="39"/>
      <c r="B77" s="16"/>
      <c r="C77" s="17" t="s">
        <v>23</v>
      </c>
      <c r="D77" s="19">
        <f>100*D75/D76</f>
        <v>3.1088082901554404</v>
      </c>
      <c r="E77" s="18">
        <f>100*E75/E76</f>
        <v>0</v>
      </c>
      <c r="F77" s="18">
        <f t="shared" ref="F77:R77" si="23">100*F75/F76</f>
        <v>7.1428571428571432</v>
      </c>
      <c r="G77" s="18">
        <v>0</v>
      </c>
      <c r="H77" s="18">
        <f t="shared" si="23"/>
        <v>0</v>
      </c>
      <c r="I77" s="18">
        <f t="shared" si="23"/>
        <v>5.2631578947368425</v>
      </c>
      <c r="J77" s="18">
        <f t="shared" si="23"/>
        <v>0</v>
      </c>
      <c r="K77" s="18">
        <f t="shared" si="23"/>
        <v>0</v>
      </c>
      <c r="L77" s="18">
        <f t="shared" si="23"/>
        <v>9.0909090909090917</v>
      </c>
      <c r="M77" s="18">
        <v>0</v>
      </c>
      <c r="N77" s="18">
        <f t="shared" si="23"/>
        <v>0</v>
      </c>
      <c r="O77" s="18">
        <f t="shared" si="23"/>
        <v>14.285714285714286</v>
      </c>
      <c r="P77" s="18">
        <f t="shared" si="23"/>
        <v>5.2631578947368425</v>
      </c>
      <c r="Q77" s="18">
        <v>0</v>
      </c>
    </row>
    <row r="78" spans="1:17" ht="39" customHeight="1" thickTop="1" x14ac:dyDescent="0.2">
      <c r="A78" s="39"/>
      <c r="B78" s="15" t="s">
        <v>84</v>
      </c>
      <c r="C78" s="37" t="s">
        <v>85</v>
      </c>
      <c r="D78" s="40">
        <f>SUM(E78:Q78)</f>
        <v>12068.583628388235</v>
      </c>
      <c r="E78" s="12">
        <v>135.422</v>
      </c>
      <c r="F78" s="12">
        <v>2860.9690000000001</v>
      </c>
      <c r="G78" s="12">
        <v>200</v>
      </c>
      <c r="H78" s="12">
        <v>0</v>
      </c>
      <c r="I78" s="12">
        <v>393.83907838823529</v>
      </c>
      <c r="J78" s="12">
        <v>192</v>
      </c>
      <c r="K78" s="12">
        <v>130.999</v>
      </c>
      <c r="L78" s="12">
        <v>67</v>
      </c>
      <c r="M78" s="12">
        <v>48.226999999999997</v>
      </c>
      <c r="N78" s="12">
        <v>410.57100000000003</v>
      </c>
      <c r="O78" s="12">
        <v>150</v>
      </c>
      <c r="P78" s="12">
        <v>7479.5565500000002</v>
      </c>
      <c r="Q78" s="12">
        <v>0</v>
      </c>
    </row>
    <row r="79" spans="1:17" ht="39" customHeight="1" x14ac:dyDescent="0.2">
      <c r="A79" s="39"/>
      <c r="B79" s="15"/>
      <c r="C79" s="41" t="s">
        <v>86</v>
      </c>
      <c r="D79" s="40">
        <f>SUM(E79:Q79)</f>
        <v>449654.97956999997</v>
      </c>
      <c r="E79" s="12">
        <v>37244.326000000001</v>
      </c>
      <c r="F79" s="12">
        <v>28609.691999999999</v>
      </c>
      <c r="G79" s="12">
        <v>22851.963</v>
      </c>
      <c r="H79" s="12">
        <v>29281.616000000002</v>
      </c>
      <c r="I79" s="12">
        <v>35999.262999999984</v>
      </c>
      <c r="J79" s="12">
        <v>27688.760999999999</v>
      </c>
      <c r="K79" s="12">
        <v>22599.045999999998</v>
      </c>
      <c r="L79" s="12">
        <v>71982.23057</v>
      </c>
      <c r="M79" s="12">
        <v>28893.547999999999</v>
      </c>
      <c r="N79" s="12">
        <v>23199.023000000001</v>
      </c>
      <c r="O79" s="12">
        <v>42163.849000000002</v>
      </c>
      <c r="P79" s="12">
        <v>50790.705999999998</v>
      </c>
      <c r="Q79" s="12">
        <v>28350.955999999998</v>
      </c>
    </row>
    <row r="80" spans="1:17" ht="39" customHeight="1" thickBot="1" x14ac:dyDescent="0.25">
      <c r="A80" s="39"/>
      <c r="B80" s="30"/>
      <c r="C80" s="17" t="s">
        <v>23</v>
      </c>
      <c r="D80" s="19">
        <f>100*D78/D79</f>
        <v>2.6839653015583829</v>
      </c>
      <c r="E80" s="31">
        <f>100*E78/E79</f>
        <v>0.36360437828838676</v>
      </c>
      <c r="F80" s="31">
        <f t="shared" ref="F80:R80" si="24">100*F78/F79</f>
        <v>9.9999993009362012</v>
      </c>
      <c r="G80" s="31">
        <f t="shared" si="24"/>
        <v>0.87519833635298638</v>
      </c>
      <c r="H80" s="31">
        <f t="shared" si="24"/>
        <v>0</v>
      </c>
      <c r="I80" s="31">
        <f t="shared" si="24"/>
        <v>1.0940198369845389</v>
      </c>
      <c r="J80" s="31">
        <f t="shared" si="24"/>
        <v>0.69342214337434604</v>
      </c>
      <c r="K80" s="31">
        <f t="shared" si="24"/>
        <v>0.57966606200987425</v>
      </c>
      <c r="L80" s="31">
        <f t="shared" si="24"/>
        <v>9.3078527116279106E-2</v>
      </c>
      <c r="M80" s="31">
        <f t="shared" si="24"/>
        <v>0.16691269621854679</v>
      </c>
      <c r="N80" s="31">
        <f t="shared" si="24"/>
        <v>1.769777115182825</v>
      </c>
      <c r="O80" s="31">
        <f t="shared" si="24"/>
        <v>0.35575499760470158</v>
      </c>
      <c r="P80" s="31">
        <f t="shared" si="24"/>
        <v>14.726230720242402</v>
      </c>
      <c r="Q80" s="31">
        <f t="shared" si="24"/>
        <v>0</v>
      </c>
    </row>
    <row r="81" spans="1:17" ht="43.5" customHeight="1" thickTop="1" x14ac:dyDescent="0.2">
      <c r="A81" s="39" t="s">
        <v>87</v>
      </c>
      <c r="B81" s="10" t="s">
        <v>88</v>
      </c>
      <c r="C81" s="25" t="s">
        <v>89</v>
      </c>
      <c r="D81" s="13">
        <f>SUM(E81:Q81)</f>
        <v>3718</v>
      </c>
      <c r="E81" s="12">
        <v>263</v>
      </c>
      <c r="F81" s="12">
        <v>221</v>
      </c>
      <c r="G81" s="12">
        <v>178</v>
      </c>
      <c r="H81" s="12">
        <v>165</v>
      </c>
      <c r="I81" s="12">
        <v>540</v>
      </c>
      <c r="J81" s="12">
        <v>179</v>
      </c>
      <c r="K81" s="12">
        <v>196</v>
      </c>
      <c r="L81" s="12">
        <v>438</v>
      </c>
      <c r="M81" s="12">
        <v>265</v>
      </c>
      <c r="N81" s="12">
        <v>314</v>
      </c>
      <c r="O81" s="12">
        <v>253</v>
      </c>
      <c r="P81" s="12">
        <v>507</v>
      </c>
      <c r="Q81" s="12">
        <v>199</v>
      </c>
    </row>
    <row r="82" spans="1:17" ht="49.5" customHeight="1" x14ac:dyDescent="0.2">
      <c r="A82" s="39"/>
      <c r="B82" s="15"/>
      <c r="C82" s="25" t="s">
        <v>90</v>
      </c>
      <c r="D82" s="13">
        <f>SUM(E82:Q82)</f>
        <v>61433</v>
      </c>
      <c r="E82" s="12">
        <v>1812</v>
      </c>
      <c r="F82" s="12">
        <v>3000</v>
      </c>
      <c r="G82" s="12">
        <v>1050</v>
      </c>
      <c r="H82" s="12">
        <v>696</v>
      </c>
      <c r="I82" s="12">
        <v>3266</v>
      </c>
      <c r="J82" s="12">
        <v>891</v>
      </c>
      <c r="K82" s="12">
        <v>650</v>
      </c>
      <c r="L82" s="12">
        <v>3028</v>
      </c>
      <c r="M82" s="12">
        <v>1876</v>
      </c>
      <c r="N82" s="12">
        <v>1254</v>
      </c>
      <c r="O82" s="12">
        <v>2454</v>
      </c>
      <c r="P82" s="12">
        <v>39498</v>
      </c>
      <c r="Q82" s="12">
        <v>1958</v>
      </c>
    </row>
    <row r="83" spans="1:17" ht="49.5" customHeight="1" thickBot="1" x14ac:dyDescent="0.25">
      <c r="A83" s="39"/>
      <c r="B83" s="16"/>
      <c r="C83" s="17" t="s">
        <v>23</v>
      </c>
      <c r="D83" s="19">
        <f>100*D81/D82</f>
        <v>6.0521218237754955</v>
      </c>
      <c r="E83" s="18">
        <f>100*E81/E82</f>
        <v>14.514348785871965</v>
      </c>
      <c r="F83" s="18">
        <f t="shared" ref="F83:R83" si="25">100*F81/F82</f>
        <v>7.3666666666666663</v>
      </c>
      <c r="G83" s="18">
        <f t="shared" si="25"/>
        <v>16.952380952380953</v>
      </c>
      <c r="H83" s="18">
        <f t="shared" si="25"/>
        <v>23.706896551724139</v>
      </c>
      <c r="I83" s="18">
        <f t="shared" si="25"/>
        <v>16.53398652786283</v>
      </c>
      <c r="J83" s="18">
        <f t="shared" si="25"/>
        <v>20.089786756453424</v>
      </c>
      <c r="K83" s="18">
        <f t="shared" si="25"/>
        <v>30.153846153846153</v>
      </c>
      <c r="L83" s="18">
        <f t="shared" si="25"/>
        <v>14.464993394980185</v>
      </c>
      <c r="M83" s="18">
        <f t="shared" si="25"/>
        <v>14.125799573560768</v>
      </c>
      <c r="N83" s="18">
        <f t="shared" si="25"/>
        <v>25.039872408293462</v>
      </c>
      <c r="O83" s="18">
        <f t="shared" si="25"/>
        <v>10.309698451507742</v>
      </c>
      <c r="P83" s="18">
        <f t="shared" si="25"/>
        <v>1.2836092966732493</v>
      </c>
      <c r="Q83" s="18">
        <f t="shared" si="25"/>
        <v>10.163432073544433</v>
      </c>
    </row>
    <row r="84" spans="1:17" ht="39" customHeight="1" thickTop="1" x14ac:dyDescent="0.2">
      <c r="A84" s="39"/>
      <c r="B84" s="20" t="s">
        <v>91</v>
      </c>
      <c r="C84" s="24" t="s">
        <v>92</v>
      </c>
      <c r="D84" s="13">
        <f>SUM(E84:Q84)</f>
        <v>349</v>
      </c>
      <c r="E84" s="22">
        <v>25</v>
      </c>
      <c r="F84" s="22">
        <v>21</v>
      </c>
      <c r="G84" s="22">
        <v>16</v>
      </c>
      <c r="H84" s="22">
        <v>28</v>
      </c>
      <c r="I84" s="22">
        <v>46</v>
      </c>
      <c r="J84" s="22">
        <v>15</v>
      </c>
      <c r="K84" s="22">
        <v>11</v>
      </c>
      <c r="L84" s="22">
        <v>33</v>
      </c>
      <c r="M84" s="22">
        <v>9</v>
      </c>
      <c r="N84" s="22">
        <v>24</v>
      </c>
      <c r="O84" s="22">
        <v>46</v>
      </c>
      <c r="P84" s="22">
        <v>68</v>
      </c>
      <c r="Q84" s="22">
        <v>7</v>
      </c>
    </row>
    <row r="85" spans="1:17" ht="39" customHeight="1" x14ac:dyDescent="0.2">
      <c r="A85" s="39"/>
      <c r="B85" s="15"/>
      <c r="C85" s="25" t="s">
        <v>93</v>
      </c>
      <c r="D85" s="13">
        <f>SUM(E85:Q85)</f>
        <v>356</v>
      </c>
      <c r="E85" s="12">
        <v>26</v>
      </c>
      <c r="F85" s="12">
        <v>21</v>
      </c>
      <c r="G85" s="12">
        <v>28</v>
      </c>
      <c r="H85" s="12">
        <v>28</v>
      </c>
      <c r="I85" s="12">
        <v>30</v>
      </c>
      <c r="J85" s="12">
        <v>15</v>
      </c>
      <c r="K85" s="12">
        <v>11</v>
      </c>
      <c r="L85" s="12">
        <v>33</v>
      </c>
      <c r="M85" s="12">
        <v>9</v>
      </c>
      <c r="N85" s="12">
        <v>24</v>
      </c>
      <c r="O85" s="12">
        <v>56</v>
      </c>
      <c r="P85" s="12">
        <v>68</v>
      </c>
      <c r="Q85" s="12">
        <v>7</v>
      </c>
    </row>
    <row r="86" spans="1:17" ht="39" customHeight="1" thickBot="1" x14ac:dyDescent="0.25">
      <c r="A86" s="39"/>
      <c r="B86" s="16"/>
      <c r="C86" s="17" t="s">
        <v>23</v>
      </c>
      <c r="D86" s="19">
        <f>100*D84/D85</f>
        <v>98.033707865168537</v>
      </c>
      <c r="E86" s="18">
        <f>100*E84/E85</f>
        <v>96.15384615384616</v>
      </c>
      <c r="F86" s="18">
        <f t="shared" ref="F86:R86" si="26">100*F84/F85</f>
        <v>100</v>
      </c>
      <c r="G86" s="18">
        <f t="shared" si="26"/>
        <v>57.142857142857146</v>
      </c>
      <c r="H86" s="18">
        <f t="shared" si="26"/>
        <v>100</v>
      </c>
      <c r="I86" s="18">
        <f t="shared" si="26"/>
        <v>153.33333333333334</v>
      </c>
      <c r="J86" s="18">
        <f t="shared" si="26"/>
        <v>100</v>
      </c>
      <c r="K86" s="18">
        <f t="shared" si="26"/>
        <v>100</v>
      </c>
      <c r="L86" s="18">
        <f t="shared" si="26"/>
        <v>100</v>
      </c>
      <c r="M86" s="18">
        <f t="shared" si="26"/>
        <v>100</v>
      </c>
      <c r="N86" s="18">
        <f t="shared" si="26"/>
        <v>100</v>
      </c>
      <c r="O86" s="18">
        <f t="shared" si="26"/>
        <v>82.142857142857139</v>
      </c>
      <c r="P86" s="18">
        <f t="shared" si="26"/>
        <v>100</v>
      </c>
      <c r="Q86" s="18">
        <f t="shared" si="26"/>
        <v>100</v>
      </c>
    </row>
    <row r="87" spans="1:17" ht="39" customHeight="1" thickTop="1" x14ac:dyDescent="0.2">
      <c r="A87" s="39"/>
      <c r="B87" s="20" t="s">
        <v>94</v>
      </c>
      <c r="C87" s="24" t="s">
        <v>95</v>
      </c>
      <c r="D87" s="13">
        <f>SUM(E87:Q87)</f>
        <v>70072</v>
      </c>
      <c r="E87" s="22">
        <v>4436</v>
      </c>
      <c r="F87" s="22">
        <v>5581</v>
      </c>
      <c r="G87" s="22">
        <v>2570</v>
      </c>
      <c r="H87" s="22">
        <v>4075</v>
      </c>
      <c r="I87" s="22">
        <v>4024</v>
      </c>
      <c r="J87" s="22">
        <v>5087</v>
      </c>
      <c r="K87" s="22">
        <v>1415</v>
      </c>
      <c r="L87" s="22">
        <v>23882</v>
      </c>
      <c r="M87" s="22">
        <v>1218</v>
      </c>
      <c r="N87" s="22">
        <v>3075</v>
      </c>
      <c r="O87" s="22">
        <v>3745</v>
      </c>
      <c r="P87" s="22">
        <v>7322</v>
      </c>
      <c r="Q87" s="22">
        <v>3642</v>
      </c>
    </row>
    <row r="88" spans="1:17" ht="39" customHeight="1" x14ac:dyDescent="0.2">
      <c r="A88" s="39"/>
      <c r="B88" s="15"/>
      <c r="C88" s="23" t="s">
        <v>41</v>
      </c>
      <c r="D88" s="13">
        <f>SUM(E88:Q88)</f>
        <v>15186</v>
      </c>
      <c r="E88" s="12">
        <v>810</v>
      </c>
      <c r="F88" s="12">
        <v>855</v>
      </c>
      <c r="G88" s="12">
        <v>537</v>
      </c>
      <c r="H88" s="12">
        <v>571</v>
      </c>
      <c r="I88" s="12">
        <v>1765</v>
      </c>
      <c r="J88" s="12">
        <v>754</v>
      </c>
      <c r="K88" s="12">
        <v>434</v>
      </c>
      <c r="L88" s="12">
        <v>1981</v>
      </c>
      <c r="M88" s="12">
        <v>999</v>
      </c>
      <c r="N88" s="12">
        <v>960</v>
      </c>
      <c r="O88" s="12">
        <v>1073</v>
      </c>
      <c r="P88" s="12">
        <v>3747</v>
      </c>
      <c r="Q88" s="12">
        <v>700</v>
      </c>
    </row>
    <row r="89" spans="1:17" ht="39" customHeight="1" thickBot="1" x14ac:dyDescent="0.25">
      <c r="A89" s="39"/>
      <c r="B89" s="16"/>
      <c r="C89" s="17" t="s">
        <v>23</v>
      </c>
      <c r="D89" s="19">
        <f>D87/D88</f>
        <v>4.6142499670749375</v>
      </c>
      <c r="E89" s="18">
        <f>E87/E88</f>
        <v>5.4765432098765432</v>
      </c>
      <c r="F89" s="18">
        <f t="shared" ref="F89:Q89" si="27">F87/F88</f>
        <v>6.5274853801169588</v>
      </c>
      <c r="G89" s="18">
        <f t="shared" si="27"/>
        <v>4.7858472998137804</v>
      </c>
      <c r="H89" s="18">
        <f t="shared" si="27"/>
        <v>7.1366024518388791</v>
      </c>
      <c r="I89" s="18">
        <f t="shared" si="27"/>
        <v>2.279886685552408</v>
      </c>
      <c r="J89" s="18">
        <f t="shared" si="27"/>
        <v>6.7466843501326261</v>
      </c>
      <c r="K89" s="18">
        <f t="shared" si="27"/>
        <v>3.2603686635944702</v>
      </c>
      <c r="L89" s="18">
        <f t="shared" si="27"/>
        <v>12.0555275113579</v>
      </c>
      <c r="M89" s="18">
        <f t="shared" si="27"/>
        <v>1.2192192192192193</v>
      </c>
      <c r="N89" s="18">
        <f t="shared" si="27"/>
        <v>3.203125</v>
      </c>
      <c r="O89" s="18">
        <f t="shared" si="27"/>
        <v>3.490214352283318</v>
      </c>
      <c r="P89" s="18">
        <f t="shared" si="27"/>
        <v>1.9540966106218307</v>
      </c>
      <c r="Q89" s="18">
        <f t="shared" si="27"/>
        <v>5.2028571428571428</v>
      </c>
    </row>
    <row r="90" spans="1:17" ht="39" customHeight="1" thickTop="1" x14ac:dyDescent="0.2">
      <c r="A90" s="39"/>
      <c r="B90" s="20" t="s">
        <v>96</v>
      </c>
      <c r="C90" s="23" t="s">
        <v>41</v>
      </c>
      <c r="D90" s="13">
        <f>SUM(E90:Q90)</f>
        <v>15186</v>
      </c>
      <c r="E90" s="22">
        <v>810</v>
      </c>
      <c r="F90" s="22">
        <v>855</v>
      </c>
      <c r="G90" s="22">
        <v>537</v>
      </c>
      <c r="H90" s="22">
        <v>571</v>
      </c>
      <c r="I90" s="22">
        <v>1765</v>
      </c>
      <c r="J90" s="22">
        <v>754</v>
      </c>
      <c r="K90" s="22">
        <v>434</v>
      </c>
      <c r="L90" s="22">
        <v>1981</v>
      </c>
      <c r="M90" s="22">
        <v>999</v>
      </c>
      <c r="N90" s="22">
        <v>960</v>
      </c>
      <c r="O90" s="22">
        <v>1073</v>
      </c>
      <c r="P90" s="22">
        <v>3747</v>
      </c>
      <c r="Q90" s="22">
        <v>700</v>
      </c>
    </row>
    <row r="91" spans="1:17" ht="39" customHeight="1" x14ac:dyDescent="0.2">
      <c r="A91" s="39"/>
      <c r="B91" s="15"/>
      <c r="C91" s="25" t="s">
        <v>97</v>
      </c>
      <c r="D91" s="13">
        <f>SUM(E91:Q91)</f>
        <v>2125</v>
      </c>
      <c r="E91" s="12">
        <v>222</v>
      </c>
      <c r="F91" s="12">
        <v>184</v>
      </c>
      <c r="G91" s="12">
        <v>90</v>
      </c>
      <c r="H91" s="12">
        <v>145</v>
      </c>
      <c r="I91" s="12">
        <v>148</v>
      </c>
      <c r="J91" s="12">
        <v>96</v>
      </c>
      <c r="K91" s="12">
        <v>80</v>
      </c>
      <c r="L91" s="12">
        <v>201</v>
      </c>
      <c r="M91" s="12">
        <v>95</v>
      </c>
      <c r="N91" s="12">
        <v>76</v>
      </c>
      <c r="O91" s="12">
        <v>189</v>
      </c>
      <c r="P91" s="12">
        <v>495</v>
      </c>
      <c r="Q91" s="12">
        <v>104</v>
      </c>
    </row>
    <row r="92" spans="1:17" ht="39" customHeight="1" thickBot="1" x14ac:dyDescent="0.25">
      <c r="A92" s="39"/>
      <c r="B92" s="16"/>
      <c r="C92" s="17" t="s">
        <v>23</v>
      </c>
      <c r="D92" s="19">
        <f>D90/D91</f>
        <v>7.1463529411764704</v>
      </c>
      <c r="E92" s="18">
        <f>E90/E91</f>
        <v>3.6486486486486487</v>
      </c>
      <c r="F92" s="18">
        <f t="shared" ref="F92:Q92" si="28">F90/F91</f>
        <v>4.6467391304347823</v>
      </c>
      <c r="G92" s="18">
        <f t="shared" si="28"/>
        <v>5.9666666666666668</v>
      </c>
      <c r="H92" s="18">
        <f t="shared" si="28"/>
        <v>3.9379310344827587</v>
      </c>
      <c r="I92" s="18">
        <f t="shared" si="28"/>
        <v>11.925675675675675</v>
      </c>
      <c r="J92" s="18">
        <f t="shared" si="28"/>
        <v>7.854166666666667</v>
      </c>
      <c r="K92" s="18">
        <f t="shared" si="28"/>
        <v>5.4249999999999998</v>
      </c>
      <c r="L92" s="18">
        <f t="shared" si="28"/>
        <v>9.8557213930348251</v>
      </c>
      <c r="M92" s="18">
        <f t="shared" si="28"/>
        <v>10.51578947368421</v>
      </c>
      <c r="N92" s="18">
        <f t="shared" si="28"/>
        <v>12.631578947368421</v>
      </c>
      <c r="O92" s="18">
        <f t="shared" si="28"/>
        <v>5.6772486772486772</v>
      </c>
      <c r="P92" s="18">
        <f t="shared" si="28"/>
        <v>7.5696969696969694</v>
      </c>
      <c r="Q92" s="18">
        <f t="shared" si="28"/>
        <v>6.7307692307692308</v>
      </c>
    </row>
    <row r="93" spans="1:17" ht="39" customHeight="1" thickTop="1" x14ac:dyDescent="0.2">
      <c r="A93" s="39"/>
      <c r="B93" s="20" t="s">
        <v>98</v>
      </c>
      <c r="C93" s="23" t="s">
        <v>41</v>
      </c>
      <c r="D93" s="13">
        <f>SUM(E93:Q93)</f>
        <v>15186</v>
      </c>
      <c r="E93" s="22">
        <v>810</v>
      </c>
      <c r="F93" s="22">
        <v>855</v>
      </c>
      <c r="G93" s="22">
        <v>537</v>
      </c>
      <c r="H93" s="22">
        <v>571</v>
      </c>
      <c r="I93" s="22">
        <v>1765</v>
      </c>
      <c r="J93" s="22">
        <v>754</v>
      </c>
      <c r="K93" s="22">
        <v>434</v>
      </c>
      <c r="L93" s="22">
        <v>1981</v>
      </c>
      <c r="M93" s="22">
        <v>999</v>
      </c>
      <c r="N93" s="22">
        <v>960</v>
      </c>
      <c r="O93" s="22">
        <v>1073</v>
      </c>
      <c r="P93" s="22">
        <v>3747</v>
      </c>
      <c r="Q93" s="22">
        <v>700</v>
      </c>
    </row>
    <row r="94" spans="1:17" ht="39" customHeight="1" x14ac:dyDescent="0.2">
      <c r="A94" s="39"/>
      <c r="B94" s="15"/>
      <c r="C94" s="25" t="s">
        <v>99</v>
      </c>
      <c r="D94" s="13">
        <f>SUM(E94:Q94)</f>
        <v>790</v>
      </c>
      <c r="E94" s="12">
        <v>59</v>
      </c>
      <c r="F94" s="12">
        <v>59</v>
      </c>
      <c r="G94" s="12">
        <v>42</v>
      </c>
      <c r="H94" s="12">
        <v>40</v>
      </c>
      <c r="I94" s="12">
        <v>69</v>
      </c>
      <c r="J94" s="12">
        <v>58</v>
      </c>
      <c r="K94" s="12">
        <v>31</v>
      </c>
      <c r="L94" s="12">
        <v>92</v>
      </c>
      <c r="M94" s="12">
        <v>74</v>
      </c>
      <c r="N94" s="12">
        <v>51</v>
      </c>
      <c r="O94" s="12">
        <v>73</v>
      </c>
      <c r="P94" s="12">
        <v>82</v>
      </c>
      <c r="Q94" s="12">
        <v>60</v>
      </c>
    </row>
    <row r="95" spans="1:17" ht="39" customHeight="1" thickBot="1" x14ac:dyDescent="0.25">
      <c r="A95" s="39"/>
      <c r="B95" s="16"/>
      <c r="C95" s="17" t="s">
        <v>23</v>
      </c>
      <c r="D95" s="19">
        <f>D93/D94</f>
        <v>19.222784810126583</v>
      </c>
      <c r="E95" s="18">
        <f>E93/E94</f>
        <v>13.728813559322035</v>
      </c>
      <c r="F95" s="18">
        <f t="shared" ref="F95:Q95" si="29">F93/F94</f>
        <v>14.491525423728813</v>
      </c>
      <c r="G95" s="18">
        <f t="shared" si="29"/>
        <v>12.785714285714286</v>
      </c>
      <c r="H95" s="18">
        <f t="shared" si="29"/>
        <v>14.275</v>
      </c>
      <c r="I95" s="18">
        <f t="shared" si="29"/>
        <v>25.579710144927535</v>
      </c>
      <c r="J95" s="18">
        <f t="shared" si="29"/>
        <v>13</v>
      </c>
      <c r="K95" s="18">
        <f t="shared" si="29"/>
        <v>14</v>
      </c>
      <c r="L95" s="18">
        <f t="shared" si="29"/>
        <v>21.532608695652176</v>
      </c>
      <c r="M95" s="18">
        <f t="shared" si="29"/>
        <v>13.5</v>
      </c>
      <c r="N95" s="18">
        <f t="shared" si="29"/>
        <v>18.823529411764707</v>
      </c>
      <c r="O95" s="18">
        <f t="shared" si="29"/>
        <v>14.698630136986301</v>
      </c>
      <c r="P95" s="18">
        <f t="shared" si="29"/>
        <v>45.695121951219512</v>
      </c>
      <c r="Q95" s="18">
        <f t="shared" si="29"/>
        <v>11.666666666666666</v>
      </c>
    </row>
    <row r="96" spans="1:17" ht="39" customHeight="1" thickTop="1" x14ac:dyDescent="0.2">
      <c r="A96" s="39"/>
      <c r="B96" s="20" t="s">
        <v>100</v>
      </c>
      <c r="C96" s="24" t="s">
        <v>101</v>
      </c>
      <c r="D96" s="13">
        <f>SUM(E96:Q96)</f>
        <v>568</v>
      </c>
      <c r="E96" s="22">
        <v>59</v>
      </c>
      <c r="F96" s="22">
        <v>57</v>
      </c>
      <c r="G96" s="22">
        <v>25</v>
      </c>
      <c r="H96" s="22">
        <v>40</v>
      </c>
      <c r="I96" s="22">
        <v>68</v>
      </c>
      <c r="J96" s="22">
        <v>39</v>
      </c>
      <c r="K96" s="22">
        <v>10</v>
      </c>
      <c r="L96" s="22">
        <v>92</v>
      </c>
      <c r="M96" s="22">
        <v>18</v>
      </c>
      <c r="N96" s="22">
        <v>38</v>
      </c>
      <c r="O96" s="22">
        <v>54</v>
      </c>
      <c r="P96" s="22">
        <v>30</v>
      </c>
      <c r="Q96" s="22">
        <v>38</v>
      </c>
    </row>
    <row r="97" spans="1:17" ht="39" customHeight="1" x14ac:dyDescent="0.2">
      <c r="A97" s="39"/>
      <c r="B97" s="15"/>
      <c r="C97" s="25" t="s">
        <v>102</v>
      </c>
      <c r="D97" s="13">
        <f>SUM(E97:Q97)</f>
        <v>790</v>
      </c>
      <c r="E97" s="12">
        <v>59</v>
      </c>
      <c r="F97" s="12">
        <v>59</v>
      </c>
      <c r="G97" s="12">
        <v>42</v>
      </c>
      <c r="H97" s="12">
        <v>40</v>
      </c>
      <c r="I97" s="12">
        <v>69</v>
      </c>
      <c r="J97" s="12">
        <v>58</v>
      </c>
      <c r="K97" s="12">
        <v>31</v>
      </c>
      <c r="L97" s="12">
        <v>92</v>
      </c>
      <c r="M97" s="12">
        <v>74</v>
      </c>
      <c r="N97" s="12">
        <v>51</v>
      </c>
      <c r="O97" s="12">
        <v>73</v>
      </c>
      <c r="P97" s="12">
        <v>82</v>
      </c>
      <c r="Q97" s="12">
        <v>60</v>
      </c>
    </row>
    <row r="98" spans="1:17" ht="39" customHeight="1" thickBot="1" x14ac:dyDescent="0.25">
      <c r="A98" s="39"/>
      <c r="B98" s="16"/>
      <c r="C98" s="17" t="s">
        <v>23</v>
      </c>
      <c r="D98" s="19">
        <f>100*D96/D97</f>
        <v>71.898734177215189</v>
      </c>
      <c r="E98" s="18">
        <f>100*E96/E97</f>
        <v>100</v>
      </c>
      <c r="F98" s="18">
        <f t="shared" ref="F98:R98" si="30">100*F96/F97</f>
        <v>96.610169491525426</v>
      </c>
      <c r="G98" s="18">
        <f t="shared" si="30"/>
        <v>59.523809523809526</v>
      </c>
      <c r="H98" s="18">
        <f t="shared" si="30"/>
        <v>100</v>
      </c>
      <c r="I98" s="18">
        <f t="shared" si="30"/>
        <v>98.550724637681157</v>
      </c>
      <c r="J98" s="18">
        <f t="shared" si="30"/>
        <v>67.241379310344826</v>
      </c>
      <c r="K98" s="18">
        <f t="shared" si="30"/>
        <v>32.258064516129032</v>
      </c>
      <c r="L98" s="18">
        <f t="shared" si="30"/>
        <v>100</v>
      </c>
      <c r="M98" s="18">
        <f t="shared" si="30"/>
        <v>24.324324324324323</v>
      </c>
      <c r="N98" s="18">
        <f t="shared" si="30"/>
        <v>74.509803921568633</v>
      </c>
      <c r="O98" s="18">
        <f t="shared" si="30"/>
        <v>73.972602739726028</v>
      </c>
      <c r="P98" s="18">
        <f t="shared" si="30"/>
        <v>36.585365853658537</v>
      </c>
      <c r="Q98" s="18">
        <f t="shared" si="30"/>
        <v>63.333333333333336</v>
      </c>
    </row>
    <row r="99" spans="1:17" ht="39" customHeight="1" thickTop="1" x14ac:dyDescent="0.2">
      <c r="A99" s="39"/>
      <c r="B99" s="20" t="s">
        <v>103</v>
      </c>
      <c r="C99" s="41" t="s">
        <v>104</v>
      </c>
      <c r="D99" s="40">
        <f>SUM(E99:Q99)</f>
        <v>449654.97996999999</v>
      </c>
      <c r="E99" s="22">
        <v>37244.326000000001</v>
      </c>
      <c r="F99" s="22">
        <v>28609.691999999999</v>
      </c>
      <c r="G99" s="22">
        <v>22851.963</v>
      </c>
      <c r="H99" s="22">
        <v>29281.616000000002</v>
      </c>
      <c r="I99" s="22">
        <v>35999.262999999984</v>
      </c>
      <c r="J99" s="22">
        <v>27688.760999999999</v>
      </c>
      <c r="K99" s="22">
        <v>22599.045999999998</v>
      </c>
      <c r="L99" s="22">
        <v>71982.23057</v>
      </c>
      <c r="M99" s="22">
        <v>28893.547999999999</v>
      </c>
      <c r="N99" s="22">
        <v>23199.023000000001</v>
      </c>
      <c r="O99" s="22">
        <v>42163.849000000002</v>
      </c>
      <c r="P99" s="22">
        <v>50790.705999999998</v>
      </c>
      <c r="Q99" s="22">
        <v>28350.956399999999</v>
      </c>
    </row>
    <row r="100" spans="1:17" ht="39" customHeight="1" x14ac:dyDescent="0.2">
      <c r="A100" s="39"/>
      <c r="B100" s="15"/>
      <c r="C100" s="23" t="s">
        <v>41</v>
      </c>
      <c r="D100" s="13">
        <f>SUM(E100:Q100)</f>
        <v>15186</v>
      </c>
      <c r="E100" s="12">
        <v>810</v>
      </c>
      <c r="F100" s="12">
        <v>855</v>
      </c>
      <c r="G100" s="12">
        <v>537</v>
      </c>
      <c r="H100" s="12">
        <v>571</v>
      </c>
      <c r="I100" s="12">
        <v>1765</v>
      </c>
      <c r="J100" s="12">
        <v>754</v>
      </c>
      <c r="K100" s="12">
        <v>434</v>
      </c>
      <c r="L100" s="12">
        <v>1981</v>
      </c>
      <c r="M100" s="12">
        <v>999</v>
      </c>
      <c r="N100" s="12">
        <v>960</v>
      </c>
      <c r="O100" s="12">
        <v>1073</v>
      </c>
      <c r="P100" s="12">
        <v>3747</v>
      </c>
      <c r="Q100" s="12">
        <v>700</v>
      </c>
    </row>
    <row r="101" spans="1:17" ht="39" customHeight="1" thickBot="1" x14ac:dyDescent="0.25">
      <c r="A101" s="39"/>
      <c r="B101" s="16"/>
      <c r="C101" s="17" t="s">
        <v>105</v>
      </c>
      <c r="D101" s="42">
        <f>(D99/D100)</f>
        <v>29.609836689714211</v>
      </c>
      <c r="E101" s="18">
        <f>(E99/E100)</f>
        <v>45.980649382716052</v>
      </c>
      <c r="F101" s="18">
        <f t="shared" ref="F101:Q101" si="31">(F99/F100)</f>
        <v>33.461628070175436</v>
      </c>
      <c r="G101" s="18">
        <f t="shared" si="31"/>
        <v>42.554865921787709</v>
      </c>
      <c r="H101" s="18">
        <f t="shared" si="31"/>
        <v>51.28128896672505</v>
      </c>
      <c r="I101" s="18">
        <f t="shared" si="31"/>
        <v>20.396183002832853</v>
      </c>
      <c r="J101" s="18">
        <f t="shared" si="31"/>
        <v>36.722494694960211</v>
      </c>
      <c r="K101" s="18">
        <f t="shared" si="31"/>
        <v>52.07153456221198</v>
      </c>
      <c r="L101" s="18">
        <f t="shared" si="31"/>
        <v>36.336310232205953</v>
      </c>
      <c r="M101" s="18">
        <f t="shared" si="31"/>
        <v>28.922470470470468</v>
      </c>
      <c r="N101" s="18">
        <f t="shared" si="31"/>
        <v>24.165648958333335</v>
      </c>
      <c r="O101" s="18">
        <f t="shared" si="31"/>
        <v>39.295292637465053</v>
      </c>
      <c r="P101" s="18">
        <f t="shared" si="31"/>
        <v>13.555032292500666</v>
      </c>
      <c r="Q101" s="18">
        <f t="shared" si="31"/>
        <v>40.501366285714283</v>
      </c>
    </row>
    <row r="102" spans="1:17" ht="39" customHeight="1" thickTop="1" x14ac:dyDescent="0.2"/>
  </sheetData>
  <mergeCells count="37">
    <mergeCell ref="B93:B95"/>
    <mergeCell ref="B96:B98"/>
    <mergeCell ref="B99:B101"/>
    <mergeCell ref="A69:A80"/>
    <mergeCell ref="B69:B71"/>
    <mergeCell ref="B72:B74"/>
    <mergeCell ref="B75:B77"/>
    <mergeCell ref="B78:B80"/>
    <mergeCell ref="A81:A101"/>
    <mergeCell ref="B81:B83"/>
    <mergeCell ref="B84:B86"/>
    <mergeCell ref="B87:B89"/>
    <mergeCell ref="B90:B92"/>
    <mergeCell ref="A48:A68"/>
    <mergeCell ref="B48:B50"/>
    <mergeCell ref="B51:B53"/>
    <mergeCell ref="B54:B56"/>
    <mergeCell ref="B57:B59"/>
    <mergeCell ref="B60:B62"/>
    <mergeCell ref="B63:B65"/>
    <mergeCell ref="B66:B68"/>
    <mergeCell ref="A30:A47"/>
    <mergeCell ref="B30:B32"/>
    <mergeCell ref="B33:B35"/>
    <mergeCell ref="B36:B38"/>
    <mergeCell ref="B39:B41"/>
    <mergeCell ref="B42:B44"/>
    <mergeCell ref="B45:B47"/>
    <mergeCell ref="A6:A29"/>
    <mergeCell ref="B6:B8"/>
    <mergeCell ref="B9:B11"/>
    <mergeCell ref="B12:B14"/>
    <mergeCell ref="B15:B17"/>
    <mergeCell ref="B18:B20"/>
    <mergeCell ref="B21:B23"/>
    <mergeCell ref="B24:B26"/>
    <mergeCell ref="B27:B29"/>
  </mergeCells>
  <pageMargins left="0.23622047244094491" right="0.23622047244094491" top="0.55118110236220474" bottom="0.55118110236220474" header="0.31496062992125984" footer="0.31496062992125984"/>
  <pageSetup scale="44" fitToHeight="0" orientation="landscape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TSJMM 2015-2016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lfgaldret@gmail.com</dc:creator>
  <cp:lastModifiedBy>lfgaldret@gmail.com</cp:lastModifiedBy>
  <dcterms:created xsi:type="dcterms:W3CDTF">2017-05-25T20:09:46Z</dcterms:created>
  <dcterms:modified xsi:type="dcterms:W3CDTF">2017-05-25T20:13:34Z</dcterms:modified>
</cp:coreProperties>
</file>