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45" windowWidth="15480" windowHeight="11640"/>
  </bookViews>
  <sheets>
    <sheet name="Ene" sheetId="9" r:id="rId1"/>
    <sheet name="Feb" sheetId="8" r:id="rId2"/>
    <sheet name="Mzo" sheetId="7" r:id="rId3"/>
    <sheet name="Abr" sheetId="15" r:id="rId4"/>
    <sheet name="May" sheetId="16" r:id="rId5"/>
    <sheet name="Jun" sheetId="17" r:id="rId6"/>
    <sheet name="Julio" sheetId="18" r:id="rId7"/>
    <sheet name="Ago" sheetId="19" r:id="rId8"/>
    <sheet name="Sept" sheetId="21" r:id="rId9"/>
    <sheet name="Oct" sheetId="23" r:id="rId10"/>
    <sheet name="Nov" sheetId="24" r:id="rId11"/>
    <sheet name="FEDERALES" sheetId="25" r:id="rId12"/>
    <sheet name="CDI" sheetId="26" r:id="rId13"/>
    <sheet name="CONCENTRADO" sheetId="6" r:id="rId14"/>
  </sheets>
  <calcPr calcId="145621" concurrentCalc="0"/>
</workbook>
</file>

<file path=xl/calcChain.xml><?xml version="1.0" encoding="utf-8"?>
<calcChain xmlns="http://schemas.openxmlformats.org/spreadsheetml/2006/main">
  <c r="G10" i="25" l="1"/>
  <c r="G8" i="26"/>
  <c r="G9" i="25"/>
  <c r="G7" i="26"/>
  <c r="G9" i="26"/>
  <c r="F9" i="26"/>
  <c r="E9" i="26"/>
  <c r="G8" i="25"/>
  <c r="G6" i="25"/>
  <c r="A31" i="25"/>
  <c r="A32" i="25"/>
  <c r="A33" i="25"/>
  <c r="A34" i="25"/>
  <c r="A35" i="25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8" i="25"/>
  <c r="A27" i="25"/>
  <c r="G11" i="25"/>
  <c r="F11" i="25"/>
  <c r="E11" i="25"/>
  <c r="A18" i="24"/>
  <c r="A24" i="9"/>
  <c r="A23" i="9"/>
  <c r="A22" i="9"/>
  <c r="A21" i="9"/>
  <c r="A17" i="9"/>
  <c r="A16" i="9"/>
  <c r="A15" i="9"/>
  <c r="A14" i="9"/>
  <c r="A13" i="9"/>
  <c r="A12" i="9"/>
  <c r="F8" i="9"/>
  <c r="G8" i="9"/>
  <c r="E8" i="9"/>
  <c r="G6" i="9"/>
  <c r="A32" i="7"/>
  <c r="A31" i="7"/>
  <c r="A30" i="7"/>
  <c r="A29" i="7"/>
  <c r="G11" i="7"/>
  <c r="G10" i="7"/>
  <c r="G9" i="7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G6" i="24"/>
  <c r="A27" i="24"/>
  <c r="A11" i="24"/>
  <c r="A10" i="24"/>
  <c r="A12" i="24"/>
  <c r="A13" i="24"/>
  <c r="A14" i="24"/>
  <c r="A15" i="24"/>
  <c r="A16" i="24"/>
  <c r="A17" i="24"/>
  <c r="A19" i="24"/>
  <c r="A20" i="24"/>
  <c r="A21" i="24"/>
  <c r="A22" i="24"/>
  <c r="A24" i="24"/>
  <c r="E16" i="6"/>
  <c r="G7" i="24"/>
  <c r="D16" i="6"/>
  <c r="F7" i="24"/>
  <c r="C16" i="6"/>
  <c r="E7" i="24"/>
  <c r="B16" i="6"/>
  <c r="A14" i="23"/>
  <c r="I15" i="6"/>
  <c r="A13" i="23"/>
  <c r="H15" i="6"/>
  <c r="A12" i="23"/>
  <c r="G15" i="6"/>
  <c r="A11" i="23"/>
  <c r="F15" i="6"/>
  <c r="A15" i="23"/>
  <c r="A16" i="23"/>
  <c r="A17" i="23"/>
  <c r="A18" i="23"/>
  <c r="A19" i="23"/>
  <c r="A20" i="23"/>
  <c r="A21" i="23"/>
  <c r="A22" i="23"/>
  <c r="A23" i="23"/>
  <c r="A25" i="23"/>
  <c r="E15" i="6"/>
  <c r="A28" i="23"/>
  <c r="G8" i="23"/>
  <c r="D15" i="6"/>
  <c r="F8" i="23"/>
  <c r="C15" i="6"/>
  <c r="E8" i="23"/>
  <c r="B15" i="6"/>
  <c r="A28" i="24"/>
  <c r="A29" i="24"/>
  <c r="A30" i="24"/>
  <c r="A31" i="24"/>
  <c r="A23" i="24"/>
  <c r="A31" i="23"/>
  <c r="A30" i="23"/>
  <c r="A29" i="23"/>
  <c r="A24" i="23"/>
  <c r="G8" i="21"/>
  <c r="F9" i="21"/>
  <c r="G6" i="21"/>
  <c r="G7" i="21"/>
  <c r="G9" i="21"/>
  <c r="E9" i="21"/>
  <c r="A32" i="21"/>
  <c r="V14" i="6"/>
  <c r="A31" i="21"/>
  <c r="U14" i="6"/>
  <c r="A30" i="21"/>
  <c r="T14" i="6"/>
  <c r="A29" i="21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27" i="19"/>
  <c r="T13" i="6"/>
  <c r="A26" i="19"/>
  <c r="S13" i="6"/>
  <c r="A11" i="19"/>
  <c r="G13" i="6"/>
  <c r="A10" i="19"/>
  <c r="F13" i="6"/>
  <c r="A12" i="19"/>
  <c r="A13" i="19"/>
  <c r="A14" i="19"/>
  <c r="A15" i="19"/>
  <c r="A16" i="19"/>
  <c r="A17" i="19"/>
  <c r="A18" i="19"/>
  <c r="A19" i="19"/>
  <c r="A20" i="19"/>
  <c r="A21" i="19"/>
  <c r="A22" i="19"/>
  <c r="A23" i="19"/>
  <c r="E13" i="6"/>
  <c r="G6" i="19"/>
  <c r="G7" i="19"/>
  <c r="D13" i="6"/>
  <c r="F7" i="19"/>
  <c r="C13" i="6"/>
  <c r="E7" i="19"/>
  <c r="B13" i="6"/>
  <c r="A32" i="23"/>
  <c r="A33" i="21"/>
  <c r="A29" i="19"/>
  <c r="A28" i="19"/>
  <c r="A22" i="18"/>
  <c r="P12" i="6"/>
  <c r="P18" i="6"/>
  <c r="A23" i="18"/>
  <c r="Q12" i="6"/>
  <c r="Q18" i="6"/>
  <c r="A31" i="18"/>
  <c r="V12" i="6"/>
  <c r="A30" i="18"/>
  <c r="U12" i="6"/>
  <c r="A29" i="18"/>
  <c r="T12" i="6"/>
  <c r="A28" i="18"/>
  <c r="S12" i="6"/>
  <c r="A24" i="18"/>
  <c r="R12" i="6"/>
  <c r="A21" i="18"/>
  <c r="O12" i="6"/>
  <c r="A20" i="18"/>
  <c r="N12" i="6"/>
  <c r="A19" i="18"/>
  <c r="M12" i="6"/>
  <c r="A18" i="18"/>
  <c r="L12" i="6"/>
  <c r="A17" i="18"/>
  <c r="K12" i="6"/>
  <c r="A16" i="18"/>
  <c r="J12" i="6"/>
  <c r="A15" i="18"/>
  <c r="I12" i="6"/>
  <c r="A14" i="18"/>
  <c r="H12" i="6"/>
  <c r="A13" i="18"/>
  <c r="G12" i="6"/>
  <c r="A12" i="18"/>
  <c r="F12" i="6"/>
  <c r="A25" i="18"/>
  <c r="E12" i="6"/>
  <c r="G7" i="18"/>
  <c r="G8" i="18"/>
  <c r="G9" i="18"/>
  <c r="D12" i="6"/>
  <c r="F9" i="18"/>
  <c r="C12" i="6"/>
  <c r="E9" i="18"/>
  <c r="B12" i="6"/>
  <c r="A33" i="17"/>
  <c r="V11" i="6"/>
  <c r="A32" i="17"/>
  <c r="U11" i="6"/>
  <c r="A31" i="17"/>
  <c r="T11" i="6"/>
  <c r="A30" i="17"/>
  <c r="S11" i="6"/>
  <c r="A26" i="17"/>
  <c r="O11" i="6"/>
  <c r="A25" i="17"/>
  <c r="N11" i="6"/>
  <c r="A24" i="17"/>
  <c r="M11" i="6"/>
  <c r="A23" i="17"/>
  <c r="L11" i="6"/>
  <c r="A22" i="17"/>
  <c r="K11" i="6"/>
  <c r="A21" i="17"/>
  <c r="J11" i="6"/>
  <c r="A20" i="17"/>
  <c r="I11" i="6"/>
  <c r="A19" i="17"/>
  <c r="H11" i="6"/>
  <c r="A18" i="17"/>
  <c r="G11" i="6"/>
  <c r="A17" i="17"/>
  <c r="F11" i="6"/>
  <c r="A27" i="17"/>
  <c r="E11" i="6"/>
  <c r="G6" i="17"/>
  <c r="G7" i="17"/>
  <c r="G8" i="17"/>
  <c r="G9" i="17"/>
  <c r="G10" i="17"/>
  <c r="G11" i="17"/>
  <c r="G12" i="17"/>
  <c r="G13" i="17"/>
  <c r="G14" i="17"/>
  <c r="D11" i="6"/>
  <c r="F14" i="17"/>
  <c r="C11" i="6"/>
  <c r="E14" i="17"/>
  <c r="B11" i="6"/>
  <c r="A42" i="16"/>
  <c r="V10" i="6"/>
  <c r="A41" i="16"/>
  <c r="U10" i="6"/>
  <c r="A40" i="16"/>
  <c r="T10" i="6"/>
  <c r="A39" i="16"/>
  <c r="S10" i="6"/>
  <c r="A26" i="16"/>
  <c r="A27" i="16"/>
  <c r="A28" i="16"/>
  <c r="A29" i="16"/>
  <c r="A30" i="16"/>
  <c r="A31" i="16"/>
  <c r="A32" i="16"/>
  <c r="A33" i="16"/>
  <c r="A34" i="16"/>
  <c r="A35" i="16"/>
  <c r="A36" i="16"/>
  <c r="O10" i="6"/>
  <c r="N10" i="6"/>
  <c r="M10" i="6"/>
  <c r="L10" i="6"/>
  <c r="K10" i="6"/>
  <c r="J10" i="6"/>
  <c r="I10" i="6"/>
  <c r="H10" i="6"/>
  <c r="G10" i="6"/>
  <c r="F10" i="6"/>
  <c r="E10" i="6"/>
  <c r="G12" i="16"/>
  <c r="G19" i="16"/>
  <c r="A30" i="19"/>
  <c r="A32" i="18"/>
  <c r="G18" i="16"/>
  <c r="G17" i="16"/>
  <c r="G16" i="16"/>
  <c r="G15" i="16"/>
  <c r="G14" i="16"/>
  <c r="G13" i="16"/>
  <c r="G8" i="16"/>
  <c r="F21" i="16"/>
  <c r="C10" i="6"/>
  <c r="E21" i="16"/>
  <c r="B10" i="6"/>
  <c r="G20" i="16"/>
  <c r="G11" i="16"/>
  <c r="G10" i="16"/>
  <c r="G9" i="16"/>
  <c r="G7" i="16"/>
  <c r="G6" i="16"/>
  <c r="A30" i="15"/>
  <c r="U9" i="6"/>
  <c r="A31" i="15"/>
  <c r="V8" i="6"/>
  <c r="V9" i="6"/>
  <c r="A29" i="15"/>
  <c r="T9" i="6"/>
  <c r="A28" i="15"/>
  <c r="S9" i="6"/>
  <c r="U8" i="6"/>
  <c r="T8" i="6"/>
  <c r="S8" i="6"/>
  <c r="A29" i="8"/>
  <c r="V7" i="6"/>
  <c r="A28" i="8"/>
  <c r="U7" i="6"/>
  <c r="A27" i="8"/>
  <c r="T7" i="6"/>
  <c r="A26" i="8"/>
  <c r="S7" i="6"/>
  <c r="V6" i="6"/>
  <c r="U6" i="6"/>
  <c r="T6" i="6"/>
  <c r="S6" i="6"/>
  <c r="A24" i="15"/>
  <c r="M9" i="6"/>
  <c r="A23" i="15"/>
  <c r="L9" i="6"/>
  <c r="A22" i="15"/>
  <c r="K9" i="6"/>
  <c r="A21" i="15"/>
  <c r="J9" i="6"/>
  <c r="A20" i="15"/>
  <c r="I9" i="6"/>
  <c r="A19" i="15"/>
  <c r="H9" i="6"/>
  <c r="A18" i="15"/>
  <c r="G9" i="6"/>
  <c r="A17" i="15"/>
  <c r="F9" i="6"/>
  <c r="A25" i="15"/>
  <c r="E9" i="6"/>
  <c r="A25" i="7"/>
  <c r="L8" i="6"/>
  <c r="A24" i="7"/>
  <c r="K8" i="6"/>
  <c r="A23" i="7"/>
  <c r="J8" i="6"/>
  <c r="A22" i="7"/>
  <c r="I8" i="6"/>
  <c r="A21" i="7"/>
  <c r="H8" i="6"/>
  <c r="A20" i="7"/>
  <c r="G8" i="6"/>
  <c r="A19" i="7"/>
  <c r="F8" i="6"/>
  <c r="A26" i="7"/>
  <c r="E8" i="6"/>
  <c r="A22" i="8"/>
  <c r="L7" i="6"/>
  <c r="A21" i="8"/>
  <c r="K7" i="6"/>
  <c r="A20" i="8"/>
  <c r="J7" i="6"/>
  <c r="A19" i="8"/>
  <c r="I7" i="6"/>
  <c r="A18" i="8"/>
  <c r="H7" i="6"/>
  <c r="A17" i="8"/>
  <c r="G7" i="6"/>
  <c r="A16" i="8"/>
  <c r="F7" i="6"/>
  <c r="A23" i="8"/>
  <c r="E7" i="6"/>
  <c r="G10" i="15"/>
  <c r="F12" i="15"/>
  <c r="C9" i="6"/>
  <c r="E12" i="15"/>
  <c r="B9" i="6"/>
  <c r="G11" i="15"/>
  <c r="G9" i="15"/>
  <c r="G8" i="15"/>
  <c r="G7" i="15"/>
  <c r="G6" i="15"/>
  <c r="G7" i="7"/>
  <c r="G8" i="7"/>
  <c r="G6" i="7"/>
  <c r="E12" i="8"/>
  <c r="F12" i="8"/>
  <c r="G12" i="8"/>
  <c r="G6" i="8"/>
  <c r="G7" i="8"/>
  <c r="G6" i="6"/>
  <c r="F6" i="6"/>
  <c r="G8" i="8"/>
  <c r="G9" i="8"/>
  <c r="G10" i="8"/>
  <c r="G11" i="8"/>
  <c r="G7" i="9"/>
  <c r="A34" i="17"/>
  <c r="D10" i="6"/>
  <c r="A43" i="16"/>
  <c r="G21" i="16"/>
  <c r="A32" i="15"/>
  <c r="G12" i="15"/>
  <c r="A33" i="7"/>
  <c r="A30" i="8"/>
  <c r="W18" i="6"/>
  <c r="X18" i="6"/>
  <c r="S18" i="6"/>
  <c r="A25" i="9"/>
  <c r="R18" i="6"/>
  <c r="J18" i="6"/>
  <c r="N18" i="6"/>
  <c r="K18" i="6"/>
  <c r="M18" i="6"/>
  <c r="O18" i="6"/>
  <c r="F18" i="6"/>
  <c r="L18" i="6"/>
  <c r="A18" i="9"/>
  <c r="E6" i="6"/>
  <c r="G18" i="6"/>
  <c r="H18" i="6"/>
  <c r="I18" i="6"/>
  <c r="T18" i="6"/>
  <c r="U18" i="6"/>
  <c r="V18" i="6"/>
  <c r="E18" i="6"/>
  <c r="C6" i="6"/>
  <c r="B6" i="6"/>
  <c r="C7" i="6"/>
  <c r="B7" i="6"/>
  <c r="F14" i="7"/>
  <c r="C8" i="6"/>
  <c r="E14" i="7"/>
  <c r="B8" i="6"/>
  <c r="G13" i="7"/>
  <c r="G12" i="7"/>
  <c r="B18" i="6"/>
  <c r="D6" i="6"/>
  <c r="G14" i="7"/>
  <c r="D8" i="6"/>
  <c r="D7" i="6"/>
  <c r="D9" i="6"/>
  <c r="C18" i="6"/>
  <c r="D18" i="6"/>
</calcChain>
</file>

<file path=xl/sharedStrings.xml><?xml version="1.0" encoding="utf-8"?>
<sst xmlns="http://schemas.openxmlformats.org/spreadsheetml/2006/main" count="817" uniqueCount="201">
  <si>
    <t>FECHA</t>
  </si>
  <si>
    <t>TALLER</t>
  </si>
  <si>
    <t>TOTAL</t>
  </si>
  <si>
    <t>SEXO</t>
  </si>
  <si>
    <t>SEDE</t>
  </si>
  <si>
    <t>OBSERVACIONES</t>
  </si>
  <si>
    <t>Concentrado de Talleres impartidos por la                                                                                                                                                                                  Coordinación de Desarrollo para la Equidad de Género</t>
  </si>
  <si>
    <t>TOTALES POR MES</t>
  </si>
  <si>
    <t>CATEGORIA</t>
  </si>
  <si>
    <t>MES</t>
  </si>
  <si>
    <t>ENE</t>
  </si>
  <si>
    <t>FEB</t>
  </si>
  <si>
    <t>MZO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</si>
  <si>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</si>
  <si>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</si>
  <si>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</si>
  <si>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</si>
  <si>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</si>
  <si>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</si>
  <si>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</si>
  <si>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</si>
  <si>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</si>
  <si>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</t>
  </si>
  <si>
    <t>B</t>
  </si>
  <si>
    <t>C</t>
  </si>
  <si>
    <t>D</t>
  </si>
  <si>
    <t>MUJERES</t>
  </si>
  <si>
    <t>HOMBRES</t>
  </si>
  <si>
    <t>TOTAL X TALLER</t>
  </si>
  <si>
    <t>TOTAL X CATEGORIA</t>
  </si>
  <si>
    <t>Servidores/as  Públicos</t>
  </si>
  <si>
    <t>EVENTO</t>
  </si>
  <si>
    <t>Taller de Sensibilización en Género "Mujeres y Hombres, ¿Qué tan diferentes somos?</t>
  </si>
  <si>
    <t>Taller de Prevención de la Violencia</t>
  </si>
  <si>
    <t>Taller de Paternidades Afectivas</t>
  </si>
  <si>
    <t>Población Abierta</t>
  </si>
  <si>
    <t>Personal del IJM</t>
  </si>
  <si>
    <t>E</t>
  </si>
  <si>
    <t>F</t>
  </si>
  <si>
    <t>Taller de Derechos Humanos</t>
  </si>
  <si>
    <t>G</t>
  </si>
  <si>
    <t>Taller de Lenguaje incluyente</t>
  </si>
  <si>
    <t>H</t>
  </si>
  <si>
    <t>CANT.</t>
  </si>
  <si>
    <t>I</t>
  </si>
  <si>
    <t>J</t>
  </si>
  <si>
    <t>K</t>
  </si>
  <si>
    <t>Multiplicadores/as</t>
  </si>
  <si>
    <t xml:space="preserve">TOTAL DE EVENTOS </t>
  </si>
  <si>
    <t xml:space="preserve">IMPARTIDO POR </t>
  </si>
  <si>
    <t>Personas Sensibilizadas o Capacitadas por sexo</t>
  </si>
  <si>
    <t>ENERO 2015</t>
  </si>
  <si>
    <t>FEBRERO 2015</t>
  </si>
  <si>
    <t>MARZO 2015</t>
  </si>
  <si>
    <t>ABRIL 2015</t>
  </si>
  <si>
    <t>MAYO 2015</t>
  </si>
  <si>
    <t>Talleres Hostigamiento y Acoso sexual</t>
  </si>
  <si>
    <t>Instalaciones del IJM 5to. Piso</t>
  </si>
  <si>
    <t>Soc. Margarita Cardiel Ramos</t>
  </si>
  <si>
    <t>Taller impartido al personal del IJM.</t>
  </si>
  <si>
    <t>Biblioteca Pública Militar</t>
  </si>
  <si>
    <t>Soc. Margarita Cardiel Ramos y Psic. Olga Lucía Pelayo</t>
  </si>
  <si>
    <t>Taller impartido al personal de seguridad del Centro de Justicia para las Mujeres</t>
  </si>
  <si>
    <t>M</t>
  </si>
  <si>
    <t>Instalaciones de María Visión</t>
  </si>
  <si>
    <t>Taller impartido al personal de María Visión.</t>
  </si>
  <si>
    <t>Procuraduria Social</t>
  </si>
  <si>
    <t>Taller impartido a personal de procuradura social.</t>
  </si>
  <si>
    <t>Conferencias varias</t>
  </si>
  <si>
    <t>Soc. Margarita Cardiel Ramos y Licda. Leticia Rocha Abarca</t>
  </si>
  <si>
    <t>Conferencia sobre Discriminación empoderamiento y  conciliación vida familiar y vida laboral para el personal de JABIL en el marco de su proyecto Women Empowered</t>
  </si>
  <si>
    <t>Instalaciones de la empresa JABIL</t>
  </si>
  <si>
    <t>Taller para el 1er. Grupo multiplicador 2015 coformado por servidoras y servidores públicos, iniciativa privada y asociaciones civiles.</t>
  </si>
  <si>
    <t>Taller de Hostigamiento y Acoso sexual</t>
  </si>
  <si>
    <t>Price shoes</t>
  </si>
  <si>
    <t>Lic. Olga Pelayo</t>
  </si>
  <si>
    <t xml:space="preserve">Impartir platica de empoderamiento de las mujeres en el marco del día internacional de la mujer, al personal de price shoes. </t>
  </si>
  <si>
    <t>Conferencia sobre empoderamiento</t>
  </si>
  <si>
    <t>Centro de la amistad Internacional</t>
  </si>
  <si>
    <t>Empresa LONMEDIC</t>
  </si>
  <si>
    <t>Impartición de conferencia en conmemoración del día internacional de la mujer, al sindicato del DIF Jalisco.</t>
  </si>
  <si>
    <t>Impartición de conferencia en conmemoración del día internacional de la mujer, al personal de la empresa LOMEDIC.</t>
  </si>
  <si>
    <t>Conferencia sobre Equidad de Género</t>
  </si>
  <si>
    <t>Instalaciones de C.F.E.</t>
  </si>
  <si>
    <t>Instalaciones de C.F.E. (Zona de Transmisión Jalisco Oriente)</t>
  </si>
  <si>
    <t>Instalaciones de C.F.E. (Zona de Transmisión Jalisco Poniente)</t>
  </si>
  <si>
    <t>Soc. Margarita Cardiel Ramos y Lic. Leticia Rocha Abarca</t>
  </si>
  <si>
    <t>Conferencia dirigida al personal que labora en la C.F.E.</t>
  </si>
  <si>
    <t>Psic. Olga Pelayo y Lic. Leticia Rocha</t>
  </si>
  <si>
    <t>Instalaciones de la clínica 48 del IMSS</t>
  </si>
  <si>
    <t>Soc. Margarita Cardiel Ramos, Psic. Olga Pelayo  y Lic. Leticia Rocha Abarca</t>
  </si>
  <si>
    <t>Sensibilización en perspectiva de género al personal tanto administrativo como de servicio y atención a derechohabientes de la clínica 48 del IMSS (1a. Sesión turno matutino)</t>
  </si>
  <si>
    <t>Sensibilización en perspectiva de género al personal tanto administrativo como de servicio y atención a derechohabientes de la clínica 48 del IMSS (1a. Sesión turno vespertino)</t>
  </si>
  <si>
    <t>Concentrado de Talleres impartidos por la                                                                                                                                                                                                                                                                                   Coordinación de Desarrollo para la Equidad de Género</t>
  </si>
  <si>
    <t>Sensibilización en perspectiva de género al personal tanto administrativo como de servicio y atención a derechohabientes de la clínica 48 del IMSS (2a. Sesión grupo 2)</t>
  </si>
  <si>
    <t>Sensibilización en perspectiva de género al personal tanto administrativo como de servicio y atención a derechohabientes de la clínica 48 del IMSS (2a. Sesión grupo 1)</t>
  </si>
  <si>
    <t>Sensibilización en perspectiva de género al personal tanto administrativo como de servicio y atención a derechohabientes de la clínica 48 del IMSS (3a. Sesión grupo 1)</t>
  </si>
  <si>
    <t>Sensibilización en perspectiva de género al personal tanto administrativo como de servicio y atención a derechohabientes de la clínica 48 del IMSS (3a. Sesión grupo 2)</t>
  </si>
  <si>
    <t>Instalaciones del CECATI  15</t>
  </si>
  <si>
    <t xml:space="preserve"> Lic. Leticia Rocha Abarca</t>
  </si>
  <si>
    <t>Sensibilización en perspectiva de género al personal administrativo que labora en el CECATI 15.</t>
  </si>
  <si>
    <t>Instalaciones del Centro de Justicia para las Mujeres</t>
  </si>
  <si>
    <t>Soc. Margarita Cardiel Ramos  y Lic. Leticia Rocha Abarca</t>
  </si>
  <si>
    <t>Sensibilización en perspectiva de género al personal de las distintas dependencias que integran el Centro de Justicia para las Mujeres.</t>
  </si>
  <si>
    <t>Sensibilización en perspectiva de género al personal tanto administrativo como de servicio y atención a derechohabientes de la clínica 48 del IMSS (4a. Sesión grupo 1)</t>
  </si>
  <si>
    <t>Sensibilización en perspectiva de género al personal tanto administrativo como de servicio y atención a derechohabientes de la clínica 48 del IMSS (4a. Sesión grupo 2)</t>
  </si>
  <si>
    <t>Taller de Masculinidades</t>
  </si>
  <si>
    <t>Reclusorio de Tequila</t>
  </si>
  <si>
    <t>Taller de Masculinidades impartido a las internas e internos del Reclusorio Valles de Tequila.</t>
  </si>
  <si>
    <t>JUNIO 2015</t>
  </si>
  <si>
    <t>j</t>
  </si>
  <si>
    <t>Plática sobre el Marco Legal de la Perspectiva de Género y Violencia de Género</t>
  </si>
  <si>
    <t xml:space="preserve">Dra. Martha Villaseñor, Soc. Margarita Cardiel y Lic. Leticia Rocha </t>
  </si>
  <si>
    <t>Sensibilización en perspectiva de género al personal tanto administrativo como de servicio y atención a derechohabientes de la clínica 48 del IMSS (5a. Sesión grupo 1)</t>
  </si>
  <si>
    <t>Sensibilización en perspectiva de género al personal tanto administrativo como de servicio y atención a derechohabientes de la clínica 48 del IMSS (5a. Sesión grupo 2)</t>
  </si>
  <si>
    <t>Instalaciones de la A.C. Mujeres en Progreso</t>
  </si>
  <si>
    <t xml:space="preserve">Lic. Leticia Rocha </t>
  </si>
  <si>
    <t>Sensibilización en perspectiva de género a un grupo de mujeres y hombres convocado por la A.C. Mujeres en Progreso.</t>
  </si>
  <si>
    <t>Instalaciones de INGREDION MEXICO</t>
  </si>
  <si>
    <t>Psic. Olga Pelayo</t>
  </si>
  <si>
    <t>Sensibilización en perspectiva de género al personal de empresa INGREDION MÉXICO (FARMACEUTICA)</t>
  </si>
  <si>
    <t>Soc. Margraita Cardiel, Psic. Olga Pelayo y Lic. Leticia Rocha</t>
  </si>
  <si>
    <t>Soc. Margarita Cardiel   y Lic. Leticia Rocha</t>
  </si>
  <si>
    <t>Taller impartido al personal de los CDM</t>
  </si>
  <si>
    <t>Taller impartido al personal del Centro de Justicia para las Mujeres</t>
  </si>
  <si>
    <t>Capacitación Impartida al personal de los Centros de Atención Itinerantes</t>
  </si>
  <si>
    <t>Soc. Margraita Cardiel  y Lic. Leticia Rocha</t>
  </si>
  <si>
    <t>5° piso del Instituto Jalisciense de las Mujeres</t>
  </si>
  <si>
    <t>Capacitación a prestadoras de servicios social del IJM.</t>
  </si>
  <si>
    <t>JULIO 2015</t>
  </si>
  <si>
    <t>Auditorio de la Universidad Tecnológica de Jalisco</t>
  </si>
  <si>
    <t>Lic. Leticia Rocha</t>
  </si>
  <si>
    <t xml:space="preserve">Conferencia impartida al alumnado de la UTJ </t>
  </si>
  <si>
    <t xml:space="preserve">Conferencia sobre Violencia </t>
  </si>
  <si>
    <t>Instalaciones de la empresa AM PM</t>
  </si>
  <si>
    <t>Psic. Olga Pelayo y Soc. Margarita Cardiel</t>
  </si>
  <si>
    <t>Conferencia impartida al personal de la empresa</t>
  </si>
  <si>
    <t>Curso de Clima Laboral</t>
  </si>
  <si>
    <t>L</t>
  </si>
  <si>
    <t>Trabajo del Hogar</t>
  </si>
  <si>
    <t>Contraloria del Estado de Jalisco</t>
  </si>
  <si>
    <t>AGOSTO 2015</t>
  </si>
  <si>
    <t>Instalaciones de la Secretaría de Infraestructura y Obra Pública</t>
  </si>
  <si>
    <t>SEPTIEMBRE 2015</t>
  </si>
  <si>
    <t>Instalaciones de la SAGARPA Delegación Jalisco</t>
  </si>
  <si>
    <t>Lic. Leticia Rocha Abarca</t>
  </si>
  <si>
    <t>Taller impartido al personal administrativo de la SAGARPA Delegación Jalisco</t>
  </si>
  <si>
    <t>Hotel el CID en Mazatlán Sinaloa</t>
  </si>
  <si>
    <t>Capacitación dirigida a delegados y subdelegados en el XI Congreso realizado por el Sindicato Democrático de los Sistemas DIF de Jalisco.</t>
  </si>
  <si>
    <t>1 y 2 sep</t>
  </si>
  <si>
    <t>N</t>
  </si>
  <si>
    <t>Educación Sexual, Derechos sexuales y derechos reproductivos</t>
  </si>
  <si>
    <t>Hotel Tapatio</t>
  </si>
  <si>
    <t>Proveedoras Externas</t>
  </si>
  <si>
    <t>Instalaciones proporcionadas por la Asociación</t>
  </si>
  <si>
    <t>Soc. Margarita Cardiel</t>
  </si>
  <si>
    <t>Hotel Santiago de Compostela</t>
  </si>
  <si>
    <t>Proveedores externos</t>
  </si>
  <si>
    <t>OCTUBRE 2015</t>
  </si>
  <si>
    <t>NOVIEMBRE 2015</t>
  </si>
  <si>
    <t>Taller impartido al personal administrativo y docente que labora en el Internado Beatriz Hernández</t>
  </si>
  <si>
    <t>Intenado Beatriz Hernández</t>
  </si>
  <si>
    <t>4,5,6 de Nov.</t>
  </si>
  <si>
    <t>Hotel Aranzazu</t>
  </si>
  <si>
    <t>RECLUSORIO FEMENIL</t>
  </si>
  <si>
    <t>Académicas e invitadas por el IJM</t>
  </si>
  <si>
    <t>Conferencias impartidas al Reclusorio por Invitadas especiales.</t>
  </si>
  <si>
    <t>Centro de justicia para las Mujeres</t>
  </si>
  <si>
    <t>Taller impartido a personal del Centro de Justicia.</t>
  </si>
  <si>
    <t>DIF Puerto Vallarta</t>
  </si>
  <si>
    <t xml:space="preserve">Taller Impartido a personal de H. Ayuntamiento de Puerto Vallarta, Varias Instancias. </t>
  </si>
  <si>
    <t>Instalaciones de la Empresa URREA.</t>
  </si>
  <si>
    <t xml:space="preserve">Conferencia a personal de empresa privada se grabo la conferencia para re trasmitirla en la Universidad que la misma empresa tiene en línea. </t>
  </si>
  <si>
    <t>Taller dirigido a Directivos y personal administrativo de la Secretaría de Infraestructura y Obra Pública</t>
  </si>
  <si>
    <t>7/18 Ago</t>
  </si>
  <si>
    <t xml:space="preserve">Sala de usos Múltiples de la Comisión Estatal Indígena. </t>
  </si>
  <si>
    <t>METAS FEDERALES 2015</t>
  </si>
  <si>
    <t>Jul-Ago</t>
  </si>
  <si>
    <t>METAS CDI 2015</t>
  </si>
  <si>
    <t>DIRIGIDO A:</t>
  </si>
  <si>
    <t xml:space="preserve">ACTIVIDAD </t>
  </si>
  <si>
    <t>“Foro de Interculturalidad en el ejercicio de los Derechos Sexuales y Derechos Reproductivos de los pueblos indígenas”</t>
  </si>
  <si>
    <t xml:space="preserve">Servidoras/es Públicos </t>
  </si>
  <si>
    <t>Seminario de Educación Sexual, Derechos sexuales y Derechos reproductivos.</t>
  </si>
  <si>
    <t>Proyeto: “Los Derechos Humanos en Materia de Interculturalidad, Sexualidad y Genero, Mediante el Fortalecimiento a la Capacitación de Maestras indígenas y Servidoras y Servidores Públicos”</t>
  </si>
  <si>
    <t>Docentes de la SEJ (Grupos Indígenas)</t>
  </si>
  <si>
    <t>Capacitación dirigida a docentes de la SEJ que laboran en los municipios de Mezquitic, Bolaños y Cuautitlán de García Barragán.</t>
  </si>
  <si>
    <t>META</t>
  </si>
  <si>
    <t>Meta 24 “Foro de Sensibilización y Visibilización de las Mujeres Trabajadoras Domésticas, sus necesidades y situación actual”</t>
  </si>
  <si>
    <t xml:space="preserve"> Funcionarias/os públicas/os de la APE</t>
  </si>
  <si>
    <t xml:space="preserve">Meta 5.“Realizar un curso de Clima Laboral y Corresponsabilidad con temas de comunicación asertiva, resolución de conflictos, negociación, liderazgo y trabajo en equipo </t>
  </si>
  <si>
    <t>25 funcionarias (os) públicas (os) del IJM</t>
  </si>
  <si>
    <t xml:space="preserve">Meta 17. “Realizar taller de Capacitación y Formación en PEG y Derechos Humanos </t>
  </si>
  <si>
    <t xml:space="preserve">15 funcionarias (os) que generan programas y acciones en favor de la población de jornaleros agrícolas migrantes </t>
  </si>
  <si>
    <t>Meta 22. “Realizar tres cursos de Formación en Educación para la Paz</t>
  </si>
  <si>
    <t>150 asesoras(es) técnicas (os) pedagógicas(os) de la Secretaria de Educación Jalisco</t>
  </si>
  <si>
    <t>Realizar un taller de 10 horas de nuevas masculinidades</t>
  </si>
  <si>
    <t>15 hombres indígenas que radican en Guadalajara</t>
  </si>
  <si>
    <t>Proveedores(as) externos</t>
  </si>
  <si>
    <t>ANUAL ESTATAL 2015</t>
  </si>
  <si>
    <t>En este mes se realizaron actividades mediante recursos federales (ver federales y cdi)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</si>
</sst>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theme="7" tint="-0.499984740745262"/>
      </left>
      <right style="medium">
        <color theme="7" tint="-0.499984740745262"/>
      </right>
      <top style="medium">
        <color theme="7" tint="-0.499984740745262"/>
      </top>
      <bottom style="medium">
        <color theme="7" tint="-0.499984740745262"/>
      </bottom>
      <diagonal/>
    </border>
    <border>
      <left style="medium">
        <color theme="7" tint="-0.499984740745262"/>
      </left>
      <right style="medium">
        <color theme="7" tint="-0.499984740745262"/>
      </right>
      <top style="medium">
        <color theme="7" tint="-0.499984740745262"/>
      </top>
      <bottom style="hair">
        <color theme="7" tint="-0.499984740745262"/>
      </bottom>
      <diagonal/>
    </border>
    <border>
      <left style="medium">
        <color theme="7" tint="-0.499984740745262"/>
      </left>
      <right style="medium">
        <color theme="7" tint="-0.499984740745262"/>
      </right>
      <top style="hair">
        <color theme="7" tint="-0.499984740745262"/>
      </top>
      <bottom style="hair">
        <color theme="7" tint="-0.499984740745262"/>
      </bottom>
      <diagonal/>
    </border>
    <border>
      <left style="medium">
        <color theme="7" tint="-0.499984740745262"/>
      </left>
      <right style="medium">
        <color theme="7" tint="-0.499984740745262"/>
      </right>
      <top style="hair">
        <color theme="7" tint="-0.499984740745262"/>
      </top>
      <bottom style="medium">
        <color theme="7" tint="-0.499984740745262"/>
      </bottom>
      <diagonal/>
    </border>
    <border>
      <left style="medium">
        <color theme="7" tint="-0.499984740745262"/>
      </left>
      <right style="medium">
        <color theme="7" tint="-0.499984740745262"/>
      </right>
      <top/>
      <bottom style="hair">
        <color theme="7" tint="-0.499984740745262"/>
      </bottom>
      <diagonal/>
    </border>
    <border>
      <left style="medium">
        <color theme="7" tint="-0.499984740745262"/>
      </left>
      <right style="medium">
        <color theme="7" tint="-0.499984740745262"/>
      </right>
      <top style="hair">
        <color theme="7" tint="-0.499984740745262"/>
      </top>
      <bottom/>
      <diagonal/>
    </border>
    <border>
      <left style="medium">
        <color theme="7" tint="-0.499984740745262"/>
      </left>
      <right style="medium">
        <color theme="7" tint="-0.499984740745262"/>
      </right>
      <top/>
      <bottom style="medium">
        <color theme="7" tint="-0.499984740745262"/>
      </bottom>
      <diagonal/>
    </border>
    <border>
      <left style="medium">
        <color theme="7" tint="-0.499984740745262"/>
      </left>
      <right style="medium">
        <color theme="7" tint="-0.499984740745262"/>
      </right>
      <top style="medium">
        <color theme="7" tint="-0.499984740745262"/>
      </top>
      <bottom/>
      <diagonal/>
    </border>
    <border>
      <left style="medium">
        <color theme="7" tint="-0.499984740745262"/>
      </left>
      <right/>
      <top style="medium">
        <color theme="7" tint="-0.499984740745262"/>
      </top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  <border>
      <left/>
      <right style="medium">
        <color theme="7" tint="-0.499984740745262"/>
      </right>
      <top style="medium">
        <color theme="7" tint="-0.499984740745262"/>
      </top>
      <bottom style="medium">
        <color theme="7" tint="-0.499984740745262"/>
      </bottom>
      <diagonal/>
    </border>
    <border>
      <left/>
      <right/>
      <top/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hair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/>
      <bottom style="hair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/>
      <bottom style="medium">
        <color theme="7" tint="-0.24994659260841701"/>
      </bottom>
      <diagonal/>
    </border>
    <border>
      <left/>
      <right/>
      <top/>
      <bottom style="medium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hair">
        <color theme="7" tint="-0.24994659260841701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/>
      <bottom/>
      <diagonal/>
    </border>
    <border>
      <left/>
      <right style="medium">
        <color rgb="FF60497B"/>
      </right>
      <top/>
      <bottom style="medium">
        <color rgb="FF60497B"/>
      </bottom>
      <diagonal/>
    </border>
    <border>
      <left/>
      <right style="medium">
        <color rgb="FF60497B"/>
      </right>
      <top style="medium">
        <color theme="7" tint="-0.24994659260841701"/>
      </top>
      <bottom style="hair">
        <color theme="7" tint="-0.24994659260841701"/>
      </bottom>
      <diagonal/>
    </border>
    <border>
      <left/>
      <right/>
      <top style="medium">
        <color theme="7" tint="-0.24994659260841701"/>
      </top>
      <bottom style="hair">
        <color theme="7" tint="-0.24994659260841701"/>
      </bottom>
      <diagonal/>
    </border>
    <border>
      <left/>
      <right/>
      <top style="medium">
        <color indexed="64"/>
      </top>
      <bottom style="medium">
        <color theme="7" tint="-0.499984740745262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 wrapText="1"/>
    </xf>
    <xf numFmtId="0" fontId="5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16" fontId="6" fillId="0" borderId="5" xfId="0" applyNumberFormat="1" applyFont="1" applyBorder="1" applyAlignment="1">
      <alignment horizontal="center" vertical="center"/>
    </xf>
    <xf numFmtId="16" fontId="6" fillId="0" borderId="3" xfId="0" applyNumberFormat="1" applyFont="1" applyBorder="1" applyAlignment="1">
      <alignment horizontal="center" vertical="center"/>
    </xf>
    <xf numFmtId="16" fontId="6" fillId="0" borderId="6" xfId="0" applyNumberFormat="1" applyFont="1" applyBorder="1" applyAlignment="1">
      <alignment horizontal="center" vertical="center"/>
    </xf>
    <xf numFmtId="16" fontId="6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1" fillId="3" borderId="13" xfId="0" applyFont="1" applyFill="1" applyBorder="1" applyAlignment="1">
      <alignment horizontal="right" indent="1"/>
    </xf>
    <xf numFmtId="0" fontId="1" fillId="3" borderId="1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16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16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16" fontId="0" fillId="0" borderId="14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3" borderId="0" xfId="0" applyFont="1" applyFill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0" fillId="0" borderId="14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16" fontId="0" fillId="0" borderId="20" xfId="0" applyNumberForma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16" fontId="0" fillId="0" borderId="21" xfId="0" applyNumberForma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14" fillId="0" borderId="22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right" indent="1"/>
    </xf>
    <xf numFmtId="0" fontId="3" fillId="0" borderId="18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16" fontId="0" fillId="0" borderId="13" xfId="0" applyNumberForma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171450</xdr:rowOff>
    </xdr:from>
    <xdr:to>
      <xdr:col>1</xdr:col>
      <xdr:colOff>598551</xdr:colOff>
      <xdr:row>1</xdr:row>
      <xdr:rowOff>335782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71450"/>
          <a:ext cx="1617726" cy="535807"/>
        </a:xfrm>
        <a:prstGeom prst="rect">
          <a:avLst/>
        </a:prstGeom>
      </xdr:spPr>
    </xdr:pic>
    <xdr:clientData/>
  </xdr:twoCellAnchor>
  <xdr:twoCellAnchor editAs="oneCell">
    <xdr:from>
      <xdr:col>8</xdr:col>
      <xdr:colOff>638175</xdr:colOff>
      <xdr:row>0</xdr:row>
      <xdr:rowOff>66674</xdr:rowOff>
    </xdr:from>
    <xdr:to>
      <xdr:col>8</xdr:col>
      <xdr:colOff>2673350</xdr:colOff>
      <xdr:row>1</xdr:row>
      <xdr:rowOff>295274</xdr:rowOff>
    </xdr:to>
    <xdr:pic>
      <xdr:nvPicPr>
        <xdr:cNvPr id="4" name="6 Imagen" descr="C:\Documents and Settings\Isidro\Mis documentos\2013\Varios\logo Gob 2013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0" y="66674"/>
          <a:ext cx="20351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171450</xdr:rowOff>
    </xdr:from>
    <xdr:to>
      <xdr:col>2</xdr:col>
      <xdr:colOff>46101</xdr:colOff>
      <xdr:row>1</xdr:row>
      <xdr:rowOff>335782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71450"/>
          <a:ext cx="1589151" cy="535807"/>
        </a:xfrm>
        <a:prstGeom prst="rect">
          <a:avLst/>
        </a:prstGeom>
      </xdr:spPr>
    </xdr:pic>
    <xdr:clientData/>
  </xdr:twoCellAnchor>
  <xdr:twoCellAnchor editAs="oneCell">
    <xdr:from>
      <xdr:col>8</xdr:col>
      <xdr:colOff>1400175</xdr:colOff>
      <xdr:row>0</xdr:row>
      <xdr:rowOff>85724</xdr:rowOff>
    </xdr:from>
    <xdr:to>
      <xdr:col>8</xdr:col>
      <xdr:colOff>1403350</xdr:colOff>
      <xdr:row>1</xdr:row>
      <xdr:rowOff>314324</xdr:rowOff>
    </xdr:to>
    <xdr:pic>
      <xdr:nvPicPr>
        <xdr:cNvPr id="3" name="6 Imagen" descr="C:\Documents and Settings\Isidro\Mis documentos\2013\Varios\logo Gob 2013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85724"/>
          <a:ext cx="31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1628775</xdr:colOff>
      <xdr:row>0</xdr:row>
      <xdr:rowOff>38100</xdr:rowOff>
    </xdr:from>
    <xdr:to>
      <xdr:col>8</xdr:col>
      <xdr:colOff>3663950</xdr:colOff>
      <xdr:row>1</xdr:row>
      <xdr:rowOff>266700</xdr:rowOff>
    </xdr:to>
    <xdr:pic>
      <xdr:nvPicPr>
        <xdr:cNvPr id="4" name="6 Imagen" descr="C:\Documents and Settings\Isidro\Mis documentos\2013\Varios\logo Gob 2013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38100"/>
          <a:ext cx="20351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171450</xdr:rowOff>
    </xdr:from>
    <xdr:to>
      <xdr:col>2</xdr:col>
      <xdr:colOff>46101</xdr:colOff>
      <xdr:row>1</xdr:row>
      <xdr:rowOff>335782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71450"/>
          <a:ext cx="1589151" cy="535807"/>
        </a:xfrm>
        <a:prstGeom prst="rect">
          <a:avLst/>
        </a:prstGeom>
      </xdr:spPr>
    </xdr:pic>
    <xdr:clientData/>
  </xdr:twoCellAnchor>
  <xdr:twoCellAnchor editAs="oneCell">
    <xdr:from>
      <xdr:col>8</xdr:col>
      <xdr:colOff>1400175</xdr:colOff>
      <xdr:row>0</xdr:row>
      <xdr:rowOff>85724</xdr:rowOff>
    </xdr:from>
    <xdr:to>
      <xdr:col>8</xdr:col>
      <xdr:colOff>1403350</xdr:colOff>
      <xdr:row>1</xdr:row>
      <xdr:rowOff>314324</xdr:rowOff>
    </xdr:to>
    <xdr:pic>
      <xdr:nvPicPr>
        <xdr:cNvPr id="3" name="6 Imagen" descr="C:\Documents and Settings\Isidro\Mis documentos\2013\Varios\logo Gob 2013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85724"/>
          <a:ext cx="31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1628775</xdr:colOff>
      <xdr:row>0</xdr:row>
      <xdr:rowOff>38100</xdr:rowOff>
    </xdr:from>
    <xdr:to>
      <xdr:col>8</xdr:col>
      <xdr:colOff>3663950</xdr:colOff>
      <xdr:row>1</xdr:row>
      <xdr:rowOff>266700</xdr:rowOff>
    </xdr:to>
    <xdr:pic>
      <xdr:nvPicPr>
        <xdr:cNvPr id="4" name="6 Imagen" descr="C:\Documents and Settings\Isidro\Mis documentos\2013\Varios\logo Gob 2013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38100"/>
          <a:ext cx="20351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171450</xdr:rowOff>
    </xdr:from>
    <xdr:to>
      <xdr:col>1</xdr:col>
      <xdr:colOff>808101</xdr:colOff>
      <xdr:row>1</xdr:row>
      <xdr:rowOff>335782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71450"/>
          <a:ext cx="1589151" cy="535807"/>
        </a:xfrm>
        <a:prstGeom prst="rect">
          <a:avLst/>
        </a:prstGeom>
      </xdr:spPr>
    </xdr:pic>
    <xdr:clientData/>
  </xdr:twoCellAnchor>
  <xdr:twoCellAnchor editAs="oneCell">
    <xdr:from>
      <xdr:col>8</xdr:col>
      <xdr:colOff>1400175</xdr:colOff>
      <xdr:row>0</xdr:row>
      <xdr:rowOff>85724</xdr:rowOff>
    </xdr:from>
    <xdr:to>
      <xdr:col>8</xdr:col>
      <xdr:colOff>1403350</xdr:colOff>
      <xdr:row>1</xdr:row>
      <xdr:rowOff>314324</xdr:rowOff>
    </xdr:to>
    <xdr:pic>
      <xdr:nvPicPr>
        <xdr:cNvPr id="3" name="6 Imagen" descr="C:\Documents and Settings\Isidro\Mis documentos\2013\Varios\logo Gob 2013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85724"/>
          <a:ext cx="31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1200150</xdr:colOff>
      <xdr:row>0</xdr:row>
      <xdr:rowOff>9525</xdr:rowOff>
    </xdr:from>
    <xdr:to>
      <xdr:col>8</xdr:col>
      <xdr:colOff>1920875</xdr:colOff>
      <xdr:row>1</xdr:row>
      <xdr:rowOff>238125</xdr:rowOff>
    </xdr:to>
    <xdr:pic>
      <xdr:nvPicPr>
        <xdr:cNvPr id="4" name="6 Imagen" descr="C:\Documents and Settings\Isidro\Mis documentos\2013\Varios\logo Gob 2013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9525"/>
          <a:ext cx="20351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171450</xdr:rowOff>
    </xdr:from>
    <xdr:to>
      <xdr:col>1</xdr:col>
      <xdr:colOff>808101</xdr:colOff>
      <xdr:row>1</xdr:row>
      <xdr:rowOff>335782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71450"/>
          <a:ext cx="1589151" cy="535807"/>
        </a:xfrm>
        <a:prstGeom prst="rect">
          <a:avLst/>
        </a:prstGeom>
      </xdr:spPr>
    </xdr:pic>
    <xdr:clientData/>
  </xdr:twoCellAnchor>
  <xdr:twoCellAnchor editAs="oneCell">
    <xdr:from>
      <xdr:col>8</xdr:col>
      <xdr:colOff>1400175</xdr:colOff>
      <xdr:row>0</xdr:row>
      <xdr:rowOff>85724</xdr:rowOff>
    </xdr:from>
    <xdr:to>
      <xdr:col>8</xdr:col>
      <xdr:colOff>1403350</xdr:colOff>
      <xdr:row>1</xdr:row>
      <xdr:rowOff>314324</xdr:rowOff>
    </xdr:to>
    <xdr:pic>
      <xdr:nvPicPr>
        <xdr:cNvPr id="3" name="6 Imagen" descr="C:\Documents and Settings\Isidro\Mis documentos\2013\Varios\logo Gob 2013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85724"/>
          <a:ext cx="31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1628775</xdr:colOff>
      <xdr:row>0</xdr:row>
      <xdr:rowOff>38100</xdr:rowOff>
    </xdr:from>
    <xdr:to>
      <xdr:col>8</xdr:col>
      <xdr:colOff>3663950</xdr:colOff>
      <xdr:row>1</xdr:row>
      <xdr:rowOff>266700</xdr:rowOff>
    </xdr:to>
    <xdr:pic>
      <xdr:nvPicPr>
        <xdr:cNvPr id="4" name="6 Imagen" descr="C:\Documents and Settings\Isidro\Mis documentos\2013\Varios\logo Gob 2013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38100"/>
          <a:ext cx="20351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2</xdr:col>
      <xdr:colOff>9520</xdr:colOff>
      <xdr:row>1</xdr:row>
      <xdr:rowOff>190499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66675"/>
          <a:ext cx="1495420" cy="495299"/>
        </a:xfrm>
        <a:prstGeom prst="rect">
          <a:avLst/>
        </a:prstGeom>
      </xdr:spPr>
    </xdr:pic>
    <xdr:clientData/>
  </xdr:twoCellAnchor>
  <xdr:twoCellAnchor editAs="oneCell">
    <xdr:from>
      <xdr:col>20</xdr:col>
      <xdr:colOff>85726</xdr:colOff>
      <xdr:row>0</xdr:row>
      <xdr:rowOff>0</xdr:rowOff>
    </xdr:from>
    <xdr:to>
      <xdr:col>23</xdr:col>
      <xdr:colOff>387352</xdr:colOff>
      <xdr:row>1</xdr:row>
      <xdr:rowOff>190500</xdr:rowOff>
    </xdr:to>
    <xdr:pic>
      <xdr:nvPicPr>
        <xdr:cNvPr id="4" name="6 Imagen" descr="C:\Documents and Settings\Isidro\Mis documentos\2013\Varios\logo Gob 2013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6" y="0"/>
          <a:ext cx="1558926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171450</xdr:rowOff>
    </xdr:from>
    <xdr:to>
      <xdr:col>1</xdr:col>
      <xdr:colOff>646176</xdr:colOff>
      <xdr:row>1</xdr:row>
      <xdr:rowOff>335782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71450"/>
          <a:ext cx="1617726" cy="535807"/>
        </a:xfrm>
        <a:prstGeom prst="rect">
          <a:avLst/>
        </a:prstGeom>
      </xdr:spPr>
    </xdr:pic>
    <xdr:clientData/>
  </xdr:twoCellAnchor>
  <xdr:twoCellAnchor editAs="oneCell">
    <xdr:from>
      <xdr:col>8</xdr:col>
      <xdr:colOff>1123950</xdr:colOff>
      <xdr:row>0</xdr:row>
      <xdr:rowOff>19049</xdr:rowOff>
    </xdr:from>
    <xdr:to>
      <xdr:col>8</xdr:col>
      <xdr:colOff>3159125</xdr:colOff>
      <xdr:row>1</xdr:row>
      <xdr:rowOff>247649</xdr:rowOff>
    </xdr:to>
    <xdr:pic>
      <xdr:nvPicPr>
        <xdr:cNvPr id="4" name="6 Imagen" descr="C:\Documents and Settings\Isidro\Mis documentos\2013\Varios\logo Gob 2013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0" y="19049"/>
          <a:ext cx="20351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171450</xdr:rowOff>
    </xdr:from>
    <xdr:to>
      <xdr:col>2</xdr:col>
      <xdr:colOff>74676</xdr:colOff>
      <xdr:row>1</xdr:row>
      <xdr:rowOff>335782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71450"/>
          <a:ext cx="1617726" cy="535807"/>
        </a:xfrm>
        <a:prstGeom prst="rect">
          <a:avLst/>
        </a:prstGeom>
      </xdr:spPr>
    </xdr:pic>
    <xdr:clientData/>
  </xdr:twoCellAnchor>
  <xdr:twoCellAnchor editAs="oneCell">
    <xdr:from>
      <xdr:col>8</xdr:col>
      <xdr:colOff>1400175</xdr:colOff>
      <xdr:row>0</xdr:row>
      <xdr:rowOff>85724</xdr:rowOff>
    </xdr:from>
    <xdr:to>
      <xdr:col>8</xdr:col>
      <xdr:colOff>3435350</xdr:colOff>
      <xdr:row>1</xdr:row>
      <xdr:rowOff>314324</xdr:rowOff>
    </xdr:to>
    <xdr:pic>
      <xdr:nvPicPr>
        <xdr:cNvPr id="4" name="6 Imagen" descr="C:\Documents and Settings\Isidro\Mis documentos\2013\Varios\logo Gob 2013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4550" y="85724"/>
          <a:ext cx="20351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171450</xdr:rowOff>
    </xdr:from>
    <xdr:to>
      <xdr:col>2</xdr:col>
      <xdr:colOff>74676</xdr:colOff>
      <xdr:row>1</xdr:row>
      <xdr:rowOff>335782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71450"/>
          <a:ext cx="1617726" cy="535807"/>
        </a:xfrm>
        <a:prstGeom prst="rect">
          <a:avLst/>
        </a:prstGeom>
      </xdr:spPr>
    </xdr:pic>
    <xdr:clientData/>
  </xdr:twoCellAnchor>
  <xdr:twoCellAnchor editAs="oneCell">
    <xdr:from>
      <xdr:col>8</xdr:col>
      <xdr:colOff>1400175</xdr:colOff>
      <xdr:row>0</xdr:row>
      <xdr:rowOff>85724</xdr:rowOff>
    </xdr:from>
    <xdr:to>
      <xdr:col>8</xdr:col>
      <xdr:colOff>3435350</xdr:colOff>
      <xdr:row>1</xdr:row>
      <xdr:rowOff>314324</xdr:rowOff>
    </xdr:to>
    <xdr:pic>
      <xdr:nvPicPr>
        <xdr:cNvPr id="3" name="6 Imagen" descr="C:\Documents and Settings\Isidro\Mis documentos\2013\Varios\logo Gob 2013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85724"/>
          <a:ext cx="20351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171450</xdr:rowOff>
    </xdr:from>
    <xdr:to>
      <xdr:col>2</xdr:col>
      <xdr:colOff>74676</xdr:colOff>
      <xdr:row>1</xdr:row>
      <xdr:rowOff>335782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71450"/>
          <a:ext cx="1617726" cy="535807"/>
        </a:xfrm>
        <a:prstGeom prst="rect">
          <a:avLst/>
        </a:prstGeom>
      </xdr:spPr>
    </xdr:pic>
    <xdr:clientData/>
  </xdr:twoCellAnchor>
  <xdr:twoCellAnchor editAs="oneCell">
    <xdr:from>
      <xdr:col>8</xdr:col>
      <xdr:colOff>1400175</xdr:colOff>
      <xdr:row>0</xdr:row>
      <xdr:rowOff>85724</xdr:rowOff>
    </xdr:from>
    <xdr:to>
      <xdr:col>8</xdr:col>
      <xdr:colOff>3435350</xdr:colOff>
      <xdr:row>1</xdr:row>
      <xdr:rowOff>314324</xdr:rowOff>
    </xdr:to>
    <xdr:pic>
      <xdr:nvPicPr>
        <xdr:cNvPr id="3" name="6 Imagen" descr="C:\Documents and Settings\Isidro\Mis documentos\2013\Varios\logo Gob 2013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85724"/>
          <a:ext cx="20351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171450</xdr:rowOff>
    </xdr:from>
    <xdr:to>
      <xdr:col>2</xdr:col>
      <xdr:colOff>74676</xdr:colOff>
      <xdr:row>1</xdr:row>
      <xdr:rowOff>335782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71450"/>
          <a:ext cx="1617726" cy="535807"/>
        </a:xfrm>
        <a:prstGeom prst="rect">
          <a:avLst/>
        </a:prstGeom>
      </xdr:spPr>
    </xdr:pic>
    <xdr:clientData/>
  </xdr:twoCellAnchor>
  <xdr:twoCellAnchor editAs="oneCell">
    <xdr:from>
      <xdr:col>8</xdr:col>
      <xdr:colOff>1400175</xdr:colOff>
      <xdr:row>0</xdr:row>
      <xdr:rowOff>85724</xdr:rowOff>
    </xdr:from>
    <xdr:to>
      <xdr:col>8</xdr:col>
      <xdr:colOff>3435350</xdr:colOff>
      <xdr:row>1</xdr:row>
      <xdr:rowOff>314324</xdr:rowOff>
    </xdr:to>
    <xdr:pic>
      <xdr:nvPicPr>
        <xdr:cNvPr id="3" name="6 Imagen" descr="C:\Documents and Settings\Isidro\Mis documentos\2013\Varios\logo Gob 2013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85724"/>
          <a:ext cx="20351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171450</xdr:rowOff>
    </xdr:from>
    <xdr:to>
      <xdr:col>2</xdr:col>
      <xdr:colOff>46101</xdr:colOff>
      <xdr:row>1</xdr:row>
      <xdr:rowOff>335782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71450"/>
          <a:ext cx="1617726" cy="535807"/>
        </a:xfrm>
        <a:prstGeom prst="rect">
          <a:avLst/>
        </a:prstGeom>
      </xdr:spPr>
    </xdr:pic>
    <xdr:clientData/>
  </xdr:twoCellAnchor>
  <xdr:twoCellAnchor editAs="oneCell">
    <xdr:from>
      <xdr:col>8</xdr:col>
      <xdr:colOff>1400175</xdr:colOff>
      <xdr:row>0</xdr:row>
      <xdr:rowOff>85724</xdr:rowOff>
    </xdr:from>
    <xdr:to>
      <xdr:col>8</xdr:col>
      <xdr:colOff>1403350</xdr:colOff>
      <xdr:row>1</xdr:row>
      <xdr:rowOff>314324</xdr:rowOff>
    </xdr:to>
    <xdr:pic>
      <xdr:nvPicPr>
        <xdr:cNvPr id="3" name="6 Imagen" descr="C:\Documents and Settings\Isidro\Mis documentos\2013\Varios\logo Gob 2013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85724"/>
          <a:ext cx="20351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1619250</xdr:colOff>
      <xdr:row>0</xdr:row>
      <xdr:rowOff>57150</xdr:rowOff>
    </xdr:from>
    <xdr:to>
      <xdr:col>8</xdr:col>
      <xdr:colOff>3654425</xdr:colOff>
      <xdr:row>1</xdr:row>
      <xdr:rowOff>285750</xdr:rowOff>
    </xdr:to>
    <xdr:pic>
      <xdr:nvPicPr>
        <xdr:cNvPr id="4" name="6 Imagen" descr="C:\Documents and Settings\Isidro\Mis documentos\2013\Varios\logo Gob 2013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075" y="57150"/>
          <a:ext cx="20351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171450</xdr:rowOff>
    </xdr:from>
    <xdr:to>
      <xdr:col>2</xdr:col>
      <xdr:colOff>46101</xdr:colOff>
      <xdr:row>1</xdr:row>
      <xdr:rowOff>335782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71450"/>
          <a:ext cx="1589151" cy="535807"/>
        </a:xfrm>
        <a:prstGeom prst="rect">
          <a:avLst/>
        </a:prstGeom>
      </xdr:spPr>
    </xdr:pic>
    <xdr:clientData/>
  </xdr:twoCellAnchor>
  <xdr:twoCellAnchor editAs="oneCell">
    <xdr:from>
      <xdr:col>8</xdr:col>
      <xdr:colOff>1400175</xdr:colOff>
      <xdr:row>0</xdr:row>
      <xdr:rowOff>85724</xdr:rowOff>
    </xdr:from>
    <xdr:to>
      <xdr:col>8</xdr:col>
      <xdr:colOff>1403350</xdr:colOff>
      <xdr:row>1</xdr:row>
      <xdr:rowOff>314324</xdr:rowOff>
    </xdr:to>
    <xdr:pic>
      <xdr:nvPicPr>
        <xdr:cNvPr id="3" name="6 Imagen" descr="C:\Documents and Settings\Isidro\Mis documentos\2013\Varios\logo Gob 2013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85724"/>
          <a:ext cx="31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1628775</xdr:colOff>
      <xdr:row>0</xdr:row>
      <xdr:rowOff>38100</xdr:rowOff>
    </xdr:from>
    <xdr:to>
      <xdr:col>8</xdr:col>
      <xdr:colOff>3663950</xdr:colOff>
      <xdr:row>1</xdr:row>
      <xdr:rowOff>266700</xdr:rowOff>
    </xdr:to>
    <xdr:pic>
      <xdr:nvPicPr>
        <xdr:cNvPr id="4" name="6 Imagen" descr="C:\Documents and Settings\Isidro\Mis documentos\2013\Varios\logo Gob 2013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38100"/>
          <a:ext cx="20351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171450</xdr:rowOff>
    </xdr:from>
    <xdr:to>
      <xdr:col>2</xdr:col>
      <xdr:colOff>46101</xdr:colOff>
      <xdr:row>1</xdr:row>
      <xdr:rowOff>335782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71450"/>
          <a:ext cx="1589151" cy="535807"/>
        </a:xfrm>
        <a:prstGeom prst="rect">
          <a:avLst/>
        </a:prstGeom>
      </xdr:spPr>
    </xdr:pic>
    <xdr:clientData/>
  </xdr:twoCellAnchor>
  <xdr:twoCellAnchor editAs="oneCell">
    <xdr:from>
      <xdr:col>8</xdr:col>
      <xdr:colOff>1400175</xdr:colOff>
      <xdr:row>0</xdr:row>
      <xdr:rowOff>85724</xdr:rowOff>
    </xdr:from>
    <xdr:to>
      <xdr:col>8</xdr:col>
      <xdr:colOff>1403350</xdr:colOff>
      <xdr:row>1</xdr:row>
      <xdr:rowOff>314324</xdr:rowOff>
    </xdr:to>
    <xdr:pic>
      <xdr:nvPicPr>
        <xdr:cNvPr id="3" name="6 Imagen" descr="C:\Documents and Settings\Isidro\Mis documentos\2013\Varios\logo Gob 2013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85724"/>
          <a:ext cx="31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1628775</xdr:colOff>
      <xdr:row>0</xdr:row>
      <xdr:rowOff>38100</xdr:rowOff>
    </xdr:from>
    <xdr:to>
      <xdr:col>8</xdr:col>
      <xdr:colOff>3663950</xdr:colOff>
      <xdr:row>1</xdr:row>
      <xdr:rowOff>266700</xdr:rowOff>
    </xdr:to>
    <xdr:pic>
      <xdr:nvPicPr>
        <xdr:cNvPr id="4" name="6 Imagen" descr="C:\Documents and Settings\Isidro\Mis documentos\2013\Varios\logo Gob 2013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38100"/>
          <a:ext cx="20351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workbookViewId="0">
      <selection activeCell="G20" sqref="G20"/>
    </sheetView>
  </sheetViews>
  <sheetFormatPr baseColWidth="10" defaultColWidth="11.42578125" defaultRowHeight="15" x14ac:dyDescent="0.25"/>
  <cols>
    <col min="1" max="3" width="15.42578125" customWidth="1"/>
    <col min="4" max="4" width="35.7109375" customWidth="1"/>
    <col min="5" max="5" width="5.42578125" customWidth="1"/>
    <col min="6" max="6" width="5.140625" customWidth="1"/>
    <col min="7" max="7" width="8" customWidth="1"/>
    <col min="8" max="8" width="25.85546875" customWidth="1"/>
    <col min="9" max="9" width="40.7109375" customWidth="1"/>
  </cols>
  <sheetData>
    <row r="1" spans="1:9" ht="29.25" customHeight="1" x14ac:dyDescent="0.25">
      <c r="A1" s="119" t="s">
        <v>6</v>
      </c>
      <c r="B1" s="119"/>
      <c r="C1" s="119"/>
      <c r="D1" s="119"/>
      <c r="E1" s="119"/>
      <c r="F1" s="119"/>
      <c r="G1" s="119"/>
      <c r="H1" s="119"/>
      <c r="I1" s="119"/>
    </row>
    <row r="2" spans="1:9" ht="30.75" customHeight="1" thickBot="1" x14ac:dyDescent="0.3">
      <c r="A2" s="120"/>
      <c r="B2" s="120"/>
      <c r="C2" s="120"/>
      <c r="D2" s="120"/>
      <c r="E2" s="120"/>
      <c r="F2" s="120"/>
      <c r="G2" s="120"/>
      <c r="H2" s="120"/>
      <c r="I2" s="120"/>
    </row>
    <row r="3" spans="1:9" ht="30.75" customHeight="1" thickBot="1" x14ac:dyDescent="0.3">
      <c r="A3" s="121" t="s">
        <v>51</v>
      </c>
      <c r="B3" s="121"/>
      <c r="C3" s="121"/>
      <c r="D3" s="121"/>
      <c r="E3" s="121"/>
      <c r="F3" s="121"/>
      <c r="G3" s="121"/>
      <c r="H3" s="121"/>
      <c r="I3" s="121"/>
    </row>
    <row r="4" spans="1:9" ht="15.75" thickBot="1" x14ac:dyDescent="0.3">
      <c r="A4" s="122" t="s">
        <v>0</v>
      </c>
      <c r="B4" s="122" t="s">
        <v>1</v>
      </c>
      <c r="C4" s="122" t="s">
        <v>8</v>
      </c>
      <c r="D4" s="122" t="s">
        <v>4</v>
      </c>
      <c r="E4" s="123" t="s">
        <v>3</v>
      </c>
      <c r="F4" s="123"/>
      <c r="G4" s="122" t="s">
        <v>2</v>
      </c>
      <c r="H4" s="122" t="s">
        <v>49</v>
      </c>
      <c r="I4" s="122" t="s">
        <v>5</v>
      </c>
    </row>
    <row r="5" spans="1:9" ht="15.75" thickBot="1" x14ac:dyDescent="0.3">
      <c r="A5" s="122"/>
      <c r="B5" s="122"/>
      <c r="C5" s="122"/>
      <c r="D5" s="122"/>
      <c r="E5" s="30" t="s">
        <v>63</v>
      </c>
      <c r="F5" s="30" t="s">
        <v>42</v>
      </c>
      <c r="G5" s="122"/>
      <c r="H5" s="122"/>
      <c r="I5" s="122"/>
    </row>
    <row r="6" spans="1:9" ht="54" customHeight="1" x14ac:dyDescent="0.25">
      <c r="A6" s="48">
        <v>42372</v>
      </c>
      <c r="B6" s="49" t="s">
        <v>22</v>
      </c>
      <c r="C6" s="49">
        <v>1</v>
      </c>
      <c r="D6" s="102" t="s">
        <v>57</v>
      </c>
      <c r="E6" s="102">
        <v>7</v>
      </c>
      <c r="F6" s="103">
        <v>5</v>
      </c>
      <c r="G6" s="52">
        <f>F6+E6</f>
        <v>12</v>
      </c>
      <c r="H6" s="104" t="s">
        <v>58</v>
      </c>
      <c r="I6" s="50"/>
    </row>
    <row r="7" spans="1:9" ht="54" customHeight="1" thickBot="1" x14ac:dyDescent="0.3">
      <c r="A7" s="39">
        <v>42034</v>
      </c>
      <c r="B7" s="43" t="s">
        <v>22</v>
      </c>
      <c r="C7" s="43">
        <v>1</v>
      </c>
      <c r="D7" s="40" t="s">
        <v>60</v>
      </c>
      <c r="E7" s="41">
        <v>10</v>
      </c>
      <c r="F7" s="41">
        <v>16</v>
      </c>
      <c r="G7" s="42">
        <f t="shared" ref="G7" si="0">E7+F7</f>
        <v>26</v>
      </c>
      <c r="H7" s="53" t="s">
        <v>61</v>
      </c>
      <c r="I7" s="40" t="s">
        <v>62</v>
      </c>
    </row>
    <row r="8" spans="1:9" ht="19.5" thickBot="1" x14ac:dyDescent="0.35">
      <c r="D8" s="29" t="s">
        <v>7</v>
      </c>
      <c r="E8" s="28">
        <f>SUM(E6:E7)</f>
        <v>17</v>
      </c>
      <c r="F8" s="28">
        <f t="shared" ref="F8:G8" si="1">SUM(F6:F7)</f>
        <v>21</v>
      </c>
      <c r="G8" s="28">
        <f t="shared" si="1"/>
        <v>38</v>
      </c>
      <c r="H8" s="23"/>
    </row>
    <row r="11" spans="1:9" x14ac:dyDescent="0.25">
      <c r="A11" s="31" t="s">
        <v>43</v>
      </c>
      <c r="B11" s="124" t="s">
        <v>31</v>
      </c>
      <c r="C11" s="124"/>
    </row>
    <row r="12" spans="1:9" ht="15.75" x14ac:dyDescent="0.25">
      <c r="A12" s="24">
        <f>COUNTIF(B6:B7,"A")</f>
        <v>2</v>
      </c>
      <c r="B12" s="22" t="s">
        <v>22</v>
      </c>
      <c r="C12" s="15" t="s">
        <v>32</v>
      </c>
    </row>
    <row r="13" spans="1:9" ht="15.75" x14ac:dyDescent="0.25">
      <c r="A13" s="24">
        <f>COUNTIF(B6:B7,"B")</f>
        <v>0</v>
      </c>
      <c r="B13" s="22" t="s">
        <v>23</v>
      </c>
      <c r="C13" t="s">
        <v>33</v>
      </c>
    </row>
    <row r="14" spans="1:9" ht="15.75" x14ac:dyDescent="0.25">
      <c r="A14" s="24">
        <f>COUNTIF(B6:B7,"C")</f>
        <v>0</v>
      </c>
      <c r="B14" s="22" t="s">
        <v>24</v>
      </c>
      <c r="C14" t="s">
        <v>34</v>
      </c>
    </row>
    <row r="15" spans="1:9" ht="15.75" x14ac:dyDescent="0.25">
      <c r="A15" s="24">
        <f>COUNTIF(B6:B7,"D")</f>
        <v>0</v>
      </c>
      <c r="B15" s="22" t="s">
        <v>25</v>
      </c>
      <c r="C15" t="s">
        <v>39</v>
      </c>
    </row>
    <row r="16" spans="1:9" ht="15.75" x14ac:dyDescent="0.25">
      <c r="A16" s="24">
        <f>COUNTIF(B6:B7,"E")</f>
        <v>0</v>
      </c>
      <c r="B16" s="22" t="s">
        <v>37</v>
      </c>
      <c r="C16" t="s">
        <v>41</v>
      </c>
    </row>
    <row r="17" spans="1:3" ht="15.75" x14ac:dyDescent="0.25">
      <c r="A17" s="24">
        <f>COUNTIF(B6:B7,"F")</f>
        <v>0</v>
      </c>
      <c r="B17" s="22" t="s">
        <v>38</v>
      </c>
      <c r="C17" t="s">
        <v>56</v>
      </c>
    </row>
    <row r="18" spans="1:3" ht="15.75" x14ac:dyDescent="0.25">
      <c r="A18" s="32">
        <f>SUM(A12:A17)</f>
        <v>2</v>
      </c>
      <c r="B18" s="22"/>
    </row>
    <row r="20" spans="1:3" x14ac:dyDescent="0.25">
      <c r="A20" s="33" t="s">
        <v>43</v>
      </c>
      <c r="B20" s="118" t="s">
        <v>8</v>
      </c>
      <c r="C20" s="118"/>
    </row>
    <row r="21" spans="1:3" ht="15.75" x14ac:dyDescent="0.25">
      <c r="A21" s="24">
        <f>COUNTIF(C6:C7,"1")</f>
        <v>2</v>
      </c>
      <c r="B21" s="22">
        <v>1</v>
      </c>
      <c r="C21" t="s">
        <v>30</v>
      </c>
    </row>
    <row r="22" spans="1:3" ht="15.75" x14ac:dyDescent="0.25">
      <c r="A22" s="24">
        <f>COUNTIF(C6:C7,"3")</f>
        <v>0</v>
      </c>
      <c r="B22" s="22">
        <v>2</v>
      </c>
      <c r="C22" t="s">
        <v>35</v>
      </c>
    </row>
    <row r="23" spans="1:3" ht="15.75" x14ac:dyDescent="0.25">
      <c r="A23" s="24">
        <f>COUNTIF(C6:C7,"2")</f>
        <v>0</v>
      </c>
      <c r="B23" s="22">
        <v>3</v>
      </c>
      <c r="C23" t="s">
        <v>36</v>
      </c>
    </row>
    <row r="24" spans="1:3" ht="15.75" x14ac:dyDescent="0.25">
      <c r="A24" s="24">
        <f>COUNTIF(C6:C7,"4")</f>
        <v>0</v>
      </c>
      <c r="B24" s="22">
        <v>4</v>
      </c>
      <c r="C24" t="s">
        <v>47</v>
      </c>
    </row>
    <row r="25" spans="1:3" x14ac:dyDescent="0.25">
      <c r="A25" s="32">
        <f>SUM(A21:A24)</f>
        <v>2</v>
      </c>
    </row>
  </sheetData>
  <mergeCells count="12">
    <mergeCell ref="B20:C20"/>
    <mergeCell ref="A1:I2"/>
    <mergeCell ref="A3:I3"/>
    <mergeCell ref="A4:A5"/>
    <mergeCell ref="B4:B5"/>
    <mergeCell ref="C4:C5"/>
    <mergeCell ref="D4:D5"/>
    <mergeCell ref="E4:F4"/>
    <mergeCell ref="G4:G5"/>
    <mergeCell ref="I4:I5"/>
    <mergeCell ref="B11:C11"/>
    <mergeCell ref="H4:H5"/>
  </mergeCells>
  <pageMargins left="0.70866141732283472" right="0.70866141732283472" top="0.74803149606299213" bottom="0.74803149606299213" header="0.31496062992125984" footer="0.31496062992125984"/>
  <pageSetup scale="6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I12" sqref="I12"/>
    </sheetView>
  </sheetViews>
  <sheetFormatPr baseColWidth="10" defaultColWidth="11.42578125" defaultRowHeight="15" x14ac:dyDescent="0.25"/>
  <cols>
    <col min="1" max="1" width="11.85546875" customWidth="1"/>
    <col min="2" max="2" width="11.42578125" customWidth="1"/>
    <col min="3" max="3" width="12.85546875" customWidth="1"/>
    <col min="4" max="4" width="35.7109375" customWidth="1"/>
    <col min="5" max="5" width="5.5703125" customWidth="1"/>
    <col min="6" max="6" width="5.28515625" customWidth="1"/>
    <col min="7" max="7" width="8" customWidth="1"/>
    <col min="8" max="8" width="19.7109375" customWidth="1"/>
    <col min="9" max="9" width="55.7109375" customWidth="1"/>
  </cols>
  <sheetData>
    <row r="1" spans="1:9" ht="29.25" customHeight="1" x14ac:dyDescent="0.25">
      <c r="A1" s="119" t="s">
        <v>6</v>
      </c>
      <c r="B1" s="119"/>
      <c r="C1" s="119"/>
      <c r="D1" s="119"/>
      <c r="E1" s="119"/>
      <c r="F1" s="119"/>
      <c r="G1" s="119"/>
      <c r="H1" s="119"/>
      <c r="I1" s="119"/>
    </row>
    <row r="2" spans="1:9" ht="30.75" customHeight="1" thickBot="1" x14ac:dyDescent="0.3">
      <c r="A2" s="120"/>
      <c r="B2" s="120"/>
      <c r="C2" s="120"/>
      <c r="D2" s="120"/>
      <c r="E2" s="120"/>
      <c r="F2" s="120"/>
      <c r="G2" s="120"/>
      <c r="H2" s="120"/>
      <c r="I2" s="120"/>
    </row>
    <row r="3" spans="1:9" ht="38.25" customHeight="1" thickBot="1" x14ac:dyDescent="0.3">
      <c r="A3" s="121" t="s">
        <v>158</v>
      </c>
      <c r="B3" s="121"/>
      <c r="C3" s="121"/>
      <c r="D3" s="121"/>
      <c r="E3" s="121"/>
      <c r="F3" s="121"/>
      <c r="G3" s="121"/>
      <c r="H3" s="121"/>
      <c r="I3" s="121"/>
    </row>
    <row r="4" spans="1:9" ht="15.75" thickBot="1" x14ac:dyDescent="0.3">
      <c r="A4" s="122" t="s">
        <v>0</v>
      </c>
      <c r="B4" s="122" t="s">
        <v>1</v>
      </c>
      <c r="C4" s="122" t="s">
        <v>8</v>
      </c>
      <c r="D4" s="122" t="s">
        <v>4</v>
      </c>
      <c r="E4" s="123" t="s">
        <v>3</v>
      </c>
      <c r="F4" s="123"/>
      <c r="G4" s="122" t="s">
        <v>2</v>
      </c>
      <c r="H4" s="122" t="s">
        <v>49</v>
      </c>
      <c r="I4" s="122" t="s">
        <v>5</v>
      </c>
    </row>
    <row r="5" spans="1:9" ht="15.75" thickBot="1" x14ac:dyDescent="0.3">
      <c r="A5" s="122"/>
      <c r="B5" s="122"/>
      <c r="C5" s="122"/>
      <c r="D5" s="122"/>
      <c r="E5" s="91" t="s">
        <v>63</v>
      </c>
      <c r="F5" s="91" t="s">
        <v>42</v>
      </c>
      <c r="G5" s="122"/>
      <c r="H5" s="122"/>
      <c r="I5" s="122"/>
    </row>
    <row r="6" spans="1:9" ht="52.5" customHeight="1" x14ac:dyDescent="0.25">
      <c r="A6" s="44"/>
      <c r="B6" s="47"/>
      <c r="C6" s="47"/>
      <c r="D6" s="35"/>
      <c r="E6" s="45"/>
      <c r="F6" s="46"/>
      <c r="G6" s="56"/>
      <c r="H6" s="38"/>
      <c r="I6" s="140" t="s">
        <v>200</v>
      </c>
    </row>
    <row r="7" spans="1:9" ht="52.5" customHeight="1" thickBot="1" x14ac:dyDescent="0.3">
      <c r="A7" s="39"/>
      <c r="B7" s="43"/>
      <c r="C7" s="40"/>
      <c r="D7" s="70"/>
      <c r="E7" s="41"/>
      <c r="F7" s="41"/>
      <c r="G7" s="72"/>
      <c r="H7" s="43"/>
      <c r="I7" s="141"/>
    </row>
    <row r="8" spans="1:9" ht="19.5" thickBot="1" x14ac:dyDescent="0.35">
      <c r="D8" s="29" t="s">
        <v>7</v>
      </c>
      <c r="E8" s="28">
        <f>SUM(E7:E7)</f>
        <v>0</v>
      </c>
      <c r="F8" s="28">
        <f>SUM(F7:F7)</f>
        <v>0</v>
      </c>
      <c r="G8" s="28">
        <f>SUM(G7:G7)</f>
        <v>0</v>
      </c>
      <c r="H8" s="23"/>
    </row>
    <row r="9" spans="1:9" ht="21" customHeight="1" x14ac:dyDescent="0.25"/>
    <row r="10" spans="1:9" x14ac:dyDescent="0.25">
      <c r="A10" s="92" t="s">
        <v>43</v>
      </c>
      <c r="B10" s="124" t="s">
        <v>31</v>
      </c>
      <c r="C10" s="124"/>
    </row>
    <row r="11" spans="1:9" ht="15.75" x14ac:dyDescent="0.25">
      <c r="A11" s="24">
        <f>COUNTIF(B7:B7,"A")</f>
        <v>0</v>
      </c>
      <c r="B11" s="22" t="s">
        <v>22</v>
      </c>
      <c r="C11" s="15" t="s">
        <v>32</v>
      </c>
    </row>
    <row r="12" spans="1:9" ht="15.75" x14ac:dyDescent="0.25">
      <c r="A12" s="24">
        <f>COUNTIF(B7:B7,"B")</f>
        <v>0</v>
      </c>
      <c r="B12" s="22" t="s">
        <v>23</v>
      </c>
      <c r="C12" t="s">
        <v>33</v>
      </c>
    </row>
    <row r="13" spans="1:9" ht="15.75" x14ac:dyDescent="0.25">
      <c r="A13" s="24">
        <f>COUNTIF(B7:B7,"c")</f>
        <v>0</v>
      </c>
      <c r="B13" s="22" t="s">
        <v>24</v>
      </c>
      <c r="C13" t="s">
        <v>34</v>
      </c>
    </row>
    <row r="14" spans="1:9" ht="15.75" x14ac:dyDescent="0.25">
      <c r="A14" s="24">
        <f>COUNTIF(B7:B7,"d")</f>
        <v>0</v>
      </c>
      <c r="B14" s="22" t="s">
        <v>25</v>
      </c>
      <c r="C14" t="s">
        <v>39</v>
      </c>
    </row>
    <row r="15" spans="1:9" ht="15.75" x14ac:dyDescent="0.25">
      <c r="A15" s="24">
        <f>COUNTIF(B7:B7,"e")</f>
        <v>0</v>
      </c>
      <c r="B15" s="22" t="s">
        <v>37</v>
      </c>
      <c r="C15" t="s">
        <v>41</v>
      </c>
    </row>
    <row r="16" spans="1:9" ht="15.75" x14ac:dyDescent="0.25">
      <c r="A16" s="24">
        <f>COUNTIF(B7:B7,"f")</f>
        <v>0</v>
      </c>
      <c r="B16" s="22" t="s">
        <v>38</v>
      </c>
      <c r="C16" t="s">
        <v>73</v>
      </c>
    </row>
    <row r="17" spans="1:3" ht="15.75" x14ac:dyDescent="0.25">
      <c r="A17" s="24">
        <f>COUNTIF(B7:B7,"g")</f>
        <v>0</v>
      </c>
      <c r="B17" s="22" t="s">
        <v>40</v>
      </c>
      <c r="C17" t="s">
        <v>77</v>
      </c>
    </row>
    <row r="18" spans="1:3" ht="15.75" x14ac:dyDescent="0.25">
      <c r="A18" s="24">
        <f>COUNTIF(B7:B7,"h")</f>
        <v>0</v>
      </c>
      <c r="B18" s="22" t="s">
        <v>42</v>
      </c>
      <c r="C18" t="s">
        <v>82</v>
      </c>
    </row>
    <row r="19" spans="1:3" ht="15.75" x14ac:dyDescent="0.25">
      <c r="A19" s="24">
        <f>COUNTIF(B7:B7,"i")</f>
        <v>0</v>
      </c>
      <c r="B19" s="22" t="s">
        <v>44</v>
      </c>
      <c r="C19" t="s">
        <v>106</v>
      </c>
    </row>
    <row r="20" spans="1:3" ht="15.75" x14ac:dyDescent="0.25">
      <c r="A20" s="24">
        <f>COUNTIF(B7:B7,"j")</f>
        <v>0</v>
      </c>
      <c r="B20" s="22" t="s">
        <v>45</v>
      </c>
      <c r="C20" t="s">
        <v>111</v>
      </c>
    </row>
    <row r="21" spans="1:3" ht="15.75" x14ac:dyDescent="0.25">
      <c r="A21" s="24">
        <f>COUNTIF(B7:B7,"k")</f>
        <v>0</v>
      </c>
      <c r="B21" s="22" t="s">
        <v>46</v>
      </c>
      <c r="C21" t="s">
        <v>133</v>
      </c>
    </row>
    <row r="22" spans="1:3" ht="15.75" x14ac:dyDescent="0.25">
      <c r="A22" s="24">
        <f>COUNTIF(B7:B7,"L")</f>
        <v>0</v>
      </c>
      <c r="B22" s="22" t="s">
        <v>138</v>
      </c>
      <c r="C22" t="s">
        <v>137</v>
      </c>
    </row>
    <row r="23" spans="1:3" ht="15.75" x14ac:dyDescent="0.25">
      <c r="A23" s="24">
        <f>COUNTIF(B7:B7,"M")</f>
        <v>0</v>
      </c>
      <c r="B23" s="22" t="s">
        <v>63</v>
      </c>
      <c r="C23" t="s">
        <v>139</v>
      </c>
    </row>
    <row r="24" spans="1:3" ht="15.75" x14ac:dyDescent="0.25">
      <c r="A24" s="24">
        <f>COUNTIF(B7:B7,"N")</f>
        <v>0</v>
      </c>
      <c r="B24" s="22" t="s">
        <v>150</v>
      </c>
      <c r="C24" t="s">
        <v>151</v>
      </c>
    </row>
    <row r="25" spans="1:3" ht="15.75" x14ac:dyDescent="0.25">
      <c r="A25" s="32">
        <f>SUM(A11:A23)</f>
        <v>0</v>
      </c>
      <c r="B25" s="22"/>
    </row>
    <row r="27" spans="1:3" x14ac:dyDescent="0.25">
      <c r="A27" s="90" t="s">
        <v>43</v>
      </c>
      <c r="B27" s="118" t="s">
        <v>8</v>
      </c>
      <c r="C27" s="118"/>
    </row>
    <row r="28" spans="1:3" ht="15.75" x14ac:dyDescent="0.25">
      <c r="A28" s="24">
        <f>COUNTIF(C7:C7,"1")</f>
        <v>0</v>
      </c>
      <c r="B28" s="22">
        <v>1</v>
      </c>
      <c r="C28" t="s">
        <v>30</v>
      </c>
    </row>
    <row r="29" spans="1:3" ht="15.75" x14ac:dyDescent="0.25">
      <c r="A29" s="24">
        <f>COUNTIF(C7:C7,"2")</f>
        <v>0</v>
      </c>
      <c r="B29" s="22">
        <v>2</v>
      </c>
      <c r="C29" t="s">
        <v>35</v>
      </c>
    </row>
    <row r="30" spans="1:3" ht="15.75" x14ac:dyDescent="0.25">
      <c r="A30" s="24">
        <f>COUNTIF(C7:C7,"3")</f>
        <v>0</v>
      </c>
      <c r="B30" s="22">
        <v>3</v>
      </c>
      <c r="C30" t="s">
        <v>36</v>
      </c>
    </row>
    <row r="31" spans="1:3" ht="15.75" x14ac:dyDescent="0.25">
      <c r="A31" s="24">
        <f>COUNTIF(C7:C7,"4")</f>
        <v>0</v>
      </c>
      <c r="B31" s="22">
        <v>4</v>
      </c>
      <c r="C31" t="s">
        <v>47</v>
      </c>
    </row>
    <row r="32" spans="1:3" x14ac:dyDescent="0.25">
      <c r="A32" s="32">
        <f>SUM(A28:A31)</f>
        <v>0</v>
      </c>
    </row>
    <row r="34" ht="15.75" customHeight="1" x14ac:dyDescent="0.25"/>
  </sheetData>
  <mergeCells count="13">
    <mergeCell ref="B10:C10"/>
    <mergeCell ref="B27:C27"/>
    <mergeCell ref="A1:I2"/>
    <mergeCell ref="A3:I3"/>
    <mergeCell ref="A4:A5"/>
    <mergeCell ref="B4:B5"/>
    <mergeCell ref="C4:C5"/>
    <mergeCell ref="D4:D5"/>
    <mergeCell ref="E4:F4"/>
    <mergeCell ref="G4:G5"/>
    <mergeCell ref="H4:H5"/>
    <mergeCell ref="I4:I5"/>
    <mergeCell ref="I6:I7"/>
  </mergeCells>
  <pageMargins left="0.7" right="0.7" top="0.75" bottom="0.75" header="0.3" footer="0.3"/>
  <pageSetup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I23" sqref="I23"/>
    </sheetView>
  </sheetViews>
  <sheetFormatPr baseColWidth="10" defaultColWidth="11.42578125" defaultRowHeight="15" x14ac:dyDescent="0.25"/>
  <cols>
    <col min="1" max="1" width="11.85546875" customWidth="1"/>
    <col min="2" max="2" width="11.42578125" customWidth="1"/>
    <col min="3" max="3" width="12.85546875" customWidth="1"/>
    <col min="4" max="4" width="35.7109375" customWidth="1"/>
    <col min="5" max="5" width="5.5703125" customWidth="1"/>
    <col min="6" max="6" width="5.28515625" customWidth="1"/>
    <col min="7" max="7" width="8" customWidth="1"/>
    <col min="8" max="8" width="19.7109375" customWidth="1"/>
    <col min="9" max="9" width="55.7109375" customWidth="1"/>
  </cols>
  <sheetData>
    <row r="1" spans="1:9" ht="29.25" customHeight="1" x14ac:dyDescent="0.25">
      <c r="A1" s="119" t="s">
        <v>6</v>
      </c>
      <c r="B1" s="119"/>
      <c r="C1" s="119"/>
      <c r="D1" s="119"/>
      <c r="E1" s="119"/>
      <c r="F1" s="119"/>
      <c r="G1" s="119"/>
      <c r="H1" s="119"/>
      <c r="I1" s="119"/>
    </row>
    <row r="2" spans="1:9" ht="30.75" customHeight="1" thickBot="1" x14ac:dyDescent="0.3">
      <c r="A2" s="120"/>
      <c r="B2" s="120"/>
      <c r="C2" s="120"/>
      <c r="D2" s="120"/>
      <c r="E2" s="120"/>
      <c r="F2" s="120"/>
      <c r="G2" s="120"/>
      <c r="H2" s="120"/>
      <c r="I2" s="120"/>
    </row>
    <row r="3" spans="1:9" ht="38.25" customHeight="1" thickBot="1" x14ac:dyDescent="0.3">
      <c r="A3" s="121" t="s">
        <v>159</v>
      </c>
      <c r="B3" s="121"/>
      <c r="C3" s="121"/>
      <c r="D3" s="121"/>
      <c r="E3" s="121"/>
      <c r="F3" s="121"/>
      <c r="G3" s="121"/>
      <c r="H3" s="121"/>
      <c r="I3" s="121"/>
    </row>
    <row r="4" spans="1:9" ht="15.75" thickBot="1" x14ac:dyDescent="0.3">
      <c r="A4" s="122" t="s">
        <v>0</v>
      </c>
      <c r="B4" s="122" t="s">
        <v>1</v>
      </c>
      <c r="C4" s="122" t="s">
        <v>8</v>
      </c>
      <c r="D4" s="122" t="s">
        <v>4</v>
      </c>
      <c r="E4" s="123" t="s">
        <v>3</v>
      </c>
      <c r="F4" s="123"/>
      <c r="G4" s="122" t="s">
        <v>2</v>
      </c>
      <c r="H4" s="122" t="s">
        <v>49</v>
      </c>
      <c r="I4" s="122" t="s">
        <v>5</v>
      </c>
    </row>
    <row r="5" spans="1:9" ht="15.75" thickBot="1" x14ac:dyDescent="0.3">
      <c r="A5" s="122"/>
      <c r="B5" s="122"/>
      <c r="C5" s="122"/>
      <c r="D5" s="122"/>
      <c r="E5" s="94" t="s">
        <v>63</v>
      </c>
      <c r="F5" s="94" t="s">
        <v>42</v>
      </c>
      <c r="G5" s="122"/>
      <c r="H5" s="122"/>
      <c r="I5" s="122"/>
    </row>
    <row r="6" spans="1:9" ht="52.5" customHeight="1" thickBot="1" x14ac:dyDescent="0.3">
      <c r="A6" s="39">
        <v>42327</v>
      </c>
      <c r="B6" s="43" t="s">
        <v>23</v>
      </c>
      <c r="C6" s="40">
        <v>1</v>
      </c>
      <c r="D6" s="70" t="s">
        <v>161</v>
      </c>
      <c r="E6" s="41">
        <v>11</v>
      </c>
      <c r="F6" s="41">
        <v>4</v>
      </c>
      <c r="G6" s="72">
        <f>F6+E6</f>
        <v>15</v>
      </c>
      <c r="H6" s="43" t="s">
        <v>86</v>
      </c>
      <c r="I6" s="40" t="s">
        <v>160</v>
      </c>
    </row>
    <row r="7" spans="1:9" ht="19.5" thickBot="1" x14ac:dyDescent="0.35">
      <c r="D7" s="29" t="s">
        <v>7</v>
      </c>
      <c r="E7" s="28">
        <f>SUM(E6:E6)</f>
        <v>11</v>
      </c>
      <c r="F7" s="28">
        <f>SUM(F6:F6)</f>
        <v>4</v>
      </c>
      <c r="G7" s="28">
        <f>SUM(G6:G6)</f>
        <v>15</v>
      </c>
      <c r="H7" s="23"/>
    </row>
    <row r="8" spans="1:9" ht="21" customHeight="1" x14ac:dyDescent="0.25"/>
    <row r="9" spans="1:9" x14ac:dyDescent="0.25">
      <c r="A9" s="95" t="s">
        <v>43</v>
      </c>
      <c r="B9" s="124" t="s">
        <v>31</v>
      </c>
      <c r="C9" s="124"/>
    </row>
    <row r="10" spans="1:9" ht="15.75" x14ac:dyDescent="0.25">
      <c r="A10" s="24">
        <f>COUNTIF(B6:B6,"A")</f>
        <v>0</v>
      </c>
      <c r="B10" s="22" t="s">
        <v>22</v>
      </c>
      <c r="C10" s="15" t="s">
        <v>32</v>
      </c>
    </row>
    <row r="11" spans="1:9" ht="15.75" x14ac:dyDescent="0.25">
      <c r="A11" s="24">
        <f>COUNTIF(B6:B6,"B")</f>
        <v>1</v>
      </c>
      <c r="B11" s="22" t="s">
        <v>23</v>
      </c>
      <c r="C11" t="s">
        <v>33</v>
      </c>
    </row>
    <row r="12" spans="1:9" ht="15.75" x14ac:dyDescent="0.25">
      <c r="A12" s="24">
        <f>COUNTIF(B6:B6,"c")</f>
        <v>0</v>
      </c>
      <c r="B12" s="22" t="s">
        <v>24</v>
      </c>
      <c r="C12" t="s">
        <v>34</v>
      </c>
    </row>
    <row r="13" spans="1:9" ht="15.75" x14ac:dyDescent="0.25">
      <c r="A13" s="24">
        <f>COUNTIF(B6:B6,"d")</f>
        <v>0</v>
      </c>
      <c r="B13" s="22" t="s">
        <v>25</v>
      </c>
      <c r="C13" t="s">
        <v>39</v>
      </c>
    </row>
    <row r="14" spans="1:9" ht="15.75" x14ac:dyDescent="0.25">
      <c r="A14" s="24">
        <f>COUNTIF(B6:B6,"e")</f>
        <v>0</v>
      </c>
      <c r="B14" s="22" t="s">
        <v>37</v>
      </c>
      <c r="C14" t="s">
        <v>41</v>
      </c>
    </row>
    <row r="15" spans="1:9" ht="15.75" x14ac:dyDescent="0.25">
      <c r="A15" s="24">
        <f>COUNTIF(B6:B6,"f")</f>
        <v>0</v>
      </c>
      <c r="B15" s="22" t="s">
        <v>38</v>
      </c>
      <c r="C15" t="s">
        <v>73</v>
      </c>
    </row>
    <row r="16" spans="1:9" ht="15.75" x14ac:dyDescent="0.25">
      <c r="A16" s="24">
        <f>COUNTIF(B6:B6,"g")</f>
        <v>0</v>
      </c>
      <c r="B16" s="22" t="s">
        <v>40</v>
      </c>
      <c r="C16" t="s">
        <v>77</v>
      </c>
    </row>
    <row r="17" spans="1:3" ht="15.75" x14ac:dyDescent="0.25">
      <c r="A17" s="24">
        <f>COUNTIF(B6:B6,"h")</f>
        <v>0</v>
      </c>
      <c r="B17" s="22" t="s">
        <v>42</v>
      </c>
      <c r="C17" t="s">
        <v>82</v>
      </c>
    </row>
    <row r="18" spans="1:3" ht="15.75" x14ac:dyDescent="0.25">
      <c r="A18" s="24">
        <f>COUNTIF(B6:B6,"i")</f>
        <v>0</v>
      </c>
      <c r="B18" s="22" t="s">
        <v>44</v>
      </c>
      <c r="C18" t="s">
        <v>106</v>
      </c>
    </row>
    <row r="19" spans="1:3" ht="15.75" x14ac:dyDescent="0.25">
      <c r="A19" s="24">
        <f>COUNTIF(B6:B6,"j")</f>
        <v>0</v>
      </c>
      <c r="B19" s="22" t="s">
        <v>45</v>
      </c>
      <c r="C19" t="s">
        <v>111</v>
      </c>
    </row>
    <row r="20" spans="1:3" ht="15.75" x14ac:dyDescent="0.25">
      <c r="A20" s="24">
        <f>COUNTIF(B6:B6,"k")</f>
        <v>0</v>
      </c>
      <c r="B20" s="22" t="s">
        <v>46</v>
      </c>
      <c r="C20" t="s">
        <v>133</v>
      </c>
    </row>
    <row r="21" spans="1:3" ht="15.75" x14ac:dyDescent="0.25">
      <c r="A21" s="24">
        <f>COUNTIF(B6:B6,"L")</f>
        <v>0</v>
      </c>
      <c r="B21" s="22" t="s">
        <v>138</v>
      </c>
      <c r="C21" t="s">
        <v>137</v>
      </c>
    </row>
    <row r="22" spans="1:3" ht="15.75" x14ac:dyDescent="0.25">
      <c r="A22" s="24">
        <f>COUNTIF(B6:B6,"M")</f>
        <v>0</v>
      </c>
      <c r="B22" s="22" t="s">
        <v>63</v>
      </c>
      <c r="C22" t="s">
        <v>139</v>
      </c>
    </row>
    <row r="23" spans="1:3" ht="15.75" x14ac:dyDescent="0.25">
      <c r="A23" s="24">
        <f>COUNTIF(B6:B6,"N")</f>
        <v>0</v>
      </c>
      <c r="B23" s="22" t="s">
        <v>150</v>
      </c>
      <c r="C23" t="s">
        <v>151</v>
      </c>
    </row>
    <row r="24" spans="1:3" ht="15.75" x14ac:dyDescent="0.25">
      <c r="A24" s="32">
        <f>SUM(A10:A22)</f>
        <v>1</v>
      </c>
      <c r="B24" s="22"/>
    </row>
    <row r="26" spans="1:3" x14ac:dyDescent="0.25">
      <c r="A26" s="93" t="s">
        <v>43</v>
      </c>
      <c r="B26" s="118" t="s">
        <v>8</v>
      </c>
      <c r="C26" s="118"/>
    </row>
    <row r="27" spans="1:3" ht="15.75" x14ac:dyDescent="0.25">
      <c r="A27" s="24">
        <f>COUNTIF(C6:C6,"1")</f>
        <v>1</v>
      </c>
      <c r="B27" s="22">
        <v>1</v>
      </c>
      <c r="C27" t="s">
        <v>30</v>
      </c>
    </row>
    <row r="28" spans="1:3" ht="15.75" x14ac:dyDescent="0.25">
      <c r="A28" s="24">
        <f>COUNTIF(C6:C6,"2")</f>
        <v>0</v>
      </c>
      <c r="B28" s="22">
        <v>2</v>
      </c>
      <c r="C28" t="s">
        <v>35</v>
      </c>
    </row>
    <row r="29" spans="1:3" ht="15.75" x14ac:dyDescent="0.25">
      <c r="A29" s="24">
        <f>COUNTIF(C6:C6,"3")</f>
        <v>0</v>
      </c>
      <c r="B29" s="22">
        <v>3</v>
      </c>
      <c r="C29" t="s">
        <v>36</v>
      </c>
    </row>
    <row r="30" spans="1:3" ht="15.75" x14ac:dyDescent="0.25">
      <c r="A30" s="24">
        <f>COUNTIF(C6:C6,"4")</f>
        <v>0</v>
      </c>
      <c r="B30" s="22">
        <v>4</v>
      </c>
      <c r="C30" t="s">
        <v>47</v>
      </c>
    </row>
    <row r="31" spans="1:3" x14ac:dyDescent="0.25">
      <c r="A31" s="32">
        <f>SUM(A27:A30)</f>
        <v>1</v>
      </c>
    </row>
    <row r="33" ht="15.75" customHeight="1" x14ac:dyDescent="0.25"/>
  </sheetData>
  <mergeCells count="12">
    <mergeCell ref="B9:C9"/>
    <mergeCell ref="B26:C26"/>
    <mergeCell ref="A1:I2"/>
    <mergeCell ref="A3:I3"/>
    <mergeCell ref="A4:A5"/>
    <mergeCell ref="B4:B5"/>
    <mergeCell ref="C4:C5"/>
    <mergeCell ref="D4:D5"/>
    <mergeCell ref="E4:F4"/>
    <mergeCell ref="G4:G5"/>
    <mergeCell ref="H4:H5"/>
    <mergeCell ref="I4:I5"/>
  </mergeCells>
  <pageMargins left="0.7" right="0.7" top="0.75" bottom="0.75" header="0.3" footer="0.3"/>
  <pageSetup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workbookViewId="0">
      <selection activeCell="I14" sqref="I14"/>
    </sheetView>
  </sheetViews>
  <sheetFormatPr baseColWidth="10" defaultColWidth="11.42578125" defaultRowHeight="15" x14ac:dyDescent="0.25"/>
  <cols>
    <col min="1" max="1" width="11.85546875" customWidth="1"/>
    <col min="2" max="3" width="33" customWidth="1"/>
    <col min="4" max="4" width="21.140625" customWidth="1"/>
    <col min="5" max="5" width="5.5703125" customWidth="1"/>
    <col min="6" max="6" width="5.28515625" customWidth="1"/>
    <col min="7" max="7" width="8" customWidth="1"/>
    <col min="8" max="8" width="19.7109375" customWidth="1"/>
    <col min="9" max="9" width="31.28515625" customWidth="1"/>
  </cols>
  <sheetData>
    <row r="1" spans="1:9" ht="29.25" customHeight="1" x14ac:dyDescent="0.25">
      <c r="A1" s="119" t="s">
        <v>6</v>
      </c>
      <c r="B1" s="119"/>
      <c r="C1" s="119"/>
      <c r="D1" s="119"/>
      <c r="E1" s="119"/>
      <c r="F1" s="119"/>
      <c r="G1" s="119"/>
      <c r="H1" s="119"/>
      <c r="I1" s="119"/>
    </row>
    <row r="2" spans="1:9" ht="30.75" customHeight="1" thickBot="1" x14ac:dyDescent="0.3">
      <c r="A2" s="120"/>
      <c r="B2" s="120"/>
      <c r="C2" s="120"/>
      <c r="D2" s="120"/>
      <c r="E2" s="120"/>
      <c r="F2" s="120"/>
      <c r="G2" s="120"/>
      <c r="H2" s="120"/>
      <c r="I2" s="120"/>
    </row>
    <row r="3" spans="1:9" ht="38.25" customHeight="1" thickBot="1" x14ac:dyDescent="0.3">
      <c r="A3" s="121" t="s">
        <v>176</v>
      </c>
      <c r="B3" s="121"/>
      <c r="C3" s="121"/>
      <c r="D3" s="121"/>
      <c r="E3" s="121"/>
      <c r="F3" s="121"/>
      <c r="G3" s="121"/>
      <c r="H3" s="121"/>
      <c r="I3" s="121"/>
    </row>
    <row r="4" spans="1:9" ht="15.75" thickBot="1" x14ac:dyDescent="0.3">
      <c r="A4" s="122" t="s">
        <v>0</v>
      </c>
      <c r="B4" s="122" t="s">
        <v>187</v>
      </c>
      <c r="C4" s="122" t="s">
        <v>179</v>
      </c>
      <c r="D4" s="122" t="s">
        <v>4</v>
      </c>
      <c r="E4" s="123" t="s">
        <v>3</v>
      </c>
      <c r="F4" s="123"/>
      <c r="G4" s="122" t="s">
        <v>2</v>
      </c>
      <c r="H4" s="122" t="s">
        <v>49</v>
      </c>
      <c r="I4" s="122" t="s">
        <v>5</v>
      </c>
    </row>
    <row r="5" spans="1:9" ht="15.75" thickBot="1" x14ac:dyDescent="0.3">
      <c r="A5" s="122"/>
      <c r="B5" s="122"/>
      <c r="C5" s="122"/>
      <c r="D5" s="122"/>
      <c r="E5" s="97" t="s">
        <v>63</v>
      </c>
      <c r="F5" s="97" t="s">
        <v>42</v>
      </c>
      <c r="G5" s="122"/>
      <c r="H5" s="122"/>
      <c r="I5" s="122"/>
    </row>
    <row r="6" spans="1:9" ht="68.25" customHeight="1" x14ac:dyDescent="0.25">
      <c r="A6" s="44">
        <v>42201</v>
      </c>
      <c r="B6" s="114" t="s">
        <v>188</v>
      </c>
      <c r="C6" s="114" t="s">
        <v>189</v>
      </c>
      <c r="D6" s="35" t="s">
        <v>140</v>
      </c>
      <c r="E6" s="45">
        <v>44</v>
      </c>
      <c r="F6" s="46">
        <v>8</v>
      </c>
      <c r="G6" s="56">
        <f>SUM(E6:F6)</f>
        <v>52</v>
      </c>
      <c r="H6" s="38" t="s">
        <v>198</v>
      </c>
      <c r="I6" s="45"/>
    </row>
    <row r="7" spans="1:9" ht="64.5" customHeight="1" x14ac:dyDescent="0.25">
      <c r="A7" s="44" t="s">
        <v>177</v>
      </c>
      <c r="B7" s="114" t="s">
        <v>190</v>
      </c>
      <c r="C7" s="116" t="s">
        <v>191</v>
      </c>
      <c r="D7" s="35" t="s">
        <v>127</v>
      </c>
      <c r="E7" s="45">
        <v>24</v>
      </c>
      <c r="F7" s="46">
        <v>5</v>
      </c>
      <c r="G7" s="56">
        <v>29</v>
      </c>
      <c r="H7" s="38" t="s">
        <v>198</v>
      </c>
      <c r="I7" s="45"/>
    </row>
    <row r="8" spans="1:9" ht="52.5" customHeight="1" x14ac:dyDescent="0.25">
      <c r="A8" s="44" t="s">
        <v>174</v>
      </c>
      <c r="B8" s="116" t="s">
        <v>196</v>
      </c>
      <c r="C8" s="116" t="s">
        <v>197</v>
      </c>
      <c r="D8" s="35" t="s">
        <v>175</v>
      </c>
      <c r="E8" s="45">
        <v>0</v>
      </c>
      <c r="F8" s="46">
        <v>15</v>
      </c>
      <c r="G8" s="56">
        <f>F8+E8</f>
        <v>15</v>
      </c>
      <c r="H8" s="38" t="s">
        <v>198</v>
      </c>
      <c r="I8" s="45"/>
    </row>
    <row r="9" spans="1:9" ht="58.5" customHeight="1" x14ac:dyDescent="0.25">
      <c r="A9" s="44">
        <v>42299</v>
      </c>
      <c r="B9" s="114" t="s">
        <v>192</v>
      </c>
      <c r="C9" s="116" t="s">
        <v>193</v>
      </c>
      <c r="D9" s="35" t="s">
        <v>152</v>
      </c>
      <c r="E9" s="45">
        <v>14</v>
      </c>
      <c r="F9" s="46">
        <v>7</v>
      </c>
      <c r="G9" s="56">
        <f>F9+E9</f>
        <v>21</v>
      </c>
      <c r="H9" s="38" t="s">
        <v>198</v>
      </c>
      <c r="I9" s="45"/>
    </row>
    <row r="10" spans="1:9" ht="52.5" customHeight="1" thickBot="1" x14ac:dyDescent="0.3">
      <c r="A10" s="39" t="s">
        <v>162</v>
      </c>
      <c r="B10" s="117" t="s">
        <v>194</v>
      </c>
      <c r="C10" s="40" t="s">
        <v>195</v>
      </c>
      <c r="D10" s="70" t="s">
        <v>163</v>
      </c>
      <c r="E10" s="41">
        <v>95</v>
      </c>
      <c r="F10" s="41">
        <v>55</v>
      </c>
      <c r="G10" s="72">
        <f>F10+E10</f>
        <v>150</v>
      </c>
      <c r="H10" s="43" t="s">
        <v>198</v>
      </c>
      <c r="I10" s="40"/>
    </row>
    <row r="11" spans="1:9" ht="19.5" thickBot="1" x14ac:dyDescent="0.35">
      <c r="D11" s="29" t="s">
        <v>7</v>
      </c>
      <c r="E11" s="28">
        <f>SUM(E6:E10)</f>
        <v>177</v>
      </c>
      <c r="F11" s="28">
        <f>SUM(F6:F10)</f>
        <v>90</v>
      </c>
      <c r="G11" s="28">
        <f>SUM(G6:G10)</f>
        <v>267</v>
      </c>
      <c r="H11" s="23"/>
    </row>
    <row r="12" spans="1:9" ht="21" customHeight="1" x14ac:dyDescent="0.25"/>
    <row r="13" spans="1:9" x14ac:dyDescent="0.25">
      <c r="A13" s="98" t="s">
        <v>43</v>
      </c>
      <c r="B13" s="124" t="s">
        <v>31</v>
      </c>
      <c r="C13" s="124"/>
    </row>
    <row r="14" spans="1:9" ht="15.75" x14ac:dyDescent="0.25">
      <c r="A14" s="24">
        <f>COUNTIF(B10:B10,"A")</f>
        <v>0</v>
      </c>
      <c r="B14" s="22" t="s">
        <v>22</v>
      </c>
      <c r="C14" s="15" t="s">
        <v>32</v>
      </c>
    </row>
    <row r="15" spans="1:9" ht="15.75" x14ac:dyDescent="0.25">
      <c r="A15" s="24">
        <f>COUNTIF(B6:B10,"B")</f>
        <v>0</v>
      </c>
      <c r="B15" s="22" t="s">
        <v>23</v>
      </c>
      <c r="C15" t="s">
        <v>33</v>
      </c>
    </row>
    <row r="16" spans="1:9" ht="15.75" x14ac:dyDescent="0.25">
      <c r="A16" s="24">
        <f>COUNTIF(B10:B10,"c")</f>
        <v>0</v>
      </c>
      <c r="B16" s="22" t="s">
        <v>24</v>
      </c>
      <c r="C16" t="s">
        <v>34</v>
      </c>
    </row>
    <row r="17" spans="1:3" ht="15.75" x14ac:dyDescent="0.25">
      <c r="A17" s="24">
        <f>COUNTIF(B10:B10,"d")</f>
        <v>0</v>
      </c>
      <c r="B17" s="22" t="s">
        <v>25</v>
      </c>
      <c r="C17" t="s">
        <v>39</v>
      </c>
    </row>
    <row r="18" spans="1:3" ht="15.75" x14ac:dyDescent="0.25">
      <c r="A18" s="24">
        <f>COUNTIF(B10:B10,"e")</f>
        <v>0</v>
      </c>
      <c r="B18" s="22" t="s">
        <v>37</v>
      </c>
      <c r="C18" t="s">
        <v>41</v>
      </c>
    </row>
    <row r="19" spans="1:3" ht="15.75" x14ac:dyDescent="0.25">
      <c r="A19" s="24">
        <f>COUNTIF(B10:B10,"f")</f>
        <v>0</v>
      </c>
      <c r="B19" s="22" t="s">
        <v>38</v>
      </c>
      <c r="C19" t="s">
        <v>73</v>
      </c>
    </row>
    <row r="20" spans="1:3" ht="15.75" x14ac:dyDescent="0.25">
      <c r="A20" s="24">
        <f>COUNTIF(B10:B10,"g")</f>
        <v>0</v>
      </c>
      <c r="B20" s="22" t="s">
        <v>40</v>
      </c>
      <c r="C20" t="s">
        <v>77</v>
      </c>
    </row>
    <row r="21" spans="1:3" ht="15.75" x14ac:dyDescent="0.25">
      <c r="A21" s="24">
        <f>COUNTIF(B10:B10,"h")</f>
        <v>0</v>
      </c>
      <c r="B21" s="22" t="s">
        <v>42</v>
      </c>
      <c r="C21" t="s">
        <v>82</v>
      </c>
    </row>
    <row r="22" spans="1:3" ht="15.75" x14ac:dyDescent="0.25">
      <c r="A22" s="24">
        <f>COUNTIF(B6:B10,"i")</f>
        <v>0</v>
      </c>
      <c r="B22" s="22" t="s">
        <v>44</v>
      </c>
      <c r="C22" t="s">
        <v>106</v>
      </c>
    </row>
    <row r="23" spans="1:3" ht="15.75" x14ac:dyDescent="0.25">
      <c r="A23" s="24">
        <f>COUNTIF(B10:B10,"j")</f>
        <v>0</v>
      </c>
      <c r="B23" s="22" t="s">
        <v>45</v>
      </c>
      <c r="C23" t="s">
        <v>111</v>
      </c>
    </row>
    <row r="24" spans="1:3" ht="15.75" x14ac:dyDescent="0.25">
      <c r="A24" s="24">
        <f>COUNTIF(B10:B10,"k")</f>
        <v>0</v>
      </c>
      <c r="B24" s="22" t="s">
        <v>46</v>
      </c>
      <c r="C24" t="s">
        <v>133</v>
      </c>
    </row>
    <row r="25" spans="1:3" ht="15.75" x14ac:dyDescent="0.25">
      <c r="A25" s="24">
        <f>COUNTIF(B10:B10,"L")</f>
        <v>0</v>
      </c>
      <c r="B25" s="22" t="s">
        <v>138</v>
      </c>
      <c r="C25" t="s">
        <v>137</v>
      </c>
    </row>
    <row r="26" spans="1:3" ht="15.75" x14ac:dyDescent="0.25">
      <c r="A26" s="24">
        <f>COUNTIF(B10:B10,"M")</f>
        <v>0</v>
      </c>
      <c r="B26" s="22" t="s">
        <v>63</v>
      </c>
      <c r="C26" t="s">
        <v>139</v>
      </c>
    </row>
    <row r="27" spans="1:3" ht="15.75" x14ac:dyDescent="0.25">
      <c r="A27" s="24">
        <f>COUNTIF(B6:B10,"N")</f>
        <v>0</v>
      </c>
      <c r="B27" s="22" t="s">
        <v>150</v>
      </c>
      <c r="C27" t="s">
        <v>151</v>
      </c>
    </row>
    <row r="28" spans="1:3" ht="15.75" x14ac:dyDescent="0.25">
      <c r="A28" s="32">
        <f>SUM(A14:A26)</f>
        <v>0</v>
      </c>
      <c r="B28" s="22"/>
    </row>
    <row r="30" spans="1:3" x14ac:dyDescent="0.25">
      <c r="A30" s="96" t="s">
        <v>43</v>
      </c>
      <c r="B30" s="118" t="s">
        <v>8</v>
      </c>
      <c r="C30" s="118"/>
    </row>
    <row r="31" spans="1:3" ht="15.75" x14ac:dyDescent="0.25">
      <c r="A31" s="24">
        <f>COUNTIF(C6:C10,"1")</f>
        <v>0</v>
      </c>
      <c r="B31" s="22">
        <v>1</v>
      </c>
      <c r="C31" t="s">
        <v>30</v>
      </c>
    </row>
    <row r="32" spans="1:3" ht="15.75" x14ac:dyDescent="0.25">
      <c r="A32" s="24">
        <f>COUNTIF(C10:C10,"2")</f>
        <v>0</v>
      </c>
      <c r="B32" s="22">
        <v>2</v>
      </c>
      <c r="C32" t="s">
        <v>35</v>
      </c>
    </row>
    <row r="33" spans="1:3" ht="15.75" x14ac:dyDescent="0.25">
      <c r="A33" s="24">
        <f>COUNTIF(C10:C10,"3")</f>
        <v>0</v>
      </c>
      <c r="B33" s="22">
        <v>3</v>
      </c>
      <c r="C33" t="s">
        <v>36</v>
      </c>
    </row>
    <row r="34" spans="1:3" ht="15.75" x14ac:dyDescent="0.25">
      <c r="A34" s="24">
        <f>COUNTIF(C10:C10,"4")</f>
        <v>0</v>
      </c>
      <c r="B34" s="22">
        <v>4</v>
      </c>
      <c r="C34" t="s">
        <v>47</v>
      </c>
    </row>
    <row r="35" spans="1:3" x14ac:dyDescent="0.25">
      <c r="A35" s="32">
        <f>SUM(A31:A34)</f>
        <v>0</v>
      </c>
    </row>
    <row r="37" spans="1:3" ht="15.75" customHeight="1" x14ac:dyDescent="0.25"/>
  </sheetData>
  <mergeCells count="12">
    <mergeCell ref="B13:C13"/>
    <mergeCell ref="B30:C30"/>
    <mergeCell ref="A1:I2"/>
    <mergeCell ref="A3:I3"/>
    <mergeCell ref="A4:A5"/>
    <mergeCell ref="B4:B5"/>
    <mergeCell ref="C4:C5"/>
    <mergeCell ref="D4:D5"/>
    <mergeCell ref="E4:F4"/>
    <mergeCell ref="G4:G5"/>
    <mergeCell ref="H4:H5"/>
    <mergeCell ref="I4:I5"/>
  </mergeCells>
  <pageMargins left="0.70866141732283472" right="0.70866141732283472" top="0.74803149606299213" bottom="0.74803149606299213" header="0.31496062992125984" footer="0.31496062992125984"/>
  <pageSetup scale="6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workbookViewId="0">
      <selection activeCell="I13" sqref="I13"/>
    </sheetView>
  </sheetViews>
  <sheetFormatPr baseColWidth="10" defaultColWidth="11.42578125" defaultRowHeight="15" x14ac:dyDescent="0.25"/>
  <cols>
    <col min="1" max="1" width="11.85546875" customWidth="1"/>
    <col min="2" max="2" width="24" customWidth="1"/>
    <col min="3" max="3" width="23.5703125" customWidth="1"/>
    <col min="4" max="4" width="18.140625" customWidth="1"/>
    <col min="5" max="5" width="5.5703125" customWidth="1"/>
    <col min="6" max="6" width="5.28515625" customWidth="1"/>
    <col min="7" max="7" width="8" customWidth="1"/>
    <col min="8" max="8" width="19.7109375" customWidth="1"/>
    <col min="9" max="9" width="55.7109375" customWidth="1"/>
  </cols>
  <sheetData>
    <row r="1" spans="1:9" ht="29.25" customHeight="1" x14ac:dyDescent="0.25">
      <c r="A1" s="119" t="s">
        <v>6</v>
      </c>
      <c r="B1" s="119"/>
      <c r="C1" s="119"/>
      <c r="D1" s="119"/>
      <c r="E1" s="119"/>
      <c r="F1" s="119"/>
      <c r="G1" s="119"/>
      <c r="H1" s="119"/>
      <c r="I1" s="119"/>
    </row>
    <row r="2" spans="1:9" ht="30.75" customHeight="1" thickBot="1" x14ac:dyDescent="0.3">
      <c r="A2" s="120"/>
      <c r="B2" s="120"/>
      <c r="C2" s="120"/>
      <c r="D2" s="120"/>
      <c r="E2" s="120"/>
      <c r="F2" s="120"/>
      <c r="G2" s="120"/>
      <c r="H2" s="120"/>
      <c r="I2" s="120"/>
    </row>
    <row r="3" spans="1:9" ht="38.25" customHeight="1" x14ac:dyDescent="0.25">
      <c r="A3" s="121" t="s">
        <v>178</v>
      </c>
      <c r="B3" s="121"/>
      <c r="C3" s="121"/>
      <c r="D3" s="121"/>
      <c r="E3" s="121"/>
      <c r="F3" s="121"/>
      <c r="G3" s="121"/>
      <c r="H3" s="121"/>
      <c r="I3" s="121"/>
    </row>
    <row r="4" spans="1:9" ht="38.25" customHeight="1" thickBot="1" x14ac:dyDescent="0.3">
      <c r="A4" s="127" t="s">
        <v>184</v>
      </c>
      <c r="B4" s="127"/>
      <c r="C4" s="127"/>
      <c r="D4" s="127"/>
      <c r="E4" s="127"/>
      <c r="F4" s="127"/>
      <c r="G4" s="127"/>
      <c r="H4" s="127"/>
      <c r="I4" s="127"/>
    </row>
    <row r="5" spans="1:9" ht="15.75" thickBot="1" x14ac:dyDescent="0.3">
      <c r="A5" s="122" t="s">
        <v>0</v>
      </c>
      <c r="B5" s="122" t="s">
        <v>180</v>
      </c>
      <c r="C5" s="122" t="s">
        <v>179</v>
      </c>
      <c r="D5" s="122" t="s">
        <v>4</v>
      </c>
      <c r="E5" s="123" t="s">
        <v>3</v>
      </c>
      <c r="F5" s="123"/>
      <c r="G5" s="122" t="s">
        <v>2</v>
      </c>
      <c r="H5" s="122" t="s">
        <v>49</v>
      </c>
      <c r="I5" s="122" t="s">
        <v>5</v>
      </c>
    </row>
    <row r="6" spans="1:9" ht="15.75" thickBot="1" x14ac:dyDescent="0.3">
      <c r="A6" s="122"/>
      <c r="B6" s="122"/>
      <c r="C6" s="122"/>
      <c r="D6" s="122"/>
      <c r="E6" s="97" t="s">
        <v>63</v>
      </c>
      <c r="F6" s="97" t="s">
        <v>42</v>
      </c>
      <c r="G6" s="122"/>
      <c r="H6" s="122"/>
      <c r="I6" s="122"/>
    </row>
    <row r="7" spans="1:9" ht="52.5" customHeight="1" x14ac:dyDescent="0.25">
      <c r="A7" s="44" t="s">
        <v>149</v>
      </c>
      <c r="B7" s="114" t="s">
        <v>183</v>
      </c>
      <c r="C7" s="116" t="s">
        <v>185</v>
      </c>
      <c r="D7" s="35" t="s">
        <v>152</v>
      </c>
      <c r="E7" s="45">
        <v>27</v>
      </c>
      <c r="F7" s="46">
        <v>0</v>
      </c>
      <c r="G7" s="56">
        <f>E7+F7</f>
        <v>27</v>
      </c>
      <c r="H7" s="38" t="s">
        <v>153</v>
      </c>
      <c r="I7" s="45" t="s">
        <v>186</v>
      </c>
    </row>
    <row r="8" spans="1:9" ht="65.25" customHeight="1" thickBot="1" x14ac:dyDescent="0.3">
      <c r="A8" s="39">
        <v>42307</v>
      </c>
      <c r="B8" s="115" t="s">
        <v>181</v>
      </c>
      <c r="C8" s="40" t="s">
        <v>182</v>
      </c>
      <c r="D8" s="70" t="s">
        <v>156</v>
      </c>
      <c r="E8" s="41">
        <v>54</v>
      </c>
      <c r="F8" s="41">
        <v>8</v>
      </c>
      <c r="G8" s="72">
        <f>F8+E8</f>
        <v>62</v>
      </c>
      <c r="H8" s="43" t="s">
        <v>157</v>
      </c>
      <c r="I8" s="40"/>
    </row>
    <row r="9" spans="1:9" ht="19.5" thickBot="1" x14ac:dyDescent="0.35">
      <c r="D9" s="29" t="s">
        <v>7</v>
      </c>
      <c r="E9" s="28">
        <f>SUM(E7:E8)</f>
        <v>81</v>
      </c>
      <c r="F9" s="28">
        <f>SUM(F7:F8)</f>
        <v>8</v>
      </c>
      <c r="G9" s="28">
        <f>SUM(G7:G8)</f>
        <v>89</v>
      </c>
      <c r="H9" s="23"/>
    </row>
    <row r="10" spans="1:9" ht="21" customHeight="1" x14ac:dyDescent="0.25"/>
  </sheetData>
  <mergeCells count="11">
    <mergeCell ref="A4:I4"/>
    <mergeCell ref="A1:I2"/>
    <mergeCell ref="A3:I3"/>
    <mergeCell ref="A5:A6"/>
    <mergeCell ref="B5:B6"/>
    <mergeCell ref="C5:C6"/>
    <mergeCell ref="D5:D6"/>
    <mergeCell ref="E5:F5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scale="71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workbookViewId="0">
      <pane ySplit="5" topLeftCell="A6" activePane="bottomLeft" state="frozen"/>
      <selection pane="bottomLeft" activeCell="Y16" sqref="Y16"/>
    </sheetView>
  </sheetViews>
  <sheetFormatPr baseColWidth="10" defaultColWidth="11.42578125" defaultRowHeight="15" x14ac:dyDescent="0.25"/>
  <cols>
    <col min="1" max="1" width="9.85546875" customWidth="1"/>
    <col min="2" max="3" width="13.28515625" customWidth="1"/>
    <col min="4" max="4" width="13.5703125" customWidth="1"/>
    <col min="5" max="5" width="10.85546875" customWidth="1"/>
    <col min="6" max="18" width="4.28515625" customWidth="1"/>
    <col min="19" max="24" width="6.28515625" customWidth="1"/>
  </cols>
  <sheetData>
    <row r="1" spans="1:24" ht="29.25" customHeight="1" x14ac:dyDescent="0.25">
      <c r="A1" s="128" t="s">
        <v>93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</row>
    <row r="2" spans="1:24" ht="30.75" customHeight="1" thickBot="1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</row>
    <row r="3" spans="1:24" ht="30.75" customHeight="1" thickBot="1" x14ac:dyDescent="0.3">
      <c r="A3" s="139" t="s">
        <v>199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</row>
    <row r="4" spans="1:24" ht="24.75" customHeight="1" thickBot="1" x14ac:dyDescent="0.3">
      <c r="A4" s="130" t="s">
        <v>9</v>
      </c>
      <c r="B4" s="132" t="s">
        <v>50</v>
      </c>
      <c r="C4" s="133"/>
      <c r="D4" s="130" t="s">
        <v>2</v>
      </c>
      <c r="E4" s="134" t="s">
        <v>48</v>
      </c>
      <c r="F4" s="136" t="s">
        <v>28</v>
      </c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8"/>
      <c r="S4" s="136" t="s">
        <v>29</v>
      </c>
      <c r="T4" s="137"/>
      <c r="U4" s="137"/>
      <c r="V4" s="137"/>
      <c r="W4" s="137"/>
      <c r="X4" s="138"/>
    </row>
    <row r="5" spans="1:24" ht="15.75" thickBot="1" x14ac:dyDescent="0.3">
      <c r="A5" s="131"/>
      <c r="B5" s="25" t="s">
        <v>26</v>
      </c>
      <c r="C5" s="25" t="s">
        <v>27</v>
      </c>
      <c r="D5" s="131"/>
      <c r="E5" s="135"/>
      <c r="F5" s="26" t="s">
        <v>22</v>
      </c>
      <c r="G5" s="26" t="s">
        <v>23</v>
      </c>
      <c r="H5" s="26" t="s">
        <v>24</v>
      </c>
      <c r="I5" s="26" t="s">
        <v>25</v>
      </c>
      <c r="J5" s="26" t="s">
        <v>37</v>
      </c>
      <c r="K5" s="26" t="s">
        <v>38</v>
      </c>
      <c r="L5" s="26" t="s">
        <v>40</v>
      </c>
      <c r="M5" s="26" t="s">
        <v>42</v>
      </c>
      <c r="N5" s="26" t="s">
        <v>44</v>
      </c>
      <c r="O5" s="26" t="s">
        <v>45</v>
      </c>
      <c r="P5" s="26" t="s">
        <v>46</v>
      </c>
      <c r="Q5" s="26" t="s">
        <v>138</v>
      </c>
      <c r="R5" s="26" t="s">
        <v>63</v>
      </c>
      <c r="S5" s="25">
        <v>1</v>
      </c>
      <c r="T5" s="25">
        <v>2</v>
      </c>
      <c r="U5" s="25">
        <v>3</v>
      </c>
      <c r="V5" s="25">
        <v>4</v>
      </c>
      <c r="W5" s="25">
        <v>5</v>
      </c>
      <c r="X5" s="25">
        <v>6</v>
      </c>
    </row>
    <row r="6" spans="1:24" ht="30" customHeight="1" x14ac:dyDescent="0.25">
      <c r="A6" s="17" t="s">
        <v>10</v>
      </c>
      <c r="B6" s="10">
        <f>Ene!E8</f>
        <v>17</v>
      </c>
      <c r="C6" s="11">
        <f>Ene!F8</f>
        <v>21</v>
      </c>
      <c r="D6" s="12">
        <f>B6+C6</f>
        <v>38</v>
      </c>
      <c r="E6" s="12">
        <f>Ene!A18</f>
        <v>2</v>
      </c>
      <c r="F6" s="12">
        <f>Ene!A12</f>
        <v>2</v>
      </c>
      <c r="G6" s="12">
        <f>Ene!A13</f>
        <v>0</v>
      </c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12">
        <f>Ene!A21</f>
        <v>2</v>
      </c>
      <c r="T6" s="12">
        <f>Ene!A22</f>
        <v>0</v>
      </c>
      <c r="U6" s="12">
        <f>Ene!A23</f>
        <v>0</v>
      </c>
      <c r="V6" s="12">
        <f>Ene!A24</f>
        <v>0</v>
      </c>
      <c r="W6" s="13"/>
      <c r="X6" s="13"/>
    </row>
    <row r="7" spans="1:24" ht="30" customHeight="1" x14ac:dyDescent="0.25">
      <c r="A7" s="18" t="s">
        <v>11</v>
      </c>
      <c r="B7" s="1">
        <f>Feb!E12</f>
        <v>105</v>
      </c>
      <c r="C7" s="1">
        <f>Feb!F12</f>
        <v>26</v>
      </c>
      <c r="D7" s="12">
        <f t="shared" ref="D7:D10" si="0">B7+C7</f>
        <v>131</v>
      </c>
      <c r="E7" s="2">
        <f>Feb!A23</f>
        <v>6</v>
      </c>
      <c r="F7" s="2">
        <f>Feb!A16</f>
        <v>4</v>
      </c>
      <c r="G7" s="2">
        <f>Feb!A17</f>
        <v>0</v>
      </c>
      <c r="H7" s="2">
        <f>Feb!A18</f>
        <v>0</v>
      </c>
      <c r="I7" s="2">
        <f>Feb!A19</f>
        <v>0</v>
      </c>
      <c r="J7" s="2">
        <f>Feb!A20</f>
        <v>1</v>
      </c>
      <c r="K7" s="2">
        <f>Feb!A21</f>
        <v>0</v>
      </c>
      <c r="L7" s="2">
        <f>Feb!A22</f>
        <v>1</v>
      </c>
      <c r="M7" s="83"/>
      <c r="N7" s="83"/>
      <c r="O7" s="83"/>
      <c r="P7" s="83"/>
      <c r="Q7" s="83"/>
      <c r="R7" s="83"/>
      <c r="S7" s="2">
        <f>Feb!A26</f>
        <v>1</v>
      </c>
      <c r="T7" s="2">
        <f>Feb!A27</f>
        <v>2</v>
      </c>
      <c r="U7" s="2">
        <f>Feb!A28</f>
        <v>2</v>
      </c>
      <c r="V7" s="2">
        <f>Feb!A29</f>
        <v>1</v>
      </c>
      <c r="W7" s="4"/>
      <c r="X7" s="4"/>
    </row>
    <row r="8" spans="1:24" ht="30" customHeight="1" x14ac:dyDescent="0.25">
      <c r="A8" s="18" t="s">
        <v>12</v>
      </c>
      <c r="B8" s="1">
        <f>Mzo!E14</f>
        <v>588</v>
      </c>
      <c r="C8" s="1">
        <f>Mzo!F14</f>
        <v>102</v>
      </c>
      <c r="D8" s="12">
        <f t="shared" si="0"/>
        <v>690</v>
      </c>
      <c r="E8" s="2">
        <f>Mzo!A26</f>
        <v>8</v>
      </c>
      <c r="F8" s="2">
        <f>Mzo!A19</f>
        <v>2</v>
      </c>
      <c r="G8" s="2">
        <f>Mzo!A20</f>
        <v>0</v>
      </c>
      <c r="H8" s="2">
        <f>Mzo!A21</f>
        <v>0</v>
      </c>
      <c r="I8" s="2">
        <f>Mzo!A22</f>
        <v>1</v>
      </c>
      <c r="J8" s="2">
        <f>Mzo!A23</f>
        <v>1</v>
      </c>
      <c r="K8" s="2">
        <f>Mzo!A24</f>
        <v>0</v>
      </c>
      <c r="L8" s="2">
        <f>Mzo!A25</f>
        <v>4</v>
      </c>
      <c r="M8" s="83"/>
      <c r="N8" s="83"/>
      <c r="O8" s="83"/>
      <c r="P8" s="83"/>
      <c r="Q8" s="83"/>
      <c r="R8" s="83"/>
      <c r="S8" s="2">
        <f>Mzo!A29</f>
        <v>3</v>
      </c>
      <c r="T8" s="2">
        <f>Mzo!A30</f>
        <v>4</v>
      </c>
      <c r="U8" s="2">
        <f>Mzo!A31</f>
        <v>0</v>
      </c>
      <c r="V8" s="2">
        <f>Mzo!A32</f>
        <v>1</v>
      </c>
      <c r="W8" s="5"/>
      <c r="X8" s="5"/>
    </row>
    <row r="9" spans="1:24" ht="30" customHeight="1" x14ac:dyDescent="0.25">
      <c r="A9" s="18" t="s">
        <v>13</v>
      </c>
      <c r="B9" s="1">
        <f>Abr!E12</f>
        <v>111</v>
      </c>
      <c r="C9" s="6">
        <f>Abr!F12</f>
        <v>64</v>
      </c>
      <c r="D9" s="12">
        <f t="shared" si="0"/>
        <v>175</v>
      </c>
      <c r="E9" s="2">
        <f>Abr!A25</f>
        <v>6</v>
      </c>
      <c r="F9" s="2">
        <f>Abr!A17</f>
        <v>2</v>
      </c>
      <c r="G9" s="2">
        <f>Abr!A18</f>
        <v>1</v>
      </c>
      <c r="H9" s="2">
        <f>Abr!A19</f>
        <v>0</v>
      </c>
      <c r="I9" s="2">
        <f>Abr!A20</f>
        <v>0</v>
      </c>
      <c r="J9" s="2">
        <f>Abr!A21</f>
        <v>0</v>
      </c>
      <c r="K9" s="2">
        <f>Abr!A22</f>
        <v>0</v>
      </c>
      <c r="L9" s="2">
        <f>Abr!A23</f>
        <v>0</v>
      </c>
      <c r="M9" s="2">
        <f>Abr!A24</f>
        <v>3</v>
      </c>
      <c r="N9" s="83"/>
      <c r="O9" s="83"/>
      <c r="P9" s="83"/>
      <c r="Q9" s="83"/>
      <c r="R9" s="83"/>
      <c r="S9" s="2">
        <f>Abr!A28</f>
        <v>5</v>
      </c>
      <c r="T9" s="2">
        <f>Abr!A29</f>
        <v>0</v>
      </c>
      <c r="U9" s="2">
        <f>Abr!A30</f>
        <v>0</v>
      </c>
      <c r="V9" s="2">
        <f>Abr!A31</f>
        <v>1</v>
      </c>
      <c r="W9" s="3"/>
      <c r="X9" s="3"/>
    </row>
    <row r="10" spans="1:24" ht="30" customHeight="1" x14ac:dyDescent="0.25">
      <c r="A10" s="18" t="s">
        <v>14</v>
      </c>
      <c r="B10" s="1">
        <f>May!E21</f>
        <v>233</v>
      </c>
      <c r="C10" s="6">
        <f>May!F21</f>
        <v>145</v>
      </c>
      <c r="D10" s="12">
        <f t="shared" si="0"/>
        <v>378</v>
      </c>
      <c r="E10" s="2">
        <f>May!A36</f>
        <v>14</v>
      </c>
      <c r="F10" s="2">
        <f>May!A26</f>
        <v>3</v>
      </c>
      <c r="G10" s="2">
        <f>May!A27</f>
        <v>2</v>
      </c>
      <c r="H10" s="2">
        <f>May!A28</f>
        <v>0</v>
      </c>
      <c r="I10" s="2">
        <f>May!A29</f>
        <v>3</v>
      </c>
      <c r="J10" s="2">
        <f>May!A30</f>
        <v>2</v>
      </c>
      <c r="K10" s="2">
        <f>May!A31</f>
        <v>0</v>
      </c>
      <c r="L10" s="2">
        <f>May!A32</f>
        <v>0</v>
      </c>
      <c r="M10" s="2">
        <f>May!A33</f>
        <v>1</v>
      </c>
      <c r="N10" s="2">
        <f>May!A34</f>
        <v>1</v>
      </c>
      <c r="O10" s="2">
        <f>May!A35</f>
        <v>2</v>
      </c>
      <c r="P10" s="83"/>
      <c r="Q10" s="83"/>
      <c r="R10" s="83"/>
      <c r="S10" s="2">
        <f>May!A39</f>
        <v>10</v>
      </c>
      <c r="T10" s="2">
        <f>May!A40</f>
        <v>3</v>
      </c>
      <c r="U10" s="2">
        <f>May!A41</f>
        <v>0</v>
      </c>
      <c r="V10" s="2">
        <f>May!A42</f>
        <v>1</v>
      </c>
      <c r="W10" s="16"/>
      <c r="X10" s="16"/>
    </row>
    <row r="11" spans="1:24" ht="30" customHeight="1" x14ac:dyDescent="0.25">
      <c r="A11" s="18" t="s">
        <v>15</v>
      </c>
      <c r="B11" s="1">
        <f>Jun!E14</f>
        <v>38</v>
      </c>
      <c r="C11" s="6">
        <f>Jun!F14</f>
        <v>22</v>
      </c>
      <c r="D11" s="12">
        <f>Jun!G14</f>
        <v>60</v>
      </c>
      <c r="E11" s="2">
        <f>Jun!A27</f>
        <v>4</v>
      </c>
      <c r="F11" s="2">
        <f>Jun!A17</f>
        <v>2</v>
      </c>
      <c r="G11" s="2">
        <f>Jun!A18</f>
        <v>0</v>
      </c>
      <c r="H11" s="2">
        <f>Jun!A19</f>
        <v>0</v>
      </c>
      <c r="I11" s="2">
        <f>Jun!A20</f>
        <v>0</v>
      </c>
      <c r="J11" s="2">
        <f>Jun!A21</f>
        <v>0</v>
      </c>
      <c r="K11" s="2">
        <f>Jun!A22</f>
        <v>1</v>
      </c>
      <c r="L11" s="2">
        <f>Jun!A23</f>
        <v>0</v>
      </c>
      <c r="M11" s="2">
        <f>Jun!A24</f>
        <v>0</v>
      </c>
      <c r="N11" s="2">
        <f>Jun!A25</f>
        <v>1</v>
      </c>
      <c r="O11" s="2">
        <f>Jun!A26</f>
        <v>0</v>
      </c>
      <c r="P11" s="83"/>
      <c r="Q11" s="83"/>
      <c r="R11" s="83"/>
      <c r="S11" s="2">
        <f>Jun!A30</f>
        <v>2</v>
      </c>
      <c r="T11" s="2">
        <f>Jun!A31</f>
        <v>0</v>
      </c>
      <c r="U11" s="2">
        <f>Jun!A32</f>
        <v>1</v>
      </c>
      <c r="V11" s="16">
        <f>Jun!A33</f>
        <v>1</v>
      </c>
      <c r="W11" s="16"/>
      <c r="X11" s="16"/>
    </row>
    <row r="12" spans="1:24" ht="30" customHeight="1" x14ac:dyDescent="0.25">
      <c r="A12" s="18" t="s">
        <v>16</v>
      </c>
      <c r="B12" s="1">
        <f>Julio!E9</f>
        <v>53</v>
      </c>
      <c r="C12" s="6">
        <f>Julio!F9</f>
        <v>93</v>
      </c>
      <c r="D12" s="12">
        <f>Julio!G9</f>
        <v>146</v>
      </c>
      <c r="E12" s="2">
        <f>Julio!A25</f>
        <v>3</v>
      </c>
      <c r="F12" s="2">
        <f>Julio!A12</f>
        <v>1</v>
      </c>
      <c r="G12" s="2">
        <f>Julio!A13</f>
        <v>0</v>
      </c>
      <c r="H12" s="2">
        <f>Julio!A14</f>
        <v>0</v>
      </c>
      <c r="I12" s="2">
        <f>Julio!A15</f>
        <v>0</v>
      </c>
      <c r="J12" s="2">
        <f>Julio!A16</f>
        <v>0</v>
      </c>
      <c r="K12" s="2">
        <f>Julio!A17</f>
        <v>0</v>
      </c>
      <c r="L12" s="2">
        <f>Julio!A18</f>
        <v>0</v>
      </c>
      <c r="M12" s="2">
        <f>Julio!A19</f>
        <v>0</v>
      </c>
      <c r="N12" s="2">
        <f>Julio!A20</f>
        <v>0</v>
      </c>
      <c r="O12" s="2">
        <f>Julio!A21</f>
        <v>0</v>
      </c>
      <c r="P12" s="2">
        <f>Julio!A22</f>
        <v>2</v>
      </c>
      <c r="Q12" s="2">
        <f>Julio!A23</f>
        <v>0</v>
      </c>
      <c r="R12" s="2">
        <f>Julio!A24</f>
        <v>0</v>
      </c>
      <c r="S12" s="2">
        <f>Julio!A28</f>
        <v>0</v>
      </c>
      <c r="T12" s="2">
        <f>Julio!A29</f>
        <v>3</v>
      </c>
      <c r="U12" s="2">
        <f>Julio!A30</f>
        <v>0</v>
      </c>
      <c r="V12" s="16">
        <f>Julio!A31</f>
        <v>0</v>
      </c>
      <c r="W12" s="16"/>
      <c r="X12" s="16"/>
    </row>
    <row r="13" spans="1:24" ht="30" customHeight="1" x14ac:dyDescent="0.25">
      <c r="A13" s="18" t="s">
        <v>17</v>
      </c>
      <c r="B13" s="1">
        <f>Ago!E7</f>
        <v>11</v>
      </c>
      <c r="C13" s="6">
        <f>Ago!F7</f>
        <v>11</v>
      </c>
      <c r="D13" s="12">
        <f>Ago!G7</f>
        <v>22</v>
      </c>
      <c r="E13" s="2">
        <f>Ago!A23</f>
        <v>1</v>
      </c>
      <c r="F13" s="2">
        <f>Ago!A10</f>
        <v>1</v>
      </c>
      <c r="G13" s="2">
        <f>Ago!A11</f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f>Ago!A26</f>
        <v>1</v>
      </c>
      <c r="T13" s="2">
        <f>Ago!A27</f>
        <v>0</v>
      </c>
      <c r="U13" s="2">
        <v>0</v>
      </c>
      <c r="V13" s="16">
        <v>0</v>
      </c>
      <c r="W13" s="16"/>
      <c r="X13" s="16"/>
    </row>
    <row r="14" spans="1:24" ht="30" customHeight="1" x14ac:dyDescent="0.25">
      <c r="A14" s="18" t="s">
        <v>18</v>
      </c>
      <c r="B14" s="1">
        <f>Sept!E9</f>
        <v>78</v>
      </c>
      <c r="C14" s="6">
        <f>Sept!F9</f>
        <v>10</v>
      </c>
      <c r="D14" s="12">
        <f>Sept!G9</f>
        <v>88</v>
      </c>
      <c r="E14" s="2">
        <f>Sept!A26</f>
        <v>3</v>
      </c>
      <c r="F14" s="2">
        <f>Sept!A12</f>
        <v>2</v>
      </c>
      <c r="G14" s="2">
        <f>Sept!A13</f>
        <v>0</v>
      </c>
      <c r="H14" s="2">
        <f>Sept!A14</f>
        <v>0</v>
      </c>
      <c r="I14" s="2">
        <f>Sept!A15</f>
        <v>0</v>
      </c>
      <c r="J14" s="2">
        <f>Sept!A16</f>
        <v>0</v>
      </c>
      <c r="K14" s="2">
        <f>Sept!A18</f>
        <v>0</v>
      </c>
      <c r="L14" s="2">
        <f>Sept!A18</f>
        <v>0</v>
      </c>
      <c r="M14" s="2">
        <f>Sept!A19</f>
        <v>1</v>
      </c>
      <c r="N14" s="2">
        <f>Sept!A20</f>
        <v>0</v>
      </c>
      <c r="O14" s="2">
        <f>Sept!A21</f>
        <v>0</v>
      </c>
      <c r="P14" s="2">
        <f>Sept!A22</f>
        <v>0</v>
      </c>
      <c r="Q14" s="2">
        <f>Sept!A23</f>
        <v>0</v>
      </c>
      <c r="R14" s="2">
        <f>Sept!A24</f>
        <v>0</v>
      </c>
      <c r="S14" s="2">
        <f>Sept!A29</f>
        <v>2</v>
      </c>
      <c r="T14" s="2">
        <f>Sept!A30</f>
        <v>1</v>
      </c>
      <c r="U14" s="2">
        <f>Sept!A31</f>
        <v>0</v>
      </c>
      <c r="V14" s="16">
        <f>Sept!A32</f>
        <v>0</v>
      </c>
      <c r="W14" s="16"/>
      <c r="X14" s="16"/>
    </row>
    <row r="15" spans="1:24" ht="30" customHeight="1" x14ac:dyDescent="0.25">
      <c r="A15" s="18" t="s">
        <v>19</v>
      </c>
      <c r="B15" s="1">
        <f>Oct!E8</f>
        <v>0</v>
      </c>
      <c r="C15" s="6">
        <f>Oct!F8</f>
        <v>0</v>
      </c>
      <c r="D15" s="12">
        <f>Oct!G8</f>
        <v>0</v>
      </c>
      <c r="E15" s="2">
        <f>Oct!A25</f>
        <v>0</v>
      </c>
      <c r="F15" s="2">
        <f>Oct!A11</f>
        <v>0</v>
      </c>
      <c r="G15" s="2">
        <f>Oct!A12</f>
        <v>0</v>
      </c>
      <c r="H15" s="2">
        <f>Oct!A13</f>
        <v>0</v>
      </c>
      <c r="I15" s="2">
        <f>Oct!A14</f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2</v>
      </c>
      <c r="T15" s="2">
        <v>0</v>
      </c>
      <c r="U15" s="2">
        <v>0</v>
      </c>
      <c r="V15" s="16">
        <v>0</v>
      </c>
      <c r="W15" s="16"/>
      <c r="X15" s="16"/>
    </row>
    <row r="16" spans="1:24" ht="30" customHeight="1" x14ac:dyDescent="0.25">
      <c r="A16" s="19" t="s">
        <v>20</v>
      </c>
      <c r="B16" s="1">
        <f>Nov!E7</f>
        <v>11</v>
      </c>
      <c r="C16" s="6">
        <f>Nov!F7</f>
        <v>4</v>
      </c>
      <c r="D16" s="12">
        <f>Nov!G7</f>
        <v>15</v>
      </c>
      <c r="E16" s="14">
        <f>Nov!A24</f>
        <v>1</v>
      </c>
      <c r="F16" s="14">
        <v>0</v>
      </c>
      <c r="G16" s="14">
        <v>1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1</v>
      </c>
      <c r="T16" s="14">
        <v>0</v>
      </c>
      <c r="U16" s="14">
        <v>0</v>
      </c>
      <c r="V16" s="16">
        <v>0</v>
      </c>
      <c r="W16" s="16"/>
      <c r="X16" s="16"/>
    </row>
    <row r="17" spans="1:24" ht="30" customHeight="1" thickBot="1" x14ac:dyDescent="0.3">
      <c r="A17" s="20" t="s">
        <v>21</v>
      </c>
      <c r="B17" s="7">
        <v>0</v>
      </c>
      <c r="C17" s="7">
        <v>0</v>
      </c>
      <c r="D17" s="12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105">
        <v>0</v>
      </c>
      <c r="W17" s="9"/>
      <c r="X17" s="9"/>
    </row>
    <row r="18" spans="1:24" ht="19.5" thickBot="1" x14ac:dyDescent="0.35">
      <c r="B18" s="27">
        <f>SUM(B6:B17)</f>
        <v>1245</v>
      </c>
      <c r="C18" s="27">
        <f>SUM(C6:C17)</f>
        <v>498</v>
      </c>
      <c r="D18" s="27">
        <f>SUM(D6:D17)</f>
        <v>1743</v>
      </c>
      <c r="E18" s="27">
        <f>SUM(E6:E17)</f>
        <v>48</v>
      </c>
      <c r="F18" s="27">
        <f>SUM(F6:F17)</f>
        <v>19</v>
      </c>
      <c r="G18" s="27">
        <f t="shared" ref="G18:X18" si="1">SUM(G6:G17)</f>
        <v>4</v>
      </c>
      <c r="H18" s="27">
        <f t="shared" si="1"/>
        <v>0</v>
      </c>
      <c r="I18" s="27">
        <f t="shared" si="1"/>
        <v>4</v>
      </c>
      <c r="J18" s="27">
        <f t="shared" si="1"/>
        <v>4</v>
      </c>
      <c r="K18" s="27">
        <f t="shared" si="1"/>
        <v>1</v>
      </c>
      <c r="L18" s="27">
        <f t="shared" si="1"/>
        <v>5</v>
      </c>
      <c r="M18" s="27">
        <f t="shared" si="1"/>
        <v>5</v>
      </c>
      <c r="N18" s="27">
        <f t="shared" si="1"/>
        <v>2</v>
      </c>
      <c r="O18" s="27">
        <f t="shared" si="1"/>
        <v>2</v>
      </c>
      <c r="P18" s="27">
        <f t="shared" si="1"/>
        <v>2</v>
      </c>
      <c r="Q18" s="27">
        <f t="shared" si="1"/>
        <v>0</v>
      </c>
      <c r="R18" s="27">
        <f t="shared" si="1"/>
        <v>0</v>
      </c>
      <c r="S18" s="27">
        <f t="shared" si="1"/>
        <v>29</v>
      </c>
      <c r="T18" s="27">
        <f t="shared" si="1"/>
        <v>13</v>
      </c>
      <c r="U18" s="27">
        <f t="shared" si="1"/>
        <v>3</v>
      </c>
      <c r="V18" s="27">
        <f t="shared" si="1"/>
        <v>5</v>
      </c>
      <c r="W18" s="27">
        <f t="shared" si="1"/>
        <v>0</v>
      </c>
      <c r="X18" s="27">
        <f t="shared" si="1"/>
        <v>0</v>
      </c>
    </row>
    <row r="20" spans="1:24" x14ac:dyDescent="0.25">
      <c r="B20" s="21" t="s">
        <v>1</v>
      </c>
    </row>
    <row r="21" spans="1:24" ht="15.75" x14ac:dyDescent="0.25">
      <c r="A21" s="22" t="s">
        <v>22</v>
      </c>
      <c r="B21" s="15" t="s">
        <v>32</v>
      </c>
    </row>
    <row r="22" spans="1:24" ht="15.75" x14ac:dyDescent="0.25">
      <c r="A22" s="22" t="s">
        <v>23</v>
      </c>
      <c r="B22" t="s">
        <v>33</v>
      </c>
    </row>
    <row r="23" spans="1:24" ht="15.75" x14ac:dyDescent="0.25">
      <c r="A23" s="22" t="s">
        <v>24</v>
      </c>
      <c r="B23" t="s">
        <v>34</v>
      </c>
    </row>
    <row r="24" spans="1:24" ht="15.75" x14ac:dyDescent="0.25">
      <c r="A24" s="22" t="s">
        <v>25</v>
      </c>
      <c r="B24" t="s">
        <v>39</v>
      </c>
    </row>
    <row r="25" spans="1:24" ht="15.75" x14ac:dyDescent="0.25">
      <c r="A25" s="22" t="s">
        <v>37</v>
      </c>
      <c r="B25" t="s">
        <v>41</v>
      </c>
    </row>
    <row r="26" spans="1:24" ht="15.75" x14ac:dyDescent="0.25">
      <c r="A26" s="22" t="s">
        <v>38</v>
      </c>
      <c r="B26" t="s">
        <v>73</v>
      </c>
    </row>
    <row r="27" spans="1:24" ht="15.75" x14ac:dyDescent="0.25">
      <c r="A27" s="22" t="s">
        <v>40</v>
      </c>
      <c r="B27" t="s">
        <v>77</v>
      </c>
    </row>
    <row r="28" spans="1:24" ht="15.75" x14ac:dyDescent="0.25">
      <c r="A28" s="22" t="s">
        <v>42</v>
      </c>
      <c r="B28" t="s">
        <v>82</v>
      </c>
    </row>
    <row r="29" spans="1:24" ht="15.75" x14ac:dyDescent="0.25">
      <c r="A29" s="22" t="s">
        <v>44</v>
      </c>
      <c r="B29" t="s">
        <v>106</v>
      </c>
    </row>
    <row r="30" spans="1:24" ht="15.75" x14ac:dyDescent="0.25">
      <c r="A30" s="22" t="s">
        <v>45</v>
      </c>
      <c r="B30" t="s">
        <v>111</v>
      </c>
    </row>
    <row r="31" spans="1:24" ht="15.75" x14ac:dyDescent="0.25">
      <c r="A31" s="22" t="s">
        <v>46</v>
      </c>
      <c r="B31" t="s">
        <v>133</v>
      </c>
    </row>
    <row r="32" spans="1:24" ht="15.75" x14ac:dyDescent="0.25">
      <c r="A32" s="22" t="s">
        <v>138</v>
      </c>
      <c r="B32" t="s">
        <v>137</v>
      </c>
    </row>
    <row r="33" spans="1:2" ht="15.75" x14ac:dyDescent="0.25">
      <c r="A33" s="22" t="s">
        <v>63</v>
      </c>
      <c r="B33" t="s">
        <v>139</v>
      </c>
    </row>
    <row r="34" spans="1:2" ht="15.75" x14ac:dyDescent="0.25">
      <c r="A34" s="22"/>
    </row>
    <row r="35" spans="1:2" ht="15.75" x14ac:dyDescent="0.25">
      <c r="A35" s="22"/>
    </row>
    <row r="36" spans="1:2" ht="15.75" x14ac:dyDescent="0.25">
      <c r="A36" s="22"/>
      <c r="B36" s="21" t="s">
        <v>8</v>
      </c>
    </row>
    <row r="37" spans="1:2" ht="15.75" x14ac:dyDescent="0.25">
      <c r="A37" s="22">
        <v>1</v>
      </c>
      <c r="B37" t="s">
        <v>30</v>
      </c>
    </row>
    <row r="38" spans="1:2" ht="15.75" x14ac:dyDescent="0.25">
      <c r="A38" s="22">
        <v>2</v>
      </c>
      <c r="B38" t="s">
        <v>35</v>
      </c>
    </row>
    <row r="39" spans="1:2" ht="15.75" x14ac:dyDescent="0.25">
      <c r="A39" s="22">
        <v>3</v>
      </c>
      <c r="B39" t="s">
        <v>36</v>
      </c>
    </row>
    <row r="40" spans="1:2" ht="15.75" x14ac:dyDescent="0.25">
      <c r="A40" s="22">
        <v>4</v>
      </c>
      <c r="B40" t="s">
        <v>47</v>
      </c>
    </row>
  </sheetData>
  <mergeCells count="8">
    <mergeCell ref="A1:X2"/>
    <mergeCell ref="A4:A5"/>
    <mergeCell ref="B4:C4"/>
    <mergeCell ref="D4:D5"/>
    <mergeCell ref="E4:E5"/>
    <mergeCell ref="S4:X4"/>
    <mergeCell ref="F4:R4"/>
    <mergeCell ref="A3:X3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selection activeCell="C10" sqref="C10"/>
    </sheetView>
  </sheetViews>
  <sheetFormatPr baseColWidth="10" defaultColWidth="11.42578125" defaultRowHeight="15" x14ac:dyDescent="0.25"/>
  <cols>
    <col min="1" max="3" width="14.7109375" customWidth="1"/>
    <col min="4" max="4" width="40.42578125" customWidth="1"/>
    <col min="5" max="5" width="5.85546875" customWidth="1"/>
    <col min="6" max="6" width="4.7109375" customWidth="1"/>
    <col min="7" max="7" width="8" customWidth="1"/>
    <col min="8" max="8" width="23.7109375" customWidth="1"/>
    <col min="9" max="9" width="48.42578125" customWidth="1"/>
  </cols>
  <sheetData>
    <row r="1" spans="1:9" ht="29.25" customHeight="1" x14ac:dyDescent="0.25">
      <c r="A1" s="119" t="s">
        <v>6</v>
      </c>
      <c r="B1" s="119"/>
      <c r="C1" s="119"/>
      <c r="D1" s="119"/>
      <c r="E1" s="119"/>
      <c r="F1" s="119"/>
      <c r="G1" s="119"/>
      <c r="H1" s="119"/>
      <c r="I1" s="119"/>
    </row>
    <row r="2" spans="1:9" ht="30.75" customHeight="1" thickBot="1" x14ac:dyDescent="0.3">
      <c r="A2" s="120"/>
      <c r="B2" s="120"/>
      <c r="C2" s="120"/>
      <c r="D2" s="120"/>
      <c r="E2" s="120"/>
      <c r="F2" s="120"/>
      <c r="G2" s="120"/>
      <c r="H2" s="120"/>
      <c r="I2" s="120"/>
    </row>
    <row r="3" spans="1:9" ht="30.75" customHeight="1" thickBot="1" x14ac:dyDescent="0.3">
      <c r="A3" s="121" t="s">
        <v>52</v>
      </c>
      <c r="B3" s="121"/>
      <c r="C3" s="121"/>
      <c r="D3" s="121"/>
      <c r="E3" s="121"/>
      <c r="F3" s="121"/>
      <c r="G3" s="121"/>
      <c r="H3" s="121"/>
      <c r="I3" s="121"/>
    </row>
    <row r="4" spans="1:9" ht="15.75" thickBot="1" x14ac:dyDescent="0.3">
      <c r="A4" s="125" t="s">
        <v>0</v>
      </c>
      <c r="B4" s="125" t="s">
        <v>1</v>
      </c>
      <c r="C4" s="125" t="s">
        <v>8</v>
      </c>
      <c r="D4" s="125" t="s">
        <v>4</v>
      </c>
      <c r="E4" s="123" t="s">
        <v>3</v>
      </c>
      <c r="F4" s="123"/>
      <c r="G4" s="125" t="s">
        <v>2</v>
      </c>
      <c r="H4" s="125" t="s">
        <v>49</v>
      </c>
      <c r="I4" s="125" t="s">
        <v>5</v>
      </c>
    </row>
    <row r="5" spans="1:9" ht="15.75" thickBot="1" x14ac:dyDescent="0.3">
      <c r="A5" s="126"/>
      <c r="B5" s="126"/>
      <c r="C5" s="126"/>
      <c r="D5" s="126"/>
      <c r="E5" s="54" t="s">
        <v>63</v>
      </c>
      <c r="F5" s="54" t="s">
        <v>42</v>
      </c>
      <c r="G5" s="126"/>
      <c r="H5" s="126"/>
      <c r="I5" s="126"/>
    </row>
    <row r="6" spans="1:9" ht="57" customHeight="1" x14ac:dyDescent="0.25">
      <c r="A6" s="48">
        <v>42038</v>
      </c>
      <c r="B6" s="49" t="s">
        <v>22</v>
      </c>
      <c r="C6" s="61">
        <v>3</v>
      </c>
      <c r="D6" s="50" t="s">
        <v>57</v>
      </c>
      <c r="E6" s="50">
        <v>7</v>
      </c>
      <c r="F6" s="51">
        <v>5</v>
      </c>
      <c r="G6" s="52">
        <f>E6+F6</f>
        <v>12</v>
      </c>
      <c r="H6" s="49" t="s">
        <v>58</v>
      </c>
      <c r="I6" s="50" t="s">
        <v>59</v>
      </c>
    </row>
    <row r="7" spans="1:9" ht="61.5" customHeight="1" x14ac:dyDescent="0.25">
      <c r="A7" s="34">
        <v>42041</v>
      </c>
      <c r="B7" s="36" t="s">
        <v>37</v>
      </c>
      <c r="C7" s="36">
        <v>3</v>
      </c>
      <c r="D7" s="35" t="s">
        <v>57</v>
      </c>
      <c r="E7" s="36">
        <v>6</v>
      </c>
      <c r="F7" s="36">
        <v>2</v>
      </c>
      <c r="G7" s="37">
        <f>E7+F7</f>
        <v>8</v>
      </c>
      <c r="H7" s="38" t="s">
        <v>61</v>
      </c>
      <c r="I7" s="35" t="s">
        <v>59</v>
      </c>
    </row>
    <row r="8" spans="1:9" ht="61.5" customHeight="1" x14ac:dyDescent="0.25">
      <c r="A8" s="34">
        <v>42042</v>
      </c>
      <c r="B8" s="36" t="s">
        <v>22</v>
      </c>
      <c r="C8" s="36">
        <v>2</v>
      </c>
      <c r="D8" s="35" t="s">
        <v>64</v>
      </c>
      <c r="E8" s="36">
        <v>8</v>
      </c>
      <c r="F8" s="36">
        <v>8</v>
      </c>
      <c r="G8" s="37">
        <f t="shared" ref="G8:G11" si="0">E8+F8</f>
        <v>16</v>
      </c>
      <c r="H8" s="38" t="s">
        <v>58</v>
      </c>
      <c r="I8" s="35" t="s">
        <v>65</v>
      </c>
    </row>
    <row r="9" spans="1:9" ht="48" customHeight="1" x14ac:dyDescent="0.25">
      <c r="A9" s="34">
        <v>42053</v>
      </c>
      <c r="B9" s="35" t="s">
        <v>22</v>
      </c>
      <c r="C9" s="35">
        <v>1</v>
      </c>
      <c r="D9" s="35" t="s">
        <v>66</v>
      </c>
      <c r="E9" s="36">
        <v>23</v>
      </c>
      <c r="F9" s="36">
        <v>3</v>
      </c>
      <c r="G9" s="37">
        <f t="shared" si="0"/>
        <v>26</v>
      </c>
      <c r="H9" s="38" t="s">
        <v>61</v>
      </c>
      <c r="I9" s="35" t="s">
        <v>67</v>
      </c>
    </row>
    <row r="10" spans="1:9" ht="72" customHeight="1" x14ac:dyDescent="0.25">
      <c r="A10" s="34">
        <v>42054</v>
      </c>
      <c r="B10" s="35" t="s">
        <v>40</v>
      </c>
      <c r="C10" s="35">
        <v>2</v>
      </c>
      <c r="D10" s="35" t="s">
        <v>71</v>
      </c>
      <c r="E10" s="36">
        <v>50</v>
      </c>
      <c r="F10" s="36">
        <v>0</v>
      </c>
      <c r="G10" s="37">
        <f t="shared" si="0"/>
        <v>50</v>
      </c>
      <c r="H10" s="38" t="s">
        <v>69</v>
      </c>
      <c r="I10" s="35" t="s">
        <v>70</v>
      </c>
    </row>
    <row r="11" spans="1:9" ht="57" customHeight="1" thickBot="1" x14ac:dyDescent="0.3">
      <c r="A11" s="39">
        <v>42062</v>
      </c>
      <c r="B11" s="40" t="s">
        <v>22</v>
      </c>
      <c r="C11" s="40">
        <v>4</v>
      </c>
      <c r="D11" s="40" t="s">
        <v>57</v>
      </c>
      <c r="E11" s="41">
        <v>11</v>
      </c>
      <c r="F11" s="41">
        <v>8</v>
      </c>
      <c r="G11" s="42">
        <f t="shared" si="0"/>
        <v>19</v>
      </c>
      <c r="H11" s="43" t="s">
        <v>69</v>
      </c>
      <c r="I11" s="40" t="s">
        <v>72</v>
      </c>
    </row>
    <row r="12" spans="1:9" ht="19.5" thickBot="1" x14ac:dyDescent="0.35">
      <c r="D12" s="29" t="s">
        <v>7</v>
      </c>
      <c r="E12" s="28">
        <f>SUM(E6:E11)</f>
        <v>105</v>
      </c>
      <c r="F12" s="28">
        <f>SUM(F6:F11)</f>
        <v>26</v>
      </c>
      <c r="G12" s="28">
        <f>E12+F12</f>
        <v>131</v>
      </c>
      <c r="H12" s="23"/>
    </row>
    <row r="15" spans="1:9" x14ac:dyDescent="0.25">
      <c r="A15" s="31" t="s">
        <v>43</v>
      </c>
      <c r="B15" s="124" t="s">
        <v>31</v>
      </c>
      <c r="C15" s="124"/>
    </row>
    <row r="16" spans="1:9" ht="15.75" x14ac:dyDescent="0.25">
      <c r="A16" s="24">
        <f>COUNTIF(B6:B11,"A")</f>
        <v>4</v>
      </c>
      <c r="B16" s="22" t="s">
        <v>22</v>
      </c>
      <c r="C16" s="15" t="s">
        <v>32</v>
      </c>
    </row>
    <row r="17" spans="1:3" ht="15.75" x14ac:dyDescent="0.25">
      <c r="A17" s="24">
        <f>COUNTIF(B6:B11,"B")</f>
        <v>0</v>
      </c>
      <c r="B17" s="22" t="s">
        <v>23</v>
      </c>
      <c r="C17" t="s">
        <v>33</v>
      </c>
    </row>
    <row r="18" spans="1:3" ht="15.75" x14ac:dyDescent="0.25">
      <c r="A18" s="24">
        <f>COUNTIF(B6:B11,"C")</f>
        <v>0</v>
      </c>
      <c r="B18" s="22" t="s">
        <v>24</v>
      </c>
      <c r="C18" t="s">
        <v>34</v>
      </c>
    </row>
    <row r="19" spans="1:3" ht="15.75" x14ac:dyDescent="0.25">
      <c r="A19" s="24">
        <f>COUNTIF(B6:B11,"D")</f>
        <v>0</v>
      </c>
      <c r="B19" s="22" t="s">
        <v>25</v>
      </c>
      <c r="C19" t="s">
        <v>39</v>
      </c>
    </row>
    <row r="20" spans="1:3" ht="15.75" x14ac:dyDescent="0.25">
      <c r="A20" s="24">
        <f>COUNTIF(B6:B11,"E")</f>
        <v>1</v>
      </c>
      <c r="B20" s="22" t="s">
        <v>37</v>
      </c>
      <c r="C20" t="s">
        <v>41</v>
      </c>
    </row>
    <row r="21" spans="1:3" ht="15.75" x14ac:dyDescent="0.25">
      <c r="A21" s="24">
        <f>COUNTIF(B6:B11,"F")</f>
        <v>0</v>
      </c>
      <c r="B21" s="22" t="s">
        <v>38</v>
      </c>
      <c r="C21" t="s">
        <v>56</v>
      </c>
    </row>
    <row r="22" spans="1:3" ht="15.75" x14ac:dyDescent="0.25">
      <c r="A22" s="24">
        <f>COUNTIF(B6:B11,"G")</f>
        <v>1</v>
      </c>
      <c r="B22" s="22" t="s">
        <v>40</v>
      </c>
      <c r="C22" t="s">
        <v>68</v>
      </c>
    </row>
    <row r="23" spans="1:3" ht="15.75" x14ac:dyDescent="0.25">
      <c r="A23" s="32">
        <f>SUM(A16:A22)</f>
        <v>6</v>
      </c>
      <c r="B23" s="22"/>
    </row>
    <row r="25" spans="1:3" x14ac:dyDescent="0.25">
      <c r="A25" s="33" t="s">
        <v>43</v>
      </c>
      <c r="B25" s="118" t="s">
        <v>8</v>
      </c>
      <c r="C25" s="118"/>
    </row>
    <row r="26" spans="1:3" ht="15.75" x14ac:dyDescent="0.25">
      <c r="A26" s="24">
        <f>COUNTIF(C6:C11,"1")</f>
        <v>1</v>
      </c>
      <c r="B26" s="22">
        <v>1</v>
      </c>
      <c r="C26" t="s">
        <v>30</v>
      </c>
    </row>
    <row r="27" spans="1:3" ht="15.75" x14ac:dyDescent="0.25">
      <c r="A27" s="24">
        <f>COUNTIF(C6:C11,"2")</f>
        <v>2</v>
      </c>
      <c r="B27" s="22">
        <v>2</v>
      </c>
      <c r="C27" t="s">
        <v>35</v>
      </c>
    </row>
    <row r="28" spans="1:3" ht="15.75" x14ac:dyDescent="0.25">
      <c r="A28" s="24">
        <f>COUNTIF(C6:C11,"3")</f>
        <v>2</v>
      </c>
      <c r="B28" s="22">
        <v>3</v>
      </c>
      <c r="C28" t="s">
        <v>36</v>
      </c>
    </row>
    <row r="29" spans="1:3" ht="15.75" x14ac:dyDescent="0.25">
      <c r="A29" s="24">
        <f>COUNTIF(C6:C11,"4")</f>
        <v>1</v>
      </c>
      <c r="B29" s="22">
        <v>4</v>
      </c>
      <c r="C29" t="s">
        <v>47</v>
      </c>
    </row>
    <row r="30" spans="1:3" x14ac:dyDescent="0.25">
      <c r="A30" s="32">
        <f>SUM(A26:A29)</f>
        <v>6</v>
      </c>
    </row>
  </sheetData>
  <mergeCells count="12">
    <mergeCell ref="B15:C15"/>
    <mergeCell ref="H4:H5"/>
    <mergeCell ref="B25:C25"/>
    <mergeCell ref="A1:I2"/>
    <mergeCell ref="A3:I3"/>
    <mergeCell ref="A4:A5"/>
    <mergeCell ref="B4:B5"/>
    <mergeCell ref="C4:C5"/>
    <mergeCell ref="D4:D5"/>
    <mergeCell ref="E4:F4"/>
    <mergeCell ref="G4:G5"/>
    <mergeCell ref="I4:I5"/>
  </mergeCell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opLeftCell="A4" workbookViewId="0">
      <selection activeCell="H29" sqref="H29"/>
    </sheetView>
  </sheetViews>
  <sheetFormatPr baseColWidth="10" defaultColWidth="11.42578125" defaultRowHeight="15" x14ac:dyDescent="0.25"/>
  <cols>
    <col min="1" max="1" width="11.85546875" customWidth="1"/>
    <col min="2" max="2" width="11.42578125" customWidth="1"/>
    <col min="3" max="3" width="12.85546875" customWidth="1"/>
    <col min="4" max="4" width="35.7109375" customWidth="1"/>
    <col min="5" max="5" width="5.5703125" customWidth="1"/>
    <col min="6" max="6" width="5.28515625" customWidth="1"/>
    <col min="7" max="7" width="8" customWidth="1"/>
    <col min="8" max="8" width="19.7109375" customWidth="1"/>
    <col min="9" max="9" width="55.7109375" customWidth="1"/>
  </cols>
  <sheetData>
    <row r="1" spans="1:9" ht="29.25" customHeight="1" x14ac:dyDescent="0.25">
      <c r="A1" s="119" t="s">
        <v>6</v>
      </c>
      <c r="B1" s="119"/>
      <c r="C1" s="119"/>
      <c r="D1" s="119"/>
      <c r="E1" s="119"/>
      <c r="F1" s="119"/>
      <c r="G1" s="119"/>
      <c r="H1" s="119"/>
      <c r="I1" s="119"/>
    </row>
    <row r="2" spans="1:9" ht="30.75" customHeight="1" thickBot="1" x14ac:dyDescent="0.3">
      <c r="A2" s="120"/>
      <c r="B2" s="120"/>
      <c r="C2" s="120"/>
      <c r="D2" s="120"/>
      <c r="E2" s="120"/>
      <c r="F2" s="120"/>
      <c r="G2" s="120"/>
      <c r="H2" s="120"/>
      <c r="I2" s="120"/>
    </row>
    <row r="3" spans="1:9" ht="30.75" customHeight="1" thickBot="1" x14ac:dyDescent="0.3">
      <c r="A3" s="121" t="s">
        <v>53</v>
      </c>
      <c r="B3" s="121"/>
      <c r="C3" s="121"/>
      <c r="D3" s="121"/>
      <c r="E3" s="121"/>
      <c r="F3" s="121"/>
      <c r="G3" s="121"/>
      <c r="H3" s="121"/>
      <c r="I3" s="121"/>
    </row>
    <row r="4" spans="1:9" ht="15.75" thickBot="1" x14ac:dyDescent="0.3">
      <c r="A4" s="122" t="s">
        <v>0</v>
      </c>
      <c r="B4" s="122" t="s">
        <v>1</v>
      </c>
      <c r="C4" s="122" t="s">
        <v>8</v>
      </c>
      <c r="D4" s="122" t="s">
        <v>4</v>
      </c>
      <c r="E4" s="123" t="s">
        <v>3</v>
      </c>
      <c r="F4" s="123"/>
      <c r="G4" s="122" t="s">
        <v>2</v>
      </c>
      <c r="H4" s="122" t="s">
        <v>49</v>
      </c>
      <c r="I4" s="122" t="s">
        <v>5</v>
      </c>
    </row>
    <row r="5" spans="1:9" ht="15.75" thickBot="1" x14ac:dyDescent="0.3">
      <c r="A5" s="122"/>
      <c r="B5" s="122"/>
      <c r="C5" s="122"/>
      <c r="D5" s="122"/>
      <c r="E5" s="55" t="s">
        <v>63</v>
      </c>
      <c r="F5" s="55" t="s">
        <v>42</v>
      </c>
      <c r="G5" s="122"/>
      <c r="H5" s="122"/>
      <c r="I5" s="122"/>
    </row>
    <row r="6" spans="1:9" ht="37.5" customHeight="1" x14ac:dyDescent="0.25">
      <c r="A6" s="44">
        <v>42069</v>
      </c>
      <c r="B6" s="47" t="s">
        <v>40</v>
      </c>
      <c r="C6" s="47">
        <v>1</v>
      </c>
      <c r="D6" s="45" t="s">
        <v>78</v>
      </c>
      <c r="E6" s="45">
        <v>89</v>
      </c>
      <c r="F6" s="46">
        <v>5</v>
      </c>
      <c r="G6" s="56">
        <f>E6+F6</f>
        <v>94</v>
      </c>
      <c r="H6" s="47" t="s">
        <v>58</v>
      </c>
      <c r="I6" s="45" t="s">
        <v>80</v>
      </c>
    </row>
    <row r="7" spans="1:9" ht="45" x14ac:dyDescent="0.25">
      <c r="A7" s="44">
        <v>42069</v>
      </c>
      <c r="B7" s="47" t="s">
        <v>40</v>
      </c>
      <c r="C7" s="47">
        <v>2</v>
      </c>
      <c r="D7" s="45" t="s">
        <v>79</v>
      </c>
      <c r="E7" s="45">
        <v>43</v>
      </c>
      <c r="F7" s="46">
        <v>2</v>
      </c>
      <c r="G7" s="56">
        <f t="shared" ref="G7:G11" si="0">E7+F7</f>
        <v>45</v>
      </c>
      <c r="H7" s="47" t="s">
        <v>58</v>
      </c>
      <c r="I7" s="45" t="s">
        <v>81</v>
      </c>
    </row>
    <row r="8" spans="1:9" ht="45" x14ac:dyDescent="0.25">
      <c r="A8" s="34">
        <v>42073</v>
      </c>
      <c r="B8" s="38" t="s">
        <v>40</v>
      </c>
      <c r="C8" s="38">
        <v>2</v>
      </c>
      <c r="D8" s="35" t="s">
        <v>74</v>
      </c>
      <c r="E8" s="35">
        <v>12</v>
      </c>
      <c r="F8" s="36">
        <v>0</v>
      </c>
      <c r="G8" s="56">
        <f t="shared" si="0"/>
        <v>12</v>
      </c>
      <c r="H8" s="38" t="s">
        <v>75</v>
      </c>
      <c r="I8" s="57" t="s">
        <v>76</v>
      </c>
    </row>
    <row r="9" spans="1:9" ht="30" x14ac:dyDescent="0.25">
      <c r="A9" s="34">
        <v>42440</v>
      </c>
      <c r="B9" s="38" t="s">
        <v>25</v>
      </c>
      <c r="C9" s="38">
        <v>2</v>
      </c>
      <c r="D9" s="35" t="s">
        <v>164</v>
      </c>
      <c r="E9" s="35">
        <v>300</v>
      </c>
      <c r="F9" s="36">
        <v>0</v>
      </c>
      <c r="G9" s="56">
        <f t="shared" si="0"/>
        <v>300</v>
      </c>
      <c r="H9" s="38" t="s">
        <v>165</v>
      </c>
      <c r="I9" s="57" t="s">
        <v>166</v>
      </c>
    </row>
    <row r="10" spans="1:9" ht="45" x14ac:dyDescent="0.25">
      <c r="A10" s="34">
        <v>42442</v>
      </c>
      <c r="B10" s="38" t="s">
        <v>22</v>
      </c>
      <c r="C10" s="38">
        <v>1</v>
      </c>
      <c r="D10" s="35" t="s">
        <v>167</v>
      </c>
      <c r="E10" s="35">
        <v>23</v>
      </c>
      <c r="F10" s="36">
        <v>2</v>
      </c>
      <c r="G10" s="56">
        <f t="shared" si="0"/>
        <v>25</v>
      </c>
      <c r="H10" s="38" t="s">
        <v>61</v>
      </c>
      <c r="I10" s="35" t="s">
        <v>168</v>
      </c>
    </row>
    <row r="11" spans="1:9" ht="30" x14ac:dyDescent="0.25">
      <c r="A11" s="34">
        <v>42448</v>
      </c>
      <c r="B11" s="38" t="s">
        <v>22</v>
      </c>
      <c r="C11" s="38">
        <v>1</v>
      </c>
      <c r="D11" s="35" t="s">
        <v>169</v>
      </c>
      <c r="E11" s="35">
        <v>12</v>
      </c>
      <c r="F11" s="36">
        <v>4</v>
      </c>
      <c r="G11" s="56">
        <f t="shared" si="0"/>
        <v>16</v>
      </c>
      <c r="H11" s="38" t="s">
        <v>58</v>
      </c>
      <c r="I11" s="57" t="s">
        <v>170</v>
      </c>
    </row>
    <row r="12" spans="1:9" ht="45" x14ac:dyDescent="0.25">
      <c r="A12" s="34">
        <v>42083</v>
      </c>
      <c r="B12" s="38" t="s">
        <v>37</v>
      </c>
      <c r="C12" s="38">
        <v>4</v>
      </c>
      <c r="D12" s="35" t="s">
        <v>57</v>
      </c>
      <c r="E12" s="35">
        <v>9</v>
      </c>
      <c r="F12" s="36">
        <v>9</v>
      </c>
      <c r="G12" s="56">
        <f t="shared" ref="G12:G13" si="1">E12+F12</f>
        <v>18</v>
      </c>
      <c r="H12" s="38" t="s">
        <v>75</v>
      </c>
      <c r="I12" s="57" t="s">
        <v>72</v>
      </c>
    </row>
    <row r="13" spans="1:9" ht="60.75" thickBot="1" x14ac:dyDescent="0.3">
      <c r="A13" s="39">
        <v>42456</v>
      </c>
      <c r="B13" s="43" t="s">
        <v>40</v>
      </c>
      <c r="C13" s="40">
        <v>2</v>
      </c>
      <c r="D13" s="100" t="s">
        <v>171</v>
      </c>
      <c r="E13" s="101">
        <v>100</v>
      </c>
      <c r="F13" s="101">
        <v>80</v>
      </c>
      <c r="G13" s="42">
        <f t="shared" si="1"/>
        <v>180</v>
      </c>
      <c r="H13" s="99" t="s">
        <v>69</v>
      </c>
      <c r="I13" s="100" t="s">
        <v>172</v>
      </c>
    </row>
    <row r="14" spans="1:9" ht="19.5" thickBot="1" x14ac:dyDescent="0.35">
      <c r="D14" s="29" t="s">
        <v>7</v>
      </c>
      <c r="E14" s="28">
        <f>SUM(E6:E13)</f>
        <v>588</v>
      </c>
      <c r="F14" s="28">
        <f>SUM(F6:F13)</f>
        <v>102</v>
      </c>
      <c r="G14" s="28">
        <f>SUM(G6:G13)</f>
        <v>690</v>
      </c>
      <c r="H14" s="23"/>
    </row>
    <row r="18" spans="1:3" x14ac:dyDescent="0.25">
      <c r="A18" s="31" t="s">
        <v>43</v>
      </c>
      <c r="B18" s="124" t="s">
        <v>31</v>
      </c>
      <c r="C18" s="124"/>
    </row>
    <row r="19" spans="1:3" ht="15.75" x14ac:dyDescent="0.25">
      <c r="A19" s="24">
        <f>COUNTIF(B6:B13,"A")</f>
        <v>2</v>
      </c>
      <c r="B19" s="22" t="s">
        <v>22</v>
      </c>
      <c r="C19" s="15" t="s">
        <v>32</v>
      </c>
    </row>
    <row r="20" spans="1:3" ht="15.75" x14ac:dyDescent="0.25">
      <c r="A20" s="24">
        <f>COUNTIF(B6:B13,"B")</f>
        <v>0</v>
      </c>
      <c r="B20" s="22" t="s">
        <v>23</v>
      </c>
      <c r="C20" t="s">
        <v>33</v>
      </c>
    </row>
    <row r="21" spans="1:3" ht="15.75" x14ac:dyDescent="0.25">
      <c r="A21" s="24">
        <f>COUNTIF(B6:B13,"C")</f>
        <v>0</v>
      </c>
      <c r="B21" s="22" t="s">
        <v>24</v>
      </c>
      <c r="C21" t="s">
        <v>34</v>
      </c>
    </row>
    <row r="22" spans="1:3" ht="15.75" x14ac:dyDescent="0.25">
      <c r="A22" s="24">
        <f>COUNTIF(B6:B13,"D")</f>
        <v>1</v>
      </c>
      <c r="B22" s="22" t="s">
        <v>25</v>
      </c>
      <c r="C22" t="s">
        <v>39</v>
      </c>
    </row>
    <row r="23" spans="1:3" ht="15.75" x14ac:dyDescent="0.25">
      <c r="A23" s="24">
        <f>COUNTIF(B6:B13,"E")</f>
        <v>1</v>
      </c>
      <c r="B23" s="22" t="s">
        <v>37</v>
      </c>
      <c r="C23" t="s">
        <v>41</v>
      </c>
    </row>
    <row r="24" spans="1:3" ht="15.75" x14ac:dyDescent="0.25">
      <c r="A24" s="24">
        <f>COUNTIF(B6:B13,"F")</f>
        <v>0</v>
      </c>
      <c r="B24" s="22" t="s">
        <v>38</v>
      </c>
      <c r="C24" t="s">
        <v>73</v>
      </c>
    </row>
    <row r="25" spans="1:3" ht="15.75" x14ac:dyDescent="0.25">
      <c r="A25" s="24">
        <f>COUNTIF(B6:B13,"G")</f>
        <v>4</v>
      </c>
      <c r="B25" s="22" t="s">
        <v>40</v>
      </c>
      <c r="C25" t="s">
        <v>77</v>
      </c>
    </row>
    <row r="26" spans="1:3" ht="15.75" x14ac:dyDescent="0.25">
      <c r="A26" s="32">
        <f>SUM(A19:A25)</f>
        <v>8</v>
      </c>
      <c r="B26" s="22"/>
    </row>
    <row r="28" spans="1:3" x14ac:dyDescent="0.25">
      <c r="A28" s="33" t="s">
        <v>43</v>
      </c>
      <c r="B28" s="118" t="s">
        <v>8</v>
      </c>
      <c r="C28" s="118"/>
    </row>
    <row r="29" spans="1:3" ht="15.75" x14ac:dyDescent="0.25">
      <c r="A29" s="24">
        <f>COUNTIF(C6:C13,"1")</f>
        <v>3</v>
      </c>
      <c r="B29" s="22">
        <v>1</v>
      </c>
      <c r="C29" t="s">
        <v>30</v>
      </c>
    </row>
    <row r="30" spans="1:3" ht="15.75" x14ac:dyDescent="0.25">
      <c r="A30" s="24">
        <f>COUNTIF(C6:C13,"2")</f>
        <v>4</v>
      </c>
      <c r="B30" s="22">
        <v>2</v>
      </c>
      <c r="C30" t="s">
        <v>35</v>
      </c>
    </row>
    <row r="31" spans="1:3" ht="15.75" x14ac:dyDescent="0.25">
      <c r="A31" s="24">
        <f>COUNTIF(C6:C13,"3")</f>
        <v>0</v>
      </c>
      <c r="B31" s="22">
        <v>3</v>
      </c>
      <c r="C31" t="s">
        <v>36</v>
      </c>
    </row>
    <row r="32" spans="1:3" ht="15.75" x14ac:dyDescent="0.25">
      <c r="A32" s="24">
        <f>COUNTIF(C6:C13,"4")</f>
        <v>1</v>
      </c>
      <c r="B32" s="22">
        <v>4</v>
      </c>
      <c r="C32" t="s">
        <v>47</v>
      </c>
    </row>
    <row r="33" spans="1:1" x14ac:dyDescent="0.25">
      <c r="A33" s="32">
        <f>SUM(A29:A32)</f>
        <v>8</v>
      </c>
    </row>
    <row r="35" spans="1:1" ht="15.75" customHeight="1" x14ac:dyDescent="0.25"/>
  </sheetData>
  <mergeCells count="12">
    <mergeCell ref="B18:C18"/>
    <mergeCell ref="H4:H5"/>
    <mergeCell ref="B28:C28"/>
    <mergeCell ref="A1:I2"/>
    <mergeCell ref="A3:I3"/>
    <mergeCell ref="A4:A5"/>
    <mergeCell ref="B4:B5"/>
    <mergeCell ref="C4:C5"/>
    <mergeCell ref="D4:D5"/>
    <mergeCell ref="E4:F4"/>
    <mergeCell ref="G4:G5"/>
    <mergeCell ref="I4:I5"/>
  </mergeCells>
  <pageMargins left="0.70866141732283472" right="0.70866141732283472" top="0.74803149606299213" bottom="0.74803149606299213" header="0.31496062992125984" footer="0.31496062992125984"/>
  <pageSetup scale="7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selection activeCell="D10" sqref="D10"/>
    </sheetView>
  </sheetViews>
  <sheetFormatPr baseColWidth="10" defaultColWidth="11.42578125" defaultRowHeight="15" x14ac:dyDescent="0.25"/>
  <cols>
    <col min="1" max="1" width="11.85546875" customWidth="1"/>
    <col min="2" max="2" width="11.42578125" customWidth="1"/>
    <col min="3" max="3" width="12.85546875" customWidth="1"/>
    <col min="4" max="4" width="35.7109375" customWidth="1"/>
    <col min="5" max="5" width="5.5703125" customWidth="1"/>
    <col min="6" max="6" width="5.28515625" customWidth="1"/>
    <col min="7" max="7" width="8" customWidth="1"/>
    <col min="8" max="8" width="19.7109375" customWidth="1"/>
    <col min="9" max="9" width="55.7109375" customWidth="1"/>
  </cols>
  <sheetData>
    <row r="1" spans="1:9" ht="29.25" customHeight="1" x14ac:dyDescent="0.25">
      <c r="A1" s="119" t="s">
        <v>6</v>
      </c>
      <c r="B1" s="119"/>
      <c r="C1" s="119"/>
      <c r="D1" s="119"/>
      <c r="E1" s="119"/>
      <c r="F1" s="119"/>
      <c r="G1" s="119"/>
      <c r="H1" s="119"/>
      <c r="I1" s="119"/>
    </row>
    <row r="2" spans="1:9" ht="30.75" customHeight="1" thickBot="1" x14ac:dyDescent="0.3">
      <c r="A2" s="120"/>
      <c r="B2" s="120"/>
      <c r="C2" s="120"/>
      <c r="D2" s="120"/>
      <c r="E2" s="120"/>
      <c r="F2" s="120"/>
      <c r="G2" s="120"/>
      <c r="H2" s="120"/>
      <c r="I2" s="120"/>
    </row>
    <row r="3" spans="1:9" ht="30.75" customHeight="1" thickBot="1" x14ac:dyDescent="0.3">
      <c r="A3" s="121" t="s">
        <v>54</v>
      </c>
      <c r="B3" s="121"/>
      <c r="C3" s="121"/>
      <c r="D3" s="121"/>
      <c r="E3" s="121"/>
      <c r="F3" s="121"/>
      <c r="G3" s="121"/>
      <c r="H3" s="121"/>
      <c r="I3" s="121"/>
    </row>
    <row r="4" spans="1:9" ht="15.75" thickBot="1" x14ac:dyDescent="0.3">
      <c r="A4" s="122" t="s">
        <v>0</v>
      </c>
      <c r="B4" s="122" t="s">
        <v>1</v>
      </c>
      <c r="C4" s="122" t="s">
        <v>8</v>
      </c>
      <c r="D4" s="122" t="s">
        <v>4</v>
      </c>
      <c r="E4" s="123" t="s">
        <v>3</v>
      </c>
      <c r="F4" s="123"/>
      <c r="G4" s="122" t="s">
        <v>2</v>
      </c>
      <c r="H4" s="122" t="s">
        <v>49</v>
      </c>
      <c r="I4" s="122" t="s">
        <v>5</v>
      </c>
    </row>
    <row r="5" spans="1:9" ht="15.75" thickBot="1" x14ac:dyDescent="0.3">
      <c r="A5" s="122"/>
      <c r="B5" s="122"/>
      <c r="C5" s="122"/>
      <c r="D5" s="122"/>
      <c r="E5" s="59" t="s">
        <v>63</v>
      </c>
      <c r="F5" s="59" t="s">
        <v>42</v>
      </c>
      <c r="G5" s="122"/>
      <c r="H5" s="122"/>
      <c r="I5" s="122"/>
    </row>
    <row r="6" spans="1:9" ht="37.5" customHeight="1" x14ac:dyDescent="0.25">
      <c r="A6" s="44">
        <v>42095</v>
      </c>
      <c r="B6" s="47" t="s">
        <v>42</v>
      </c>
      <c r="C6" s="47">
        <v>1</v>
      </c>
      <c r="D6" s="45" t="s">
        <v>83</v>
      </c>
      <c r="E6" s="45">
        <v>15</v>
      </c>
      <c r="F6" s="46">
        <v>15</v>
      </c>
      <c r="G6" s="56">
        <f>E6+F6</f>
        <v>30</v>
      </c>
      <c r="H6" s="47" t="s">
        <v>58</v>
      </c>
      <c r="I6" s="45" t="s">
        <v>87</v>
      </c>
    </row>
    <row r="7" spans="1:9" ht="45" x14ac:dyDescent="0.25">
      <c r="A7" s="44">
        <v>42111</v>
      </c>
      <c r="B7" s="47" t="s">
        <v>42</v>
      </c>
      <c r="C7" s="47">
        <v>1</v>
      </c>
      <c r="D7" s="45" t="s">
        <v>84</v>
      </c>
      <c r="E7" s="45">
        <v>10</v>
      </c>
      <c r="F7" s="46">
        <v>11</v>
      </c>
      <c r="G7" s="56">
        <f t="shared" ref="G7:G11" si="0">E7+F7</f>
        <v>21</v>
      </c>
      <c r="H7" s="47" t="s">
        <v>86</v>
      </c>
      <c r="I7" s="45" t="s">
        <v>87</v>
      </c>
    </row>
    <row r="8" spans="1:9" ht="45" x14ac:dyDescent="0.25">
      <c r="A8" s="34">
        <v>42114</v>
      </c>
      <c r="B8" s="38" t="s">
        <v>42</v>
      </c>
      <c r="C8" s="38">
        <v>1</v>
      </c>
      <c r="D8" s="35" t="s">
        <v>85</v>
      </c>
      <c r="E8" s="35">
        <v>9</v>
      </c>
      <c r="F8" s="36">
        <v>8</v>
      </c>
      <c r="G8" s="56">
        <f t="shared" si="0"/>
        <v>17</v>
      </c>
      <c r="H8" s="47" t="s">
        <v>86</v>
      </c>
      <c r="I8" s="35" t="s">
        <v>87</v>
      </c>
    </row>
    <row r="9" spans="1:9" ht="45.75" customHeight="1" x14ac:dyDescent="0.25">
      <c r="A9" s="34">
        <v>42115</v>
      </c>
      <c r="B9" s="38" t="s">
        <v>23</v>
      </c>
      <c r="C9" s="38">
        <v>4</v>
      </c>
      <c r="D9" s="35" t="s">
        <v>57</v>
      </c>
      <c r="E9" s="35">
        <v>10</v>
      </c>
      <c r="F9" s="36">
        <v>8</v>
      </c>
      <c r="G9" s="56">
        <f t="shared" si="0"/>
        <v>18</v>
      </c>
      <c r="H9" s="38" t="s">
        <v>88</v>
      </c>
      <c r="I9" s="57" t="s">
        <v>72</v>
      </c>
    </row>
    <row r="10" spans="1:9" ht="70.5" customHeight="1" x14ac:dyDescent="0.25">
      <c r="A10" s="34">
        <v>42123</v>
      </c>
      <c r="B10" s="38" t="s">
        <v>22</v>
      </c>
      <c r="C10" s="35">
        <v>1</v>
      </c>
      <c r="D10" s="35" t="s">
        <v>89</v>
      </c>
      <c r="E10" s="35">
        <v>29</v>
      </c>
      <c r="F10" s="36">
        <v>8</v>
      </c>
      <c r="G10" s="56">
        <f t="shared" si="0"/>
        <v>37</v>
      </c>
      <c r="H10" s="47" t="s">
        <v>90</v>
      </c>
      <c r="I10" s="35" t="s">
        <v>91</v>
      </c>
    </row>
    <row r="11" spans="1:9" ht="60.75" thickBot="1" x14ac:dyDescent="0.3">
      <c r="A11" s="39">
        <v>42123</v>
      </c>
      <c r="B11" s="43" t="s">
        <v>22</v>
      </c>
      <c r="C11" s="40">
        <v>1</v>
      </c>
      <c r="D11" s="40" t="s">
        <v>89</v>
      </c>
      <c r="E11" s="41">
        <v>38</v>
      </c>
      <c r="F11" s="41">
        <v>14</v>
      </c>
      <c r="G11" s="42">
        <f t="shared" si="0"/>
        <v>52</v>
      </c>
      <c r="H11" s="43" t="s">
        <v>90</v>
      </c>
      <c r="I11" s="40" t="s">
        <v>92</v>
      </c>
    </row>
    <row r="12" spans="1:9" ht="19.5" thickBot="1" x14ac:dyDescent="0.35">
      <c r="D12" s="29" t="s">
        <v>7</v>
      </c>
      <c r="E12" s="28">
        <f>SUM(E6:E11)</f>
        <v>111</v>
      </c>
      <c r="F12" s="28">
        <f>SUM(F6:F11)</f>
        <v>64</v>
      </c>
      <c r="G12" s="28">
        <f>SUM(G6:G11)</f>
        <v>175</v>
      </c>
      <c r="H12" s="23"/>
    </row>
    <row r="16" spans="1:9" x14ac:dyDescent="0.25">
      <c r="A16" s="60" t="s">
        <v>43</v>
      </c>
      <c r="B16" s="124" t="s">
        <v>31</v>
      </c>
      <c r="C16" s="124"/>
    </row>
    <row r="17" spans="1:3" ht="15.75" x14ac:dyDescent="0.25">
      <c r="A17" s="24">
        <f>COUNTIF(B6:B11,"A")</f>
        <v>2</v>
      </c>
      <c r="B17" s="22" t="s">
        <v>22</v>
      </c>
      <c r="C17" s="15" t="s">
        <v>32</v>
      </c>
    </row>
    <row r="18" spans="1:3" ht="15.75" x14ac:dyDescent="0.25">
      <c r="A18" s="24">
        <f>COUNTIF(B6:B11,"B")</f>
        <v>1</v>
      </c>
      <c r="B18" s="22" t="s">
        <v>23</v>
      </c>
      <c r="C18" t="s">
        <v>33</v>
      </c>
    </row>
    <row r="19" spans="1:3" ht="15.75" x14ac:dyDescent="0.25">
      <c r="A19" s="24">
        <f>COUNTIF(B6:B11,"c")</f>
        <v>0</v>
      </c>
      <c r="B19" s="22" t="s">
        <v>24</v>
      </c>
      <c r="C19" t="s">
        <v>34</v>
      </c>
    </row>
    <row r="20" spans="1:3" ht="15.75" x14ac:dyDescent="0.25">
      <c r="A20" s="24">
        <f>COUNTIF(B6:B11,"d")</f>
        <v>0</v>
      </c>
      <c r="B20" s="22" t="s">
        <v>25</v>
      </c>
      <c r="C20" t="s">
        <v>39</v>
      </c>
    </row>
    <row r="21" spans="1:3" ht="15.75" x14ac:dyDescent="0.25">
      <c r="A21" s="24">
        <f>COUNTIF(B6:B11,"e")</f>
        <v>0</v>
      </c>
      <c r="B21" s="22" t="s">
        <v>37</v>
      </c>
      <c r="C21" t="s">
        <v>41</v>
      </c>
    </row>
    <row r="22" spans="1:3" ht="15.75" x14ac:dyDescent="0.25">
      <c r="A22" s="24">
        <f>COUNTIF(B6:B11,"f")</f>
        <v>0</v>
      </c>
      <c r="B22" s="22" t="s">
        <v>38</v>
      </c>
      <c r="C22" t="s">
        <v>73</v>
      </c>
    </row>
    <row r="23" spans="1:3" ht="15.75" x14ac:dyDescent="0.25">
      <c r="A23" s="24">
        <f>COUNTIF(B6:B11,"g")</f>
        <v>0</v>
      </c>
      <c r="B23" s="22" t="s">
        <v>40</v>
      </c>
      <c r="C23" t="s">
        <v>77</v>
      </c>
    </row>
    <row r="24" spans="1:3" ht="15.75" x14ac:dyDescent="0.25">
      <c r="A24" s="24">
        <f>COUNTIF(B6:B11,"h")</f>
        <v>3</v>
      </c>
      <c r="B24" s="22" t="s">
        <v>42</v>
      </c>
      <c r="C24" t="s">
        <v>82</v>
      </c>
    </row>
    <row r="25" spans="1:3" ht="15.75" x14ac:dyDescent="0.25">
      <c r="A25" s="32">
        <f>SUM(A17:A24)</f>
        <v>6</v>
      </c>
      <c r="B25" s="22"/>
    </row>
    <row r="27" spans="1:3" x14ac:dyDescent="0.25">
      <c r="A27" s="58" t="s">
        <v>43</v>
      </c>
      <c r="B27" s="118" t="s">
        <v>8</v>
      </c>
      <c r="C27" s="118"/>
    </row>
    <row r="28" spans="1:3" ht="15.75" x14ac:dyDescent="0.25">
      <c r="A28" s="24">
        <f>COUNTIF(C6:C11,"1")</f>
        <v>5</v>
      </c>
      <c r="B28" s="22">
        <v>1</v>
      </c>
      <c r="C28" t="s">
        <v>30</v>
      </c>
    </row>
    <row r="29" spans="1:3" ht="15.75" x14ac:dyDescent="0.25">
      <c r="A29" s="24">
        <f>COUNTIF(C6:C11,"2")</f>
        <v>0</v>
      </c>
      <c r="B29" s="22">
        <v>2</v>
      </c>
      <c r="C29" t="s">
        <v>35</v>
      </c>
    </row>
    <row r="30" spans="1:3" ht="15.75" x14ac:dyDescent="0.25">
      <c r="A30" s="24">
        <f>COUNTIF(C6:C11,"3")</f>
        <v>0</v>
      </c>
      <c r="B30" s="22">
        <v>3</v>
      </c>
      <c r="C30" t="s">
        <v>36</v>
      </c>
    </row>
    <row r="31" spans="1:3" ht="15.75" x14ac:dyDescent="0.25">
      <c r="A31" s="24">
        <f>COUNTIF(C6:C11,"4")</f>
        <v>1</v>
      </c>
      <c r="B31" s="22">
        <v>4</v>
      </c>
      <c r="C31" t="s">
        <v>47</v>
      </c>
    </row>
    <row r="32" spans="1:3" x14ac:dyDescent="0.25">
      <c r="A32" s="32">
        <f>SUM(A28:A31)</f>
        <v>6</v>
      </c>
    </row>
    <row r="34" ht="15.75" customHeight="1" x14ac:dyDescent="0.25"/>
  </sheetData>
  <mergeCells count="12">
    <mergeCell ref="B16:C16"/>
    <mergeCell ref="B27:C27"/>
    <mergeCell ref="A1:I2"/>
    <mergeCell ref="A3:I3"/>
    <mergeCell ref="A4:A5"/>
    <mergeCell ref="B4:B5"/>
    <mergeCell ref="C4:C5"/>
    <mergeCell ref="D4:D5"/>
    <mergeCell ref="E4:F4"/>
    <mergeCell ref="G4:G5"/>
    <mergeCell ref="H4:H5"/>
    <mergeCell ref="I4:I5"/>
  </mergeCells>
  <pageMargins left="0.70866141732283472" right="0.70866141732283472" top="0.74803149606299213" bottom="0.74803149606299213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opLeftCell="A13" workbookViewId="0">
      <selection activeCell="E26" sqref="E26"/>
    </sheetView>
  </sheetViews>
  <sheetFormatPr baseColWidth="10" defaultColWidth="11.42578125" defaultRowHeight="15" x14ac:dyDescent="0.25"/>
  <cols>
    <col min="1" max="1" width="11.85546875" customWidth="1"/>
    <col min="2" max="2" width="11.42578125" customWidth="1"/>
    <col min="3" max="3" width="12.85546875" customWidth="1"/>
    <col min="4" max="4" width="35.7109375" customWidth="1"/>
    <col min="5" max="5" width="5.5703125" customWidth="1"/>
    <col min="6" max="6" width="5.28515625" customWidth="1"/>
    <col min="7" max="7" width="8" customWidth="1"/>
    <col min="8" max="8" width="19.7109375" customWidth="1"/>
    <col min="9" max="9" width="55.7109375" customWidth="1"/>
  </cols>
  <sheetData>
    <row r="1" spans="1:9" ht="29.25" customHeight="1" x14ac:dyDescent="0.25">
      <c r="A1" s="119" t="s">
        <v>6</v>
      </c>
      <c r="B1" s="119"/>
      <c r="C1" s="119"/>
      <c r="D1" s="119"/>
      <c r="E1" s="119"/>
      <c r="F1" s="119"/>
      <c r="G1" s="119"/>
      <c r="H1" s="119"/>
      <c r="I1" s="119"/>
    </row>
    <row r="2" spans="1:9" ht="30.75" customHeight="1" thickBot="1" x14ac:dyDescent="0.3">
      <c r="A2" s="120"/>
      <c r="B2" s="120"/>
      <c r="C2" s="120"/>
      <c r="D2" s="120"/>
      <c r="E2" s="120"/>
      <c r="F2" s="120"/>
      <c r="G2" s="120"/>
      <c r="H2" s="120"/>
      <c r="I2" s="120"/>
    </row>
    <row r="3" spans="1:9" ht="30.75" customHeight="1" thickBot="1" x14ac:dyDescent="0.3">
      <c r="A3" s="121" t="s">
        <v>55</v>
      </c>
      <c r="B3" s="121"/>
      <c r="C3" s="121"/>
      <c r="D3" s="121"/>
      <c r="E3" s="121"/>
      <c r="F3" s="121"/>
      <c r="G3" s="121"/>
      <c r="H3" s="121"/>
      <c r="I3" s="121"/>
    </row>
    <row r="4" spans="1:9" ht="15.75" thickBot="1" x14ac:dyDescent="0.3">
      <c r="A4" s="122" t="s">
        <v>0</v>
      </c>
      <c r="B4" s="122" t="s">
        <v>1</v>
      </c>
      <c r="C4" s="122" t="s">
        <v>8</v>
      </c>
      <c r="D4" s="122" t="s">
        <v>4</v>
      </c>
      <c r="E4" s="123" t="s">
        <v>3</v>
      </c>
      <c r="F4" s="123"/>
      <c r="G4" s="122" t="s">
        <v>2</v>
      </c>
      <c r="H4" s="122" t="s">
        <v>49</v>
      </c>
      <c r="I4" s="122" t="s">
        <v>5</v>
      </c>
    </row>
    <row r="5" spans="1:9" ht="15.75" thickBot="1" x14ac:dyDescent="0.3">
      <c r="A5" s="122"/>
      <c r="B5" s="122"/>
      <c r="C5" s="122"/>
      <c r="D5" s="122"/>
      <c r="E5" s="63" t="s">
        <v>63</v>
      </c>
      <c r="F5" s="63" t="s">
        <v>42</v>
      </c>
      <c r="G5" s="122"/>
      <c r="H5" s="122"/>
      <c r="I5" s="122"/>
    </row>
    <row r="6" spans="1:9" ht="60" x14ac:dyDescent="0.25">
      <c r="A6" s="44">
        <v>42130</v>
      </c>
      <c r="B6" s="47" t="s">
        <v>37</v>
      </c>
      <c r="C6" s="47">
        <v>1</v>
      </c>
      <c r="D6" s="35" t="s">
        <v>89</v>
      </c>
      <c r="E6" s="45">
        <v>27</v>
      </c>
      <c r="F6" s="46">
        <v>10</v>
      </c>
      <c r="G6" s="56">
        <f>E6+F6</f>
        <v>37</v>
      </c>
      <c r="H6" s="38" t="s">
        <v>88</v>
      </c>
      <c r="I6" s="45" t="s">
        <v>95</v>
      </c>
    </row>
    <row r="7" spans="1:9" ht="60" x14ac:dyDescent="0.25">
      <c r="A7" s="44">
        <v>42130</v>
      </c>
      <c r="B7" s="47" t="s">
        <v>37</v>
      </c>
      <c r="C7" s="47">
        <v>1</v>
      </c>
      <c r="D7" s="35" t="s">
        <v>89</v>
      </c>
      <c r="E7" s="45">
        <v>21</v>
      </c>
      <c r="F7" s="46">
        <v>11</v>
      </c>
      <c r="G7" s="56">
        <f t="shared" ref="G7:G20" si="0">E7+F7</f>
        <v>32</v>
      </c>
      <c r="H7" s="38" t="s">
        <v>88</v>
      </c>
      <c r="I7" s="45" t="s">
        <v>94</v>
      </c>
    </row>
    <row r="8" spans="1:9" ht="51" customHeight="1" x14ac:dyDescent="0.25">
      <c r="A8" s="44">
        <v>42136</v>
      </c>
      <c r="B8" s="47" t="s">
        <v>22</v>
      </c>
      <c r="C8" s="47">
        <v>1</v>
      </c>
      <c r="D8" s="35" t="s">
        <v>101</v>
      </c>
      <c r="E8" s="45">
        <v>30</v>
      </c>
      <c r="F8" s="46">
        <v>5</v>
      </c>
      <c r="G8" s="56">
        <f t="shared" si="0"/>
        <v>35</v>
      </c>
      <c r="H8" s="38" t="s">
        <v>102</v>
      </c>
      <c r="I8" s="45" t="s">
        <v>103</v>
      </c>
    </row>
    <row r="9" spans="1:9" ht="60" x14ac:dyDescent="0.25">
      <c r="A9" s="34">
        <v>42137</v>
      </c>
      <c r="B9" s="38" t="s">
        <v>23</v>
      </c>
      <c r="C9" s="47">
        <v>1</v>
      </c>
      <c r="D9" s="35" t="s">
        <v>89</v>
      </c>
      <c r="E9" s="35">
        <v>26</v>
      </c>
      <c r="F9" s="36">
        <v>7</v>
      </c>
      <c r="G9" s="56">
        <f t="shared" si="0"/>
        <v>33</v>
      </c>
      <c r="H9" s="38" t="s">
        <v>88</v>
      </c>
      <c r="I9" s="45" t="s">
        <v>96</v>
      </c>
    </row>
    <row r="10" spans="1:9" ht="45.75" customHeight="1" x14ac:dyDescent="0.25">
      <c r="A10" s="34">
        <v>42137</v>
      </c>
      <c r="B10" s="38" t="s">
        <v>23</v>
      </c>
      <c r="C10" s="47">
        <v>1</v>
      </c>
      <c r="D10" s="35" t="s">
        <v>89</v>
      </c>
      <c r="E10" s="35">
        <v>21</v>
      </c>
      <c r="F10" s="36">
        <v>11</v>
      </c>
      <c r="G10" s="56">
        <f t="shared" si="0"/>
        <v>32</v>
      </c>
      <c r="H10" s="38" t="s">
        <v>88</v>
      </c>
      <c r="I10" s="45" t="s">
        <v>97</v>
      </c>
    </row>
    <row r="11" spans="1:9" ht="42" customHeight="1" x14ac:dyDescent="0.25">
      <c r="A11" s="34">
        <v>42138</v>
      </c>
      <c r="B11" s="38" t="s">
        <v>22</v>
      </c>
      <c r="C11" s="35">
        <v>1</v>
      </c>
      <c r="D11" s="35" t="s">
        <v>98</v>
      </c>
      <c r="E11" s="35">
        <v>11</v>
      </c>
      <c r="F11" s="36">
        <v>14</v>
      </c>
      <c r="G11" s="56">
        <f t="shared" si="0"/>
        <v>25</v>
      </c>
      <c r="H11" s="47" t="s">
        <v>99</v>
      </c>
      <c r="I11" s="45" t="s">
        <v>100</v>
      </c>
    </row>
    <row r="12" spans="1:9" ht="42" customHeight="1" x14ac:dyDescent="0.25">
      <c r="A12" s="68">
        <v>42139</v>
      </c>
      <c r="B12" s="69" t="s">
        <v>42</v>
      </c>
      <c r="C12" s="70">
        <v>2</v>
      </c>
      <c r="D12" s="35" t="s">
        <v>118</v>
      </c>
      <c r="E12" s="35">
        <v>15</v>
      </c>
      <c r="F12" s="36">
        <v>25</v>
      </c>
      <c r="G12" s="56">
        <f t="shared" si="0"/>
        <v>40</v>
      </c>
      <c r="H12" s="47" t="s">
        <v>119</v>
      </c>
      <c r="I12" s="45" t="s">
        <v>120</v>
      </c>
    </row>
    <row r="13" spans="1:9" ht="50.25" customHeight="1" x14ac:dyDescent="0.25">
      <c r="A13" s="68">
        <v>42143</v>
      </c>
      <c r="B13" s="69" t="s">
        <v>25</v>
      </c>
      <c r="C13" s="70">
        <v>4</v>
      </c>
      <c r="D13" s="35" t="s">
        <v>57</v>
      </c>
      <c r="E13" s="35">
        <v>6</v>
      </c>
      <c r="F13" s="36">
        <v>7</v>
      </c>
      <c r="G13" s="56">
        <f t="shared" si="0"/>
        <v>13</v>
      </c>
      <c r="H13" s="38" t="s">
        <v>121</v>
      </c>
      <c r="I13" s="57" t="s">
        <v>72</v>
      </c>
    </row>
    <row r="14" spans="1:9" ht="51.75" customHeight="1" x14ac:dyDescent="0.25">
      <c r="A14" s="34">
        <v>42144</v>
      </c>
      <c r="B14" s="38" t="s">
        <v>25</v>
      </c>
      <c r="C14" s="47">
        <v>1</v>
      </c>
      <c r="D14" s="35" t="s">
        <v>89</v>
      </c>
      <c r="E14" s="35">
        <v>23</v>
      </c>
      <c r="F14" s="36">
        <v>6</v>
      </c>
      <c r="G14" s="56">
        <f t="shared" ref="G14:G16" si="1">E14+F14</f>
        <v>29</v>
      </c>
      <c r="H14" s="38" t="s">
        <v>88</v>
      </c>
      <c r="I14" s="45" t="s">
        <v>104</v>
      </c>
    </row>
    <row r="15" spans="1:9" ht="49.5" customHeight="1" x14ac:dyDescent="0.25">
      <c r="A15" s="34">
        <v>42144</v>
      </c>
      <c r="B15" s="38" t="s">
        <v>25</v>
      </c>
      <c r="C15" s="47">
        <v>1</v>
      </c>
      <c r="D15" s="35" t="s">
        <v>89</v>
      </c>
      <c r="E15" s="35">
        <v>10</v>
      </c>
      <c r="F15" s="36">
        <v>5</v>
      </c>
      <c r="G15" s="56">
        <f t="shared" si="1"/>
        <v>15</v>
      </c>
      <c r="H15" s="38" t="s">
        <v>88</v>
      </c>
      <c r="I15" s="45" t="s">
        <v>105</v>
      </c>
    </row>
    <row r="16" spans="1:9" ht="36" x14ac:dyDescent="0.25">
      <c r="A16" s="68">
        <v>42150</v>
      </c>
      <c r="B16" s="69" t="s">
        <v>44</v>
      </c>
      <c r="C16" s="70">
        <v>2</v>
      </c>
      <c r="D16" s="70" t="s">
        <v>107</v>
      </c>
      <c r="E16" s="70">
        <v>3</v>
      </c>
      <c r="F16" s="71">
        <v>30</v>
      </c>
      <c r="G16" s="56">
        <f t="shared" si="1"/>
        <v>33</v>
      </c>
      <c r="H16" s="74" t="s">
        <v>90</v>
      </c>
      <c r="I16" s="73" t="s">
        <v>108</v>
      </c>
    </row>
    <row r="17" spans="1:9" ht="50.25" customHeight="1" x14ac:dyDescent="0.25">
      <c r="A17" s="34">
        <v>42151</v>
      </c>
      <c r="B17" s="38" t="s">
        <v>110</v>
      </c>
      <c r="C17" s="47">
        <v>1</v>
      </c>
      <c r="D17" s="35" t="s">
        <v>89</v>
      </c>
      <c r="E17" s="35">
        <v>16</v>
      </c>
      <c r="F17" s="36">
        <v>2</v>
      </c>
      <c r="G17" s="56">
        <f t="shared" ref="G17:G19" si="2">E17+F17</f>
        <v>18</v>
      </c>
      <c r="H17" s="74" t="s">
        <v>112</v>
      </c>
      <c r="I17" s="45" t="s">
        <v>113</v>
      </c>
    </row>
    <row r="18" spans="1:9" ht="60" x14ac:dyDescent="0.25">
      <c r="A18" s="34">
        <v>42151</v>
      </c>
      <c r="B18" s="38" t="s">
        <v>110</v>
      </c>
      <c r="C18" s="47">
        <v>1</v>
      </c>
      <c r="D18" s="35" t="s">
        <v>89</v>
      </c>
      <c r="E18" s="35">
        <v>17</v>
      </c>
      <c r="F18" s="36">
        <v>9</v>
      </c>
      <c r="G18" s="56">
        <f t="shared" si="2"/>
        <v>26</v>
      </c>
      <c r="H18" s="74" t="s">
        <v>112</v>
      </c>
      <c r="I18" s="45" t="s">
        <v>114</v>
      </c>
    </row>
    <row r="19" spans="1:9" ht="45" x14ac:dyDescent="0.25">
      <c r="A19" s="68">
        <v>42152</v>
      </c>
      <c r="B19" s="69" t="s">
        <v>22</v>
      </c>
      <c r="C19" s="69">
        <v>2</v>
      </c>
      <c r="D19" s="70" t="s">
        <v>115</v>
      </c>
      <c r="E19" s="70">
        <v>7</v>
      </c>
      <c r="F19" s="71">
        <v>3</v>
      </c>
      <c r="G19" s="72">
        <f t="shared" si="2"/>
        <v>10</v>
      </c>
      <c r="H19" s="75" t="s">
        <v>116</v>
      </c>
      <c r="I19" s="45" t="s">
        <v>117</v>
      </c>
    </row>
    <row r="20" spans="1:9" ht="15.75" thickBot="1" x14ac:dyDescent="0.3">
      <c r="A20" s="39"/>
      <c r="B20" s="43"/>
      <c r="C20" s="40"/>
      <c r="D20" s="40"/>
      <c r="E20" s="41"/>
      <c r="F20" s="41"/>
      <c r="G20" s="42">
        <f t="shared" si="0"/>
        <v>0</v>
      </c>
      <c r="H20" s="43"/>
      <c r="I20" s="40"/>
    </row>
    <row r="21" spans="1:9" ht="19.5" thickBot="1" x14ac:dyDescent="0.35">
      <c r="D21" s="29" t="s">
        <v>7</v>
      </c>
      <c r="E21" s="28">
        <f>SUM(E6:E20)</f>
        <v>233</v>
      </c>
      <c r="F21" s="28">
        <f>SUM(F6:F20)</f>
        <v>145</v>
      </c>
      <c r="G21" s="28">
        <f>SUM(G6:G20)</f>
        <v>378</v>
      </c>
      <c r="H21" s="23"/>
    </row>
    <row r="25" spans="1:9" x14ac:dyDescent="0.25">
      <c r="A25" s="64" t="s">
        <v>43</v>
      </c>
      <c r="B25" s="124" t="s">
        <v>31</v>
      </c>
      <c r="C25" s="124"/>
    </row>
    <row r="26" spans="1:9" ht="15.75" x14ac:dyDescent="0.25">
      <c r="A26" s="24">
        <f>COUNTIF(B6:B20,"A")</f>
        <v>3</v>
      </c>
      <c r="B26" s="22" t="s">
        <v>22</v>
      </c>
      <c r="C26" s="15" t="s">
        <v>32</v>
      </c>
    </row>
    <row r="27" spans="1:9" ht="15.75" x14ac:dyDescent="0.25">
      <c r="A27" s="24">
        <f>COUNTIF(B6:B20,"B")</f>
        <v>2</v>
      </c>
      <c r="B27" s="22" t="s">
        <v>23</v>
      </c>
      <c r="C27" t="s">
        <v>33</v>
      </c>
    </row>
    <row r="28" spans="1:9" ht="15.75" x14ac:dyDescent="0.25">
      <c r="A28" s="24">
        <f>COUNTIF(B6:B20,"c")</f>
        <v>0</v>
      </c>
      <c r="B28" s="22" t="s">
        <v>24</v>
      </c>
      <c r="C28" t="s">
        <v>34</v>
      </c>
    </row>
    <row r="29" spans="1:9" ht="15.75" x14ac:dyDescent="0.25">
      <c r="A29" s="24">
        <f>COUNTIF(B6:B20,"d")</f>
        <v>3</v>
      </c>
      <c r="B29" s="22" t="s">
        <v>25</v>
      </c>
      <c r="C29" t="s">
        <v>39</v>
      </c>
    </row>
    <row r="30" spans="1:9" ht="15.75" x14ac:dyDescent="0.25">
      <c r="A30" s="24">
        <f>COUNTIF(B6:B20,"e")</f>
        <v>2</v>
      </c>
      <c r="B30" s="22" t="s">
        <v>37</v>
      </c>
      <c r="C30" t="s">
        <v>41</v>
      </c>
    </row>
    <row r="31" spans="1:9" ht="15.75" x14ac:dyDescent="0.25">
      <c r="A31" s="24">
        <f>COUNTIF(B6:B20,"f")</f>
        <v>0</v>
      </c>
      <c r="B31" s="22" t="s">
        <v>38</v>
      </c>
      <c r="C31" t="s">
        <v>73</v>
      </c>
    </row>
    <row r="32" spans="1:9" ht="15.75" x14ac:dyDescent="0.25">
      <c r="A32" s="24">
        <f>COUNTIF(B6:B20,"g")</f>
        <v>0</v>
      </c>
      <c r="B32" s="22" t="s">
        <v>40</v>
      </c>
      <c r="C32" t="s">
        <v>77</v>
      </c>
    </row>
    <row r="33" spans="1:3" ht="15.75" x14ac:dyDescent="0.25">
      <c r="A33" s="24">
        <f>COUNTIF(B6:B20,"h")</f>
        <v>1</v>
      </c>
      <c r="B33" s="22" t="s">
        <v>42</v>
      </c>
      <c r="C33" t="s">
        <v>82</v>
      </c>
    </row>
    <row r="34" spans="1:3" ht="15.75" x14ac:dyDescent="0.25">
      <c r="A34" s="24">
        <f>COUNTIF(B6:B20,"I")</f>
        <v>1</v>
      </c>
      <c r="B34" s="22" t="s">
        <v>44</v>
      </c>
      <c r="C34" t="s">
        <v>106</v>
      </c>
    </row>
    <row r="35" spans="1:3" ht="15.75" x14ac:dyDescent="0.25">
      <c r="A35" s="24">
        <f>COUNTIF(B6:B20,"J")</f>
        <v>2</v>
      </c>
      <c r="B35" s="22" t="s">
        <v>45</v>
      </c>
      <c r="C35" t="s">
        <v>111</v>
      </c>
    </row>
    <row r="36" spans="1:3" ht="15.75" x14ac:dyDescent="0.25">
      <c r="A36" s="32">
        <f>SUM(A26:A35)</f>
        <v>14</v>
      </c>
      <c r="B36" s="22"/>
    </row>
    <row r="38" spans="1:3" x14ac:dyDescent="0.25">
      <c r="A38" s="62" t="s">
        <v>43</v>
      </c>
      <c r="B38" s="118" t="s">
        <v>8</v>
      </c>
      <c r="C38" s="118"/>
    </row>
    <row r="39" spans="1:3" ht="15.75" x14ac:dyDescent="0.25">
      <c r="A39" s="24">
        <f>COUNTIF(C6:C20,"1")</f>
        <v>10</v>
      </c>
      <c r="B39" s="22">
        <v>1</v>
      </c>
      <c r="C39" t="s">
        <v>30</v>
      </c>
    </row>
    <row r="40" spans="1:3" ht="15.75" x14ac:dyDescent="0.25">
      <c r="A40" s="24">
        <f>COUNTIF(C6:C20,"2")</f>
        <v>3</v>
      </c>
      <c r="B40" s="22">
        <v>2</v>
      </c>
      <c r="C40" t="s">
        <v>35</v>
      </c>
    </row>
    <row r="41" spans="1:3" ht="15.75" x14ac:dyDescent="0.25">
      <c r="A41" s="24">
        <f>COUNTIF(C6:C20,"3")</f>
        <v>0</v>
      </c>
      <c r="B41" s="22">
        <v>3</v>
      </c>
      <c r="C41" t="s">
        <v>36</v>
      </c>
    </row>
    <row r="42" spans="1:3" ht="15.75" x14ac:dyDescent="0.25">
      <c r="A42" s="24">
        <f>COUNTIF(C6:C20,"4")</f>
        <v>1</v>
      </c>
      <c r="B42" s="22">
        <v>4</v>
      </c>
      <c r="C42" t="s">
        <v>47</v>
      </c>
    </row>
    <row r="43" spans="1:3" x14ac:dyDescent="0.25">
      <c r="A43" s="32">
        <f>SUM(A39:A42)</f>
        <v>14</v>
      </c>
    </row>
    <row r="45" spans="1:3" ht="15.75" customHeight="1" x14ac:dyDescent="0.25"/>
  </sheetData>
  <mergeCells count="12">
    <mergeCell ref="B25:C25"/>
    <mergeCell ref="B38:C38"/>
    <mergeCell ref="A1:I2"/>
    <mergeCell ref="A3:I3"/>
    <mergeCell ref="A4:A5"/>
    <mergeCell ref="B4:B5"/>
    <mergeCell ref="C4:C5"/>
    <mergeCell ref="D4:D5"/>
    <mergeCell ref="E4:F4"/>
    <mergeCell ref="G4:G5"/>
    <mergeCell ref="H4:H5"/>
    <mergeCell ref="I4:I5"/>
  </mergeCells>
  <pageMargins left="0.70866141732283472" right="0.70866141732283472" top="0.74803149606299213" bottom="0.74803149606299213" header="0.31496062992125984" footer="0.31496062992125984"/>
  <pageSetup scale="5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selection activeCell="C22" sqref="C22"/>
    </sheetView>
  </sheetViews>
  <sheetFormatPr baseColWidth="10" defaultColWidth="11.42578125" defaultRowHeight="15" x14ac:dyDescent="0.25"/>
  <cols>
    <col min="1" max="1" width="11.85546875" customWidth="1"/>
    <col min="2" max="2" width="11.42578125" customWidth="1"/>
    <col min="3" max="3" width="12.85546875" customWidth="1"/>
    <col min="4" max="4" width="35.7109375" customWidth="1"/>
    <col min="5" max="5" width="5.5703125" customWidth="1"/>
    <col min="6" max="6" width="5.28515625" customWidth="1"/>
    <col min="7" max="7" width="8" customWidth="1"/>
    <col min="8" max="8" width="19.7109375" customWidth="1"/>
    <col min="9" max="9" width="55.7109375" customWidth="1"/>
  </cols>
  <sheetData>
    <row r="1" spans="1:9" ht="29.25" customHeight="1" x14ac:dyDescent="0.25">
      <c r="A1" s="119" t="s">
        <v>6</v>
      </c>
      <c r="B1" s="119"/>
      <c r="C1" s="119"/>
      <c r="D1" s="119"/>
      <c r="E1" s="119"/>
      <c r="F1" s="119"/>
      <c r="G1" s="119"/>
      <c r="H1" s="119"/>
      <c r="I1" s="119"/>
    </row>
    <row r="2" spans="1:9" ht="30.75" customHeight="1" thickBot="1" x14ac:dyDescent="0.3">
      <c r="A2" s="120"/>
      <c r="B2" s="120"/>
      <c r="C2" s="120"/>
      <c r="D2" s="120"/>
      <c r="E2" s="120"/>
      <c r="F2" s="120"/>
      <c r="G2" s="120"/>
      <c r="H2" s="120"/>
      <c r="I2" s="120"/>
    </row>
    <row r="3" spans="1:9" ht="30.75" customHeight="1" thickBot="1" x14ac:dyDescent="0.3">
      <c r="A3" s="121" t="s">
        <v>109</v>
      </c>
      <c r="B3" s="121"/>
      <c r="C3" s="121"/>
      <c r="D3" s="121"/>
      <c r="E3" s="121"/>
      <c r="F3" s="121"/>
      <c r="G3" s="121"/>
      <c r="H3" s="121"/>
      <c r="I3" s="121"/>
    </row>
    <row r="4" spans="1:9" ht="15.75" thickBot="1" x14ac:dyDescent="0.3">
      <c r="A4" s="122" t="s">
        <v>0</v>
      </c>
      <c r="B4" s="122" t="s">
        <v>1</v>
      </c>
      <c r="C4" s="122" t="s">
        <v>8</v>
      </c>
      <c r="D4" s="122" t="s">
        <v>4</v>
      </c>
      <c r="E4" s="123" t="s">
        <v>3</v>
      </c>
      <c r="F4" s="123"/>
      <c r="G4" s="122" t="s">
        <v>2</v>
      </c>
      <c r="H4" s="122" t="s">
        <v>49</v>
      </c>
      <c r="I4" s="122" t="s">
        <v>5</v>
      </c>
    </row>
    <row r="5" spans="1:9" ht="15.75" thickBot="1" x14ac:dyDescent="0.3">
      <c r="A5" s="122"/>
      <c r="B5" s="122"/>
      <c r="C5" s="122"/>
      <c r="D5" s="122"/>
      <c r="E5" s="66" t="s">
        <v>63</v>
      </c>
      <c r="F5" s="66" t="s">
        <v>42</v>
      </c>
      <c r="G5" s="122"/>
      <c r="H5" s="122"/>
      <c r="I5" s="122"/>
    </row>
    <row r="6" spans="1:9" ht="45" x14ac:dyDescent="0.25">
      <c r="A6" s="44">
        <v>42163</v>
      </c>
      <c r="B6" s="47" t="s">
        <v>44</v>
      </c>
      <c r="C6" s="47">
        <v>3</v>
      </c>
      <c r="D6" s="35" t="s">
        <v>57</v>
      </c>
      <c r="E6" s="45">
        <v>12</v>
      </c>
      <c r="F6" s="46">
        <v>8</v>
      </c>
      <c r="G6" s="56">
        <f>E6+F6</f>
        <v>20</v>
      </c>
      <c r="H6" s="38" t="s">
        <v>122</v>
      </c>
      <c r="I6" s="45" t="s">
        <v>123</v>
      </c>
    </row>
    <row r="7" spans="1:9" ht="45" x14ac:dyDescent="0.25">
      <c r="A7" s="44">
        <v>42167</v>
      </c>
      <c r="B7" s="47" t="s">
        <v>22</v>
      </c>
      <c r="C7" s="47">
        <v>1</v>
      </c>
      <c r="D7" s="35" t="s">
        <v>101</v>
      </c>
      <c r="E7" s="45">
        <v>12</v>
      </c>
      <c r="F7" s="46">
        <v>3</v>
      </c>
      <c r="G7" s="56">
        <f t="shared" ref="G7:G13" si="0">E7+F7</f>
        <v>15</v>
      </c>
      <c r="H7" s="38" t="s">
        <v>122</v>
      </c>
      <c r="I7" s="45" t="s">
        <v>124</v>
      </c>
    </row>
    <row r="8" spans="1:9" ht="47.25" customHeight="1" x14ac:dyDescent="0.25">
      <c r="A8" s="44">
        <v>42184</v>
      </c>
      <c r="B8" s="47" t="s">
        <v>22</v>
      </c>
      <c r="C8" s="47">
        <v>1</v>
      </c>
      <c r="D8" s="35" t="s">
        <v>57</v>
      </c>
      <c r="E8" s="45">
        <v>7</v>
      </c>
      <c r="F8" s="46">
        <v>4</v>
      </c>
      <c r="G8" s="56">
        <f t="shared" si="0"/>
        <v>11</v>
      </c>
      <c r="H8" s="38" t="s">
        <v>122</v>
      </c>
      <c r="I8" s="45" t="s">
        <v>125</v>
      </c>
    </row>
    <row r="9" spans="1:9" ht="49.5" customHeight="1" x14ac:dyDescent="0.25">
      <c r="A9" s="34">
        <v>42185</v>
      </c>
      <c r="B9" s="38" t="s">
        <v>38</v>
      </c>
      <c r="C9" s="47">
        <v>4</v>
      </c>
      <c r="D9" s="35" t="s">
        <v>57</v>
      </c>
      <c r="E9" s="35">
        <v>7</v>
      </c>
      <c r="F9" s="36">
        <v>7</v>
      </c>
      <c r="G9" s="56">
        <f t="shared" si="0"/>
        <v>14</v>
      </c>
      <c r="H9" s="38" t="s">
        <v>126</v>
      </c>
      <c r="I9" s="57" t="s">
        <v>72</v>
      </c>
    </row>
    <row r="10" spans="1:9" ht="38.25" customHeight="1" x14ac:dyDescent="0.25">
      <c r="A10" s="34"/>
      <c r="B10" s="38"/>
      <c r="C10" s="47"/>
      <c r="D10" s="35"/>
      <c r="E10" s="35"/>
      <c r="F10" s="36"/>
      <c r="G10" s="56">
        <f t="shared" si="0"/>
        <v>0</v>
      </c>
      <c r="H10" s="38"/>
      <c r="I10" s="45"/>
    </row>
    <row r="11" spans="1:9" ht="38.25" customHeight="1" x14ac:dyDescent="0.25">
      <c r="A11" s="34"/>
      <c r="B11" s="38"/>
      <c r="C11" s="47"/>
      <c r="D11" s="35"/>
      <c r="E11" s="35"/>
      <c r="F11" s="36"/>
      <c r="G11" s="56">
        <f t="shared" si="0"/>
        <v>0</v>
      </c>
      <c r="H11" s="38"/>
      <c r="I11" s="45"/>
    </row>
    <row r="12" spans="1:9" ht="38.25" customHeight="1" x14ac:dyDescent="0.25">
      <c r="A12" s="68"/>
      <c r="B12" s="69"/>
      <c r="C12" s="70"/>
      <c r="D12" s="70"/>
      <c r="E12" s="70"/>
      <c r="F12" s="71"/>
      <c r="G12" s="72">
        <f t="shared" si="0"/>
        <v>0</v>
      </c>
      <c r="H12" s="74"/>
      <c r="I12" s="73"/>
    </row>
    <row r="13" spans="1:9" ht="38.25" customHeight="1" thickBot="1" x14ac:dyDescent="0.3">
      <c r="A13" s="39"/>
      <c r="B13" s="43"/>
      <c r="C13" s="40"/>
      <c r="D13" s="40"/>
      <c r="E13" s="41"/>
      <c r="F13" s="41"/>
      <c r="G13" s="42">
        <f t="shared" si="0"/>
        <v>0</v>
      </c>
      <c r="H13" s="43"/>
      <c r="I13" s="40"/>
    </row>
    <row r="14" spans="1:9" ht="19.5" thickBot="1" x14ac:dyDescent="0.35">
      <c r="D14" s="29" t="s">
        <v>7</v>
      </c>
      <c r="E14" s="28">
        <f>SUM(E6:E13)</f>
        <v>38</v>
      </c>
      <c r="F14" s="28">
        <f>SUM(F6:F13)</f>
        <v>22</v>
      </c>
      <c r="G14" s="28">
        <f>SUM(G6:G13)</f>
        <v>60</v>
      </c>
      <c r="H14" s="23"/>
    </row>
    <row r="15" spans="1:9" ht="21" customHeight="1" x14ac:dyDescent="0.25"/>
    <row r="16" spans="1:9" x14ac:dyDescent="0.25">
      <c r="A16" s="67" t="s">
        <v>43</v>
      </c>
      <c r="B16" s="124" t="s">
        <v>31</v>
      </c>
      <c r="C16" s="124"/>
    </row>
    <row r="17" spans="1:3" ht="15.75" x14ac:dyDescent="0.25">
      <c r="A17" s="24">
        <f>COUNTIF(B6:B13,"A")</f>
        <v>2</v>
      </c>
      <c r="B17" s="22" t="s">
        <v>22</v>
      </c>
      <c r="C17" s="15" t="s">
        <v>32</v>
      </c>
    </row>
    <row r="18" spans="1:3" ht="15.75" x14ac:dyDescent="0.25">
      <c r="A18" s="24">
        <f>COUNTIF(B6:B13,"B")</f>
        <v>0</v>
      </c>
      <c r="B18" s="22" t="s">
        <v>23</v>
      </c>
      <c r="C18" t="s">
        <v>33</v>
      </c>
    </row>
    <row r="19" spans="1:3" ht="15.75" x14ac:dyDescent="0.25">
      <c r="A19" s="24">
        <f>COUNTIF(B6:B13,"c")</f>
        <v>0</v>
      </c>
      <c r="B19" s="22" t="s">
        <v>24</v>
      </c>
      <c r="C19" t="s">
        <v>34</v>
      </c>
    </row>
    <row r="20" spans="1:3" ht="15.75" x14ac:dyDescent="0.25">
      <c r="A20" s="24">
        <f>COUNTIF(B6:B13,"d")</f>
        <v>0</v>
      </c>
      <c r="B20" s="22" t="s">
        <v>25</v>
      </c>
      <c r="C20" t="s">
        <v>39</v>
      </c>
    </row>
    <row r="21" spans="1:3" ht="15.75" x14ac:dyDescent="0.25">
      <c r="A21" s="24">
        <f>COUNTIF(B6:B13,"e")</f>
        <v>0</v>
      </c>
      <c r="B21" s="22" t="s">
        <v>37</v>
      </c>
      <c r="C21" t="s">
        <v>41</v>
      </c>
    </row>
    <row r="22" spans="1:3" ht="15.75" x14ac:dyDescent="0.25">
      <c r="A22" s="24">
        <f>COUNTIF(B6:B13,"f")</f>
        <v>1</v>
      </c>
      <c r="B22" s="22" t="s">
        <v>38</v>
      </c>
      <c r="C22" t="s">
        <v>73</v>
      </c>
    </row>
    <row r="23" spans="1:3" ht="15.75" x14ac:dyDescent="0.25">
      <c r="A23" s="24">
        <f>COUNTIF(B6:B13,"g")</f>
        <v>0</v>
      </c>
      <c r="B23" s="22" t="s">
        <v>40</v>
      </c>
      <c r="C23" t="s">
        <v>77</v>
      </c>
    </row>
    <row r="24" spans="1:3" ht="15.75" x14ac:dyDescent="0.25">
      <c r="A24" s="24">
        <f>COUNTIF(B6:B13,"h")</f>
        <v>0</v>
      </c>
      <c r="B24" s="22" t="s">
        <v>42</v>
      </c>
      <c r="C24" t="s">
        <v>82</v>
      </c>
    </row>
    <row r="25" spans="1:3" ht="15.75" x14ac:dyDescent="0.25">
      <c r="A25" s="24">
        <f>COUNTIF(B6:B13,"i")</f>
        <v>1</v>
      </c>
      <c r="B25" s="22" t="s">
        <v>44</v>
      </c>
      <c r="C25" t="s">
        <v>106</v>
      </c>
    </row>
    <row r="26" spans="1:3" ht="15.75" x14ac:dyDescent="0.25">
      <c r="A26" s="24">
        <f>COUNTIF(B6:B13,"j")</f>
        <v>0</v>
      </c>
      <c r="B26" s="22" t="s">
        <v>45</v>
      </c>
      <c r="C26" t="s">
        <v>111</v>
      </c>
    </row>
    <row r="27" spans="1:3" ht="15.75" x14ac:dyDescent="0.25">
      <c r="A27" s="32">
        <f>SUM(A17:A26)</f>
        <v>4</v>
      </c>
      <c r="B27" s="22"/>
    </row>
    <row r="29" spans="1:3" x14ac:dyDescent="0.25">
      <c r="A29" s="65" t="s">
        <v>43</v>
      </c>
      <c r="B29" s="118" t="s">
        <v>8</v>
      </c>
      <c r="C29" s="118"/>
    </row>
    <row r="30" spans="1:3" ht="15.75" x14ac:dyDescent="0.25">
      <c r="A30" s="24">
        <f>COUNTIF(C6:C13,"1")</f>
        <v>2</v>
      </c>
      <c r="B30" s="22">
        <v>1</v>
      </c>
      <c r="C30" t="s">
        <v>30</v>
      </c>
    </row>
    <row r="31" spans="1:3" ht="15.75" x14ac:dyDescent="0.25">
      <c r="A31" s="24">
        <f>COUNTIF(C6:C13,"2")</f>
        <v>0</v>
      </c>
      <c r="B31" s="22">
        <v>2</v>
      </c>
      <c r="C31" t="s">
        <v>35</v>
      </c>
    </row>
    <row r="32" spans="1:3" ht="15.75" x14ac:dyDescent="0.25">
      <c r="A32" s="24">
        <f>COUNTIF(C6:C13,"3")</f>
        <v>1</v>
      </c>
      <c r="B32" s="22">
        <v>3</v>
      </c>
      <c r="C32" t="s">
        <v>36</v>
      </c>
    </row>
    <row r="33" spans="1:3" ht="15.75" x14ac:dyDescent="0.25">
      <c r="A33" s="24">
        <f>COUNTIF(C6:C13,"4")</f>
        <v>1</v>
      </c>
      <c r="B33" s="22">
        <v>4</v>
      </c>
      <c r="C33" t="s">
        <v>47</v>
      </c>
    </row>
    <row r="34" spans="1:3" x14ac:dyDescent="0.25">
      <c r="A34" s="32">
        <f>SUM(A30:A33)</f>
        <v>4</v>
      </c>
    </row>
    <row r="36" spans="1:3" ht="15.75" customHeight="1" x14ac:dyDescent="0.25"/>
  </sheetData>
  <mergeCells count="12">
    <mergeCell ref="B16:C16"/>
    <mergeCell ref="B29:C29"/>
    <mergeCell ref="A1:I2"/>
    <mergeCell ref="A3:I3"/>
    <mergeCell ref="A4:A5"/>
    <mergeCell ref="B4:B5"/>
    <mergeCell ref="C4:C5"/>
    <mergeCell ref="D4:D5"/>
    <mergeCell ref="E4:F4"/>
    <mergeCell ref="G4:G5"/>
    <mergeCell ref="H4:H5"/>
    <mergeCell ref="I4:I5"/>
  </mergeCells>
  <pageMargins left="0.70866141732283472" right="0.70866141732283472" top="0.74803149606299213" bottom="0.74803149606299213" header="0.31496062992125984" footer="0.31496062992125984"/>
  <pageSetup scale="5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4" workbookViewId="0">
      <selection activeCell="E9" sqref="E9"/>
    </sheetView>
  </sheetViews>
  <sheetFormatPr baseColWidth="10" defaultColWidth="11.42578125" defaultRowHeight="15" x14ac:dyDescent="0.25"/>
  <cols>
    <col min="1" max="1" width="11.85546875" customWidth="1"/>
    <col min="2" max="2" width="11.42578125" customWidth="1"/>
    <col min="3" max="3" width="12.85546875" customWidth="1"/>
    <col min="4" max="4" width="35.7109375" customWidth="1"/>
    <col min="5" max="5" width="5.5703125" customWidth="1"/>
    <col min="6" max="6" width="5.28515625" customWidth="1"/>
    <col min="7" max="7" width="8" customWidth="1"/>
    <col min="8" max="8" width="19.7109375" customWidth="1"/>
    <col min="9" max="9" width="55.7109375" customWidth="1"/>
  </cols>
  <sheetData>
    <row r="1" spans="1:9" ht="29.25" customHeight="1" x14ac:dyDescent="0.25">
      <c r="A1" s="119" t="s">
        <v>6</v>
      </c>
      <c r="B1" s="119"/>
      <c r="C1" s="119"/>
      <c r="D1" s="119"/>
      <c r="E1" s="119"/>
      <c r="F1" s="119"/>
      <c r="G1" s="119"/>
      <c r="H1" s="119"/>
      <c r="I1" s="119"/>
    </row>
    <row r="2" spans="1:9" ht="30.75" customHeight="1" thickBot="1" x14ac:dyDescent="0.3">
      <c r="A2" s="120"/>
      <c r="B2" s="120"/>
      <c r="C2" s="120"/>
      <c r="D2" s="120"/>
      <c r="E2" s="120"/>
      <c r="F2" s="120"/>
      <c r="G2" s="120"/>
      <c r="H2" s="120"/>
      <c r="I2" s="120"/>
    </row>
    <row r="3" spans="1:9" ht="30.75" customHeight="1" thickBot="1" x14ac:dyDescent="0.3">
      <c r="A3" s="121" t="s">
        <v>129</v>
      </c>
      <c r="B3" s="121"/>
      <c r="C3" s="121"/>
      <c r="D3" s="121"/>
      <c r="E3" s="121"/>
      <c r="F3" s="121"/>
      <c r="G3" s="121"/>
      <c r="H3" s="121"/>
      <c r="I3" s="121"/>
    </row>
    <row r="4" spans="1:9" ht="15.75" thickBot="1" x14ac:dyDescent="0.3">
      <c r="A4" s="122" t="s">
        <v>0</v>
      </c>
      <c r="B4" s="122" t="s">
        <v>1</v>
      </c>
      <c r="C4" s="122" t="s">
        <v>8</v>
      </c>
      <c r="D4" s="122" t="s">
        <v>4</v>
      </c>
      <c r="E4" s="123" t="s">
        <v>3</v>
      </c>
      <c r="F4" s="123"/>
      <c r="G4" s="122" t="s">
        <v>2</v>
      </c>
      <c r="H4" s="122" t="s">
        <v>49</v>
      </c>
      <c r="I4" s="122" t="s">
        <v>5</v>
      </c>
    </row>
    <row r="5" spans="1:9" ht="15.75" thickBot="1" x14ac:dyDescent="0.3">
      <c r="A5" s="122"/>
      <c r="B5" s="122"/>
      <c r="C5" s="122"/>
      <c r="D5" s="122"/>
      <c r="E5" s="77" t="s">
        <v>63</v>
      </c>
      <c r="F5" s="77" t="s">
        <v>42</v>
      </c>
      <c r="G5" s="122"/>
      <c r="H5" s="122"/>
      <c r="I5" s="122"/>
    </row>
    <row r="6" spans="1:9" ht="45" x14ac:dyDescent="0.25">
      <c r="A6" s="44">
        <v>42191</v>
      </c>
      <c r="B6" s="47" t="s">
        <v>22</v>
      </c>
      <c r="C6" s="47">
        <v>2</v>
      </c>
      <c r="D6" s="35" t="s">
        <v>127</v>
      </c>
      <c r="E6" s="45">
        <v>8</v>
      </c>
      <c r="F6" s="46">
        <v>2</v>
      </c>
      <c r="G6" s="56">
        <v>10</v>
      </c>
      <c r="H6" s="38" t="s">
        <v>135</v>
      </c>
      <c r="I6" s="45" t="s">
        <v>128</v>
      </c>
    </row>
    <row r="7" spans="1:9" ht="39" customHeight="1" x14ac:dyDescent="0.25">
      <c r="A7" s="44">
        <v>42192</v>
      </c>
      <c r="B7" s="47" t="s">
        <v>46</v>
      </c>
      <c r="C7" s="47">
        <v>2</v>
      </c>
      <c r="D7" s="35" t="s">
        <v>130</v>
      </c>
      <c r="E7" s="45">
        <v>36</v>
      </c>
      <c r="F7" s="46">
        <v>78</v>
      </c>
      <c r="G7" s="56">
        <f>SUM(E7:F7)</f>
        <v>114</v>
      </c>
      <c r="H7" s="38" t="s">
        <v>131</v>
      </c>
      <c r="I7" s="45" t="s">
        <v>132</v>
      </c>
    </row>
    <row r="8" spans="1:9" ht="39" customHeight="1" thickBot="1" x14ac:dyDescent="0.3">
      <c r="A8" s="39">
        <v>42208</v>
      </c>
      <c r="B8" s="43" t="s">
        <v>46</v>
      </c>
      <c r="C8" s="43">
        <v>2</v>
      </c>
      <c r="D8" s="40" t="s">
        <v>134</v>
      </c>
      <c r="E8" s="40">
        <v>9</v>
      </c>
      <c r="F8" s="41">
        <v>13</v>
      </c>
      <c r="G8" s="108">
        <f>E8+F8</f>
        <v>22</v>
      </c>
      <c r="H8" s="43" t="s">
        <v>119</v>
      </c>
      <c r="I8" s="40" t="s">
        <v>136</v>
      </c>
    </row>
    <row r="9" spans="1:9" ht="19.5" thickBot="1" x14ac:dyDescent="0.35">
      <c r="D9" s="106" t="s">
        <v>7</v>
      </c>
      <c r="E9" s="107">
        <f>SUM(E6:E8)</f>
        <v>53</v>
      </c>
      <c r="F9" s="107">
        <f>SUM(F6:F8)</f>
        <v>93</v>
      </c>
      <c r="G9" s="107">
        <f>SUM(G6:G8)</f>
        <v>146</v>
      </c>
      <c r="H9" s="23"/>
    </row>
    <row r="10" spans="1:9" ht="21" customHeight="1" x14ac:dyDescent="0.25"/>
    <row r="11" spans="1:9" x14ac:dyDescent="0.25">
      <c r="A11" s="78" t="s">
        <v>43</v>
      </c>
      <c r="B11" s="124" t="s">
        <v>31</v>
      </c>
      <c r="C11" s="124"/>
    </row>
    <row r="12" spans="1:9" ht="15.75" x14ac:dyDescent="0.25">
      <c r="A12" s="24">
        <f>COUNTIF(B6:B8,"A")</f>
        <v>1</v>
      </c>
      <c r="B12" s="22" t="s">
        <v>22</v>
      </c>
      <c r="C12" s="15" t="s">
        <v>32</v>
      </c>
    </row>
    <row r="13" spans="1:9" ht="15.75" x14ac:dyDescent="0.25">
      <c r="A13" s="24">
        <f>COUNTIF(B6:B8,"B")</f>
        <v>0</v>
      </c>
      <c r="B13" s="22" t="s">
        <v>23</v>
      </c>
      <c r="C13" t="s">
        <v>33</v>
      </c>
    </row>
    <row r="14" spans="1:9" ht="15.75" x14ac:dyDescent="0.25">
      <c r="A14" s="24">
        <f>COUNTIF(B6:B8,"c")</f>
        <v>0</v>
      </c>
      <c r="B14" s="22" t="s">
        <v>24</v>
      </c>
      <c r="C14" t="s">
        <v>34</v>
      </c>
    </row>
    <row r="15" spans="1:9" ht="15.75" x14ac:dyDescent="0.25">
      <c r="A15" s="24">
        <f>COUNTIF(B6:B8,"d")</f>
        <v>0</v>
      </c>
      <c r="B15" s="22" t="s">
        <v>25</v>
      </c>
      <c r="C15" t="s">
        <v>39</v>
      </c>
    </row>
    <row r="16" spans="1:9" ht="15.75" x14ac:dyDescent="0.25">
      <c r="A16" s="24">
        <f>COUNTIF(B6:B8,"e")</f>
        <v>0</v>
      </c>
      <c r="B16" s="22" t="s">
        <v>37</v>
      </c>
      <c r="C16" t="s">
        <v>41</v>
      </c>
    </row>
    <row r="17" spans="1:3" ht="15.75" x14ac:dyDescent="0.25">
      <c r="A17" s="24">
        <f>COUNTIF(B6:B8,"f")</f>
        <v>0</v>
      </c>
      <c r="B17" s="22" t="s">
        <v>38</v>
      </c>
      <c r="C17" t="s">
        <v>73</v>
      </c>
    </row>
    <row r="18" spans="1:3" ht="15.75" x14ac:dyDescent="0.25">
      <c r="A18" s="24">
        <f>COUNTIF(B6:B8,"g")</f>
        <v>0</v>
      </c>
      <c r="B18" s="22" t="s">
        <v>40</v>
      </c>
      <c r="C18" t="s">
        <v>77</v>
      </c>
    </row>
    <row r="19" spans="1:3" ht="15.75" x14ac:dyDescent="0.25">
      <c r="A19" s="24">
        <f>COUNTIF(B6:B8,"h")</f>
        <v>0</v>
      </c>
      <c r="B19" s="22" t="s">
        <v>42</v>
      </c>
      <c r="C19" t="s">
        <v>82</v>
      </c>
    </row>
    <row r="20" spans="1:3" ht="15.75" x14ac:dyDescent="0.25">
      <c r="A20" s="24">
        <f>COUNTIF(B6:B8,"i")</f>
        <v>0</v>
      </c>
      <c r="B20" s="22" t="s">
        <v>44</v>
      </c>
      <c r="C20" t="s">
        <v>106</v>
      </c>
    </row>
    <row r="21" spans="1:3" ht="15.75" x14ac:dyDescent="0.25">
      <c r="A21" s="24">
        <f>COUNTIF(B6:B8,"j")</f>
        <v>0</v>
      </c>
      <c r="B21" s="22" t="s">
        <v>45</v>
      </c>
      <c r="C21" t="s">
        <v>111</v>
      </c>
    </row>
    <row r="22" spans="1:3" ht="15.75" x14ac:dyDescent="0.25">
      <c r="A22" s="24">
        <f>COUNTIF(B6:B8,"k")</f>
        <v>2</v>
      </c>
      <c r="B22" s="22" t="s">
        <v>46</v>
      </c>
      <c r="C22" t="s">
        <v>133</v>
      </c>
    </row>
    <row r="23" spans="1:3" ht="15.75" x14ac:dyDescent="0.25">
      <c r="A23" s="24">
        <f>COUNTIF(B6:B8,"L")</f>
        <v>0</v>
      </c>
      <c r="B23" s="22" t="s">
        <v>138</v>
      </c>
      <c r="C23" t="s">
        <v>137</v>
      </c>
    </row>
    <row r="24" spans="1:3" ht="15.75" x14ac:dyDescent="0.25">
      <c r="A24" s="24">
        <f>COUNTIF(B6:B8,"M")</f>
        <v>0</v>
      </c>
      <c r="B24" s="22" t="s">
        <v>63</v>
      </c>
      <c r="C24" t="s">
        <v>139</v>
      </c>
    </row>
    <row r="25" spans="1:3" ht="15.75" x14ac:dyDescent="0.25">
      <c r="A25" s="32">
        <f>SUM(A12:A24)</f>
        <v>3</v>
      </c>
      <c r="B25" s="22"/>
    </row>
    <row r="27" spans="1:3" x14ac:dyDescent="0.25">
      <c r="A27" s="76" t="s">
        <v>43</v>
      </c>
      <c r="B27" s="118" t="s">
        <v>8</v>
      </c>
      <c r="C27" s="118"/>
    </row>
    <row r="28" spans="1:3" ht="15.75" x14ac:dyDescent="0.25">
      <c r="A28" s="24">
        <f>COUNTIF(C6:C8,"1")</f>
        <v>0</v>
      </c>
      <c r="B28" s="22">
        <v>1</v>
      </c>
      <c r="C28" t="s">
        <v>30</v>
      </c>
    </row>
    <row r="29" spans="1:3" ht="15.75" x14ac:dyDescent="0.25">
      <c r="A29" s="24">
        <f>COUNTIF(C6:C8,"2")</f>
        <v>3</v>
      </c>
      <c r="B29" s="22">
        <v>2</v>
      </c>
      <c r="C29" t="s">
        <v>35</v>
      </c>
    </row>
    <row r="30" spans="1:3" ht="15.75" x14ac:dyDescent="0.25">
      <c r="A30" s="24">
        <f>COUNTIF(C6:C8,"3")</f>
        <v>0</v>
      </c>
      <c r="B30" s="22">
        <v>3</v>
      </c>
      <c r="C30" t="s">
        <v>36</v>
      </c>
    </row>
    <row r="31" spans="1:3" ht="15.75" x14ac:dyDescent="0.25">
      <c r="A31" s="24">
        <f>COUNTIF(C6:C8,"4")</f>
        <v>0</v>
      </c>
      <c r="B31" s="22">
        <v>4</v>
      </c>
      <c r="C31" t="s">
        <v>47</v>
      </c>
    </row>
    <row r="32" spans="1:3" x14ac:dyDescent="0.25">
      <c r="A32" s="32">
        <f>SUM(A28:A31)</f>
        <v>3</v>
      </c>
    </row>
    <row r="34" ht="15.75" customHeight="1" x14ac:dyDescent="0.25"/>
  </sheetData>
  <mergeCells count="12">
    <mergeCell ref="B11:C11"/>
    <mergeCell ref="B27:C27"/>
    <mergeCell ref="A1:I2"/>
    <mergeCell ref="A3:I3"/>
    <mergeCell ref="A4:A5"/>
    <mergeCell ref="B4:B5"/>
    <mergeCell ref="C4:C5"/>
    <mergeCell ref="D4:D5"/>
    <mergeCell ref="E4:F4"/>
    <mergeCell ref="G4:G5"/>
    <mergeCell ref="H4:H5"/>
    <mergeCell ref="I4:I5"/>
  </mergeCells>
  <pageMargins left="0.7" right="0.7" top="0.75" bottom="0.75" header="0.3" footer="0.3"/>
  <pageSetup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4" workbookViewId="0">
      <selection activeCell="I16" sqref="I16"/>
    </sheetView>
  </sheetViews>
  <sheetFormatPr baseColWidth="10" defaultColWidth="11.42578125" defaultRowHeight="15" x14ac:dyDescent="0.25"/>
  <cols>
    <col min="1" max="1" width="11.85546875" customWidth="1"/>
    <col min="2" max="2" width="11.42578125" customWidth="1"/>
    <col min="3" max="3" width="12.85546875" customWidth="1"/>
    <col min="4" max="4" width="35.7109375" customWidth="1"/>
    <col min="5" max="5" width="5.5703125" customWidth="1"/>
    <col min="6" max="6" width="5.28515625" customWidth="1"/>
    <col min="7" max="7" width="8" customWidth="1"/>
    <col min="8" max="8" width="19.7109375" customWidth="1"/>
    <col min="9" max="9" width="55.7109375" customWidth="1"/>
  </cols>
  <sheetData>
    <row r="1" spans="1:9" ht="29.25" customHeight="1" x14ac:dyDescent="0.25">
      <c r="A1" s="119" t="s">
        <v>6</v>
      </c>
      <c r="B1" s="119"/>
      <c r="C1" s="119"/>
      <c r="D1" s="119"/>
      <c r="E1" s="119"/>
      <c r="F1" s="119"/>
      <c r="G1" s="119"/>
      <c r="H1" s="119"/>
      <c r="I1" s="119"/>
    </row>
    <row r="2" spans="1:9" ht="30.75" customHeight="1" thickBot="1" x14ac:dyDescent="0.3">
      <c r="A2" s="120"/>
      <c r="B2" s="120"/>
      <c r="C2" s="120"/>
      <c r="D2" s="120"/>
      <c r="E2" s="120"/>
      <c r="F2" s="120"/>
      <c r="G2" s="120"/>
      <c r="H2" s="120"/>
      <c r="I2" s="120"/>
    </row>
    <row r="3" spans="1:9" ht="38.25" customHeight="1" thickBot="1" x14ac:dyDescent="0.3">
      <c r="A3" s="121" t="s">
        <v>141</v>
      </c>
      <c r="B3" s="121"/>
      <c r="C3" s="121"/>
      <c r="D3" s="121"/>
      <c r="E3" s="121"/>
      <c r="F3" s="121"/>
      <c r="G3" s="121"/>
      <c r="H3" s="121"/>
      <c r="I3" s="121"/>
    </row>
    <row r="4" spans="1:9" ht="15.75" thickBot="1" x14ac:dyDescent="0.3">
      <c r="A4" s="122" t="s">
        <v>0</v>
      </c>
      <c r="B4" s="122" t="s">
        <v>1</v>
      </c>
      <c r="C4" s="122" t="s">
        <v>8</v>
      </c>
      <c r="D4" s="122" t="s">
        <v>4</v>
      </c>
      <c r="E4" s="123" t="s">
        <v>3</v>
      </c>
      <c r="F4" s="123"/>
      <c r="G4" s="122" t="s">
        <v>2</v>
      </c>
      <c r="H4" s="122" t="s">
        <v>49</v>
      </c>
      <c r="I4" s="122" t="s">
        <v>5</v>
      </c>
    </row>
    <row r="5" spans="1:9" ht="15.75" thickBot="1" x14ac:dyDescent="0.3">
      <c r="A5" s="122"/>
      <c r="B5" s="122"/>
      <c r="C5" s="122"/>
      <c r="D5" s="122"/>
      <c r="E5" s="80" t="s">
        <v>63</v>
      </c>
      <c r="F5" s="80" t="s">
        <v>42</v>
      </c>
      <c r="G5" s="122"/>
      <c r="H5" s="122"/>
      <c r="I5" s="122"/>
    </row>
    <row r="6" spans="1:9" ht="52.5" customHeight="1" thickBot="1" x14ac:dyDescent="0.3">
      <c r="A6" s="109">
        <v>42221</v>
      </c>
      <c r="B6" s="110" t="s">
        <v>22</v>
      </c>
      <c r="C6" s="110">
        <v>1</v>
      </c>
      <c r="D6" s="111" t="s">
        <v>142</v>
      </c>
      <c r="E6" s="111">
        <v>11</v>
      </c>
      <c r="F6" s="112">
        <v>11</v>
      </c>
      <c r="G6" s="113">
        <f>F6+E6</f>
        <v>22</v>
      </c>
      <c r="H6" s="110" t="s">
        <v>86</v>
      </c>
      <c r="I6" s="111" t="s">
        <v>173</v>
      </c>
    </row>
    <row r="7" spans="1:9" ht="19.5" thickBot="1" x14ac:dyDescent="0.35">
      <c r="D7" s="106" t="s">
        <v>7</v>
      </c>
      <c r="E7" s="107">
        <f>SUM(E6:E6)</f>
        <v>11</v>
      </c>
      <c r="F7" s="107">
        <f>SUM(F6:F6)</f>
        <v>11</v>
      </c>
      <c r="G7" s="107">
        <f>SUM(G6:G6)</f>
        <v>22</v>
      </c>
    </row>
    <row r="8" spans="1:9" ht="21" customHeight="1" x14ac:dyDescent="0.25"/>
    <row r="9" spans="1:9" x14ac:dyDescent="0.25">
      <c r="A9" s="81" t="s">
        <v>43</v>
      </c>
      <c r="B9" s="124" t="s">
        <v>31</v>
      </c>
      <c r="C9" s="124"/>
    </row>
    <row r="10" spans="1:9" ht="15.75" x14ac:dyDescent="0.25">
      <c r="A10" s="24">
        <f>COUNTIF(B6:B6,"A")</f>
        <v>1</v>
      </c>
      <c r="B10" s="22" t="s">
        <v>22</v>
      </c>
      <c r="C10" s="15" t="s">
        <v>32</v>
      </c>
    </row>
    <row r="11" spans="1:9" ht="15.75" x14ac:dyDescent="0.25">
      <c r="A11" s="24">
        <f>COUNTIF(B6:B6,"B")</f>
        <v>0</v>
      </c>
      <c r="B11" s="22" t="s">
        <v>23</v>
      </c>
      <c r="C11" t="s">
        <v>33</v>
      </c>
    </row>
    <row r="12" spans="1:9" ht="15.75" x14ac:dyDescent="0.25">
      <c r="A12" s="24">
        <f>COUNTIF(B6:B6,"c")</f>
        <v>0</v>
      </c>
      <c r="B12" s="22" t="s">
        <v>24</v>
      </c>
      <c r="C12" t="s">
        <v>34</v>
      </c>
    </row>
    <row r="13" spans="1:9" ht="15.75" x14ac:dyDescent="0.25">
      <c r="A13" s="24">
        <f>COUNTIF(B6:B6,"d")</f>
        <v>0</v>
      </c>
      <c r="B13" s="22" t="s">
        <v>25</v>
      </c>
      <c r="C13" t="s">
        <v>39</v>
      </c>
    </row>
    <row r="14" spans="1:9" ht="15.75" x14ac:dyDescent="0.25">
      <c r="A14" s="24">
        <f>COUNTIF(B6:B6,"e")</f>
        <v>0</v>
      </c>
      <c r="B14" s="22" t="s">
        <v>37</v>
      </c>
      <c r="C14" t="s">
        <v>41</v>
      </c>
    </row>
    <row r="15" spans="1:9" ht="15.75" x14ac:dyDescent="0.25">
      <c r="A15" s="24">
        <f>COUNTIF(B6:B6,"f")</f>
        <v>0</v>
      </c>
      <c r="B15" s="22" t="s">
        <v>38</v>
      </c>
      <c r="C15" t="s">
        <v>73</v>
      </c>
    </row>
    <row r="16" spans="1:9" ht="15.75" x14ac:dyDescent="0.25">
      <c r="A16" s="24">
        <f>COUNTIF(B6:B6,"g")</f>
        <v>0</v>
      </c>
      <c r="B16" s="22" t="s">
        <v>40</v>
      </c>
      <c r="C16" t="s">
        <v>77</v>
      </c>
    </row>
    <row r="17" spans="1:3" ht="15.75" x14ac:dyDescent="0.25">
      <c r="A17" s="24">
        <f>COUNTIF(B6:B6,"h")</f>
        <v>0</v>
      </c>
      <c r="B17" s="22" t="s">
        <v>42</v>
      </c>
      <c r="C17" t="s">
        <v>82</v>
      </c>
    </row>
    <row r="18" spans="1:3" ht="15.75" x14ac:dyDescent="0.25">
      <c r="A18" s="24">
        <f>COUNTIF(B6:B6,"i")</f>
        <v>0</v>
      </c>
      <c r="B18" s="22" t="s">
        <v>44</v>
      </c>
      <c r="C18" t="s">
        <v>106</v>
      </c>
    </row>
    <row r="19" spans="1:3" ht="15.75" x14ac:dyDescent="0.25">
      <c r="A19" s="24">
        <f>COUNTIF(B6:B6,"j")</f>
        <v>0</v>
      </c>
      <c r="B19" s="22" t="s">
        <v>45</v>
      </c>
      <c r="C19" t="s">
        <v>111</v>
      </c>
    </row>
    <row r="20" spans="1:3" ht="15.75" x14ac:dyDescent="0.25">
      <c r="A20" s="24">
        <f>COUNTIF(B6:B6,"k")</f>
        <v>0</v>
      </c>
      <c r="B20" s="22" t="s">
        <v>46</v>
      </c>
      <c r="C20" t="s">
        <v>133</v>
      </c>
    </row>
    <row r="21" spans="1:3" ht="15.75" x14ac:dyDescent="0.25">
      <c r="A21" s="24">
        <f>COUNTIF(B6:B6,"L")</f>
        <v>0</v>
      </c>
      <c r="B21" s="22" t="s">
        <v>138</v>
      </c>
      <c r="C21" t="s">
        <v>137</v>
      </c>
    </row>
    <row r="22" spans="1:3" ht="15.75" x14ac:dyDescent="0.25">
      <c r="A22" s="24">
        <f>COUNTIF(B6:B6,"M")</f>
        <v>0</v>
      </c>
      <c r="B22" s="22" t="s">
        <v>63</v>
      </c>
      <c r="C22" t="s">
        <v>139</v>
      </c>
    </row>
    <row r="23" spans="1:3" ht="15.75" x14ac:dyDescent="0.25">
      <c r="A23" s="32">
        <f>SUM(A10:A22)</f>
        <v>1</v>
      </c>
      <c r="B23" s="22"/>
    </row>
    <row r="25" spans="1:3" x14ac:dyDescent="0.25">
      <c r="A25" s="79" t="s">
        <v>43</v>
      </c>
      <c r="B25" s="118" t="s">
        <v>8</v>
      </c>
      <c r="C25" s="118"/>
    </row>
    <row r="26" spans="1:3" ht="15.75" x14ac:dyDescent="0.25">
      <c r="A26" s="24">
        <f>COUNTIF(C6:C6,"1")</f>
        <v>1</v>
      </c>
      <c r="B26" s="22">
        <v>1</v>
      </c>
      <c r="C26" t="s">
        <v>30</v>
      </c>
    </row>
    <row r="27" spans="1:3" ht="15.75" x14ac:dyDescent="0.25">
      <c r="A27" s="24">
        <f>COUNTIF(C6:C6,"2")</f>
        <v>0</v>
      </c>
      <c r="B27" s="22">
        <v>2</v>
      </c>
      <c r="C27" t="s">
        <v>35</v>
      </c>
    </row>
    <row r="28" spans="1:3" ht="15.75" x14ac:dyDescent="0.25">
      <c r="A28" s="24">
        <f>COUNTIF(C6:C6,"3")</f>
        <v>0</v>
      </c>
      <c r="B28" s="22">
        <v>3</v>
      </c>
      <c r="C28" t="s">
        <v>36</v>
      </c>
    </row>
    <row r="29" spans="1:3" ht="15.75" x14ac:dyDescent="0.25">
      <c r="A29" s="24">
        <f>COUNTIF(C6:C6,"4")</f>
        <v>0</v>
      </c>
      <c r="B29" s="22">
        <v>4</v>
      </c>
      <c r="C29" t="s">
        <v>47</v>
      </c>
    </row>
    <row r="30" spans="1:3" x14ac:dyDescent="0.25">
      <c r="A30" s="32">
        <f>SUM(A26:A29)</f>
        <v>1</v>
      </c>
    </row>
    <row r="32" spans="1:3" ht="15.75" customHeight="1" x14ac:dyDescent="0.25"/>
  </sheetData>
  <mergeCells count="12">
    <mergeCell ref="B9:C9"/>
    <mergeCell ref="B25:C25"/>
    <mergeCell ref="A1:I2"/>
    <mergeCell ref="A3:I3"/>
    <mergeCell ref="A4:A5"/>
    <mergeCell ref="B4:B5"/>
    <mergeCell ref="C4:C5"/>
    <mergeCell ref="D4:D5"/>
    <mergeCell ref="E4:F4"/>
    <mergeCell ref="G4:G5"/>
    <mergeCell ref="H4:H5"/>
    <mergeCell ref="I4:I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A6" sqref="A6:XFD6"/>
    </sheetView>
  </sheetViews>
  <sheetFormatPr baseColWidth="10" defaultColWidth="11.42578125" defaultRowHeight="15" x14ac:dyDescent="0.25"/>
  <cols>
    <col min="1" max="1" width="11.85546875" customWidth="1"/>
    <col min="2" max="2" width="11.42578125" customWidth="1"/>
    <col min="3" max="3" width="12.85546875" customWidth="1"/>
    <col min="4" max="4" width="35.7109375" customWidth="1"/>
    <col min="5" max="5" width="5.5703125" customWidth="1"/>
    <col min="6" max="6" width="5.28515625" customWidth="1"/>
    <col min="7" max="7" width="8" customWidth="1"/>
    <col min="8" max="8" width="19.7109375" customWidth="1"/>
    <col min="9" max="9" width="55.7109375" customWidth="1"/>
  </cols>
  <sheetData>
    <row r="1" spans="1:9" ht="29.25" customHeight="1" x14ac:dyDescent="0.25">
      <c r="A1" s="119" t="s">
        <v>6</v>
      </c>
      <c r="B1" s="119"/>
      <c r="C1" s="119"/>
      <c r="D1" s="119"/>
      <c r="E1" s="119"/>
      <c r="F1" s="119"/>
      <c r="G1" s="119"/>
      <c r="H1" s="119"/>
      <c r="I1" s="119"/>
    </row>
    <row r="2" spans="1:9" ht="30.75" customHeight="1" thickBot="1" x14ac:dyDescent="0.3">
      <c r="A2" s="120"/>
      <c r="B2" s="120"/>
      <c r="C2" s="120"/>
      <c r="D2" s="120"/>
      <c r="E2" s="120"/>
      <c r="F2" s="120"/>
      <c r="G2" s="120"/>
      <c r="H2" s="120"/>
      <c r="I2" s="120"/>
    </row>
    <row r="3" spans="1:9" ht="38.25" customHeight="1" thickBot="1" x14ac:dyDescent="0.3">
      <c r="A3" s="121" t="s">
        <v>143</v>
      </c>
      <c r="B3" s="121"/>
      <c r="C3" s="121"/>
      <c r="D3" s="121"/>
      <c r="E3" s="121"/>
      <c r="F3" s="121"/>
      <c r="G3" s="121"/>
      <c r="H3" s="121"/>
      <c r="I3" s="121"/>
    </row>
    <row r="4" spans="1:9" ht="15.75" thickBot="1" x14ac:dyDescent="0.3">
      <c r="A4" s="122" t="s">
        <v>0</v>
      </c>
      <c r="B4" s="122" t="s">
        <v>1</v>
      </c>
      <c r="C4" s="122" t="s">
        <v>8</v>
      </c>
      <c r="D4" s="122" t="s">
        <v>4</v>
      </c>
      <c r="E4" s="123" t="s">
        <v>3</v>
      </c>
      <c r="F4" s="123"/>
      <c r="G4" s="122" t="s">
        <v>2</v>
      </c>
      <c r="H4" s="122" t="s">
        <v>49</v>
      </c>
      <c r="I4" s="122" t="s">
        <v>5</v>
      </c>
    </row>
    <row r="5" spans="1:9" ht="15.75" thickBot="1" x14ac:dyDescent="0.3">
      <c r="A5" s="122"/>
      <c r="B5" s="122"/>
      <c r="C5" s="122"/>
      <c r="D5" s="122"/>
      <c r="E5" s="85" t="s">
        <v>63</v>
      </c>
      <c r="F5" s="85" t="s">
        <v>42</v>
      </c>
      <c r="G5" s="122"/>
      <c r="H5" s="122"/>
      <c r="I5" s="122"/>
    </row>
    <row r="6" spans="1:9" ht="52.5" customHeight="1" x14ac:dyDescent="0.25">
      <c r="A6" s="44">
        <v>42265</v>
      </c>
      <c r="B6" s="47" t="s">
        <v>22</v>
      </c>
      <c r="C6" s="47">
        <v>1</v>
      </c>
      <c r="D6" s="35" t="s">
        <v>144</v>
      </c>
      <c r="E6" s="45">
        <v>12</v>
      </c>
      <c r="F6" s="46">
        <v>5</v>
      </c>
      <c r="G6" s="56">
        <f>F6+E6</f>
        <v>17</v>
      </c>
      <c r="H6" s="38" t="s">
        <v>145</v>
      </c>
      <c r="I6" s="45" t="s">
        <v>146</v>
      </c>
    </row>
    <row r="7" spans="1:9" ht="52.5" customHeight="1" x14ac:dyDescent="0.25">
      <c r="A7" s="87">
        <v>42273</v>
      </c>
      <c r="B7" s="88" t="s">
        <v>22</v>
      </c>
      <c r="C7" s="88">
        <v>1</v>
      </c>
      <c r="D7" s="70" t="s">
        <v>147</v>
      </c>
      <c r="E7" s="73">
        <v>50</v>
      </c>
      <c r="F7" s="89">
        <v>5</v>
      </c>
      <c r="G7" s="72">
        <f>F7+E7</f>
        <v>55</v>
      </c>
      <c r="H7" s="38" t="s">
        <v>145</v>
      </c>
      <c r="I7" s="73" t="s">
        <v>148</v>
      </c>
    </row>
    <row r="8" spans="1:9" ht="52.5" customHeight="1" thickBot="1" x14ac:dyDescent="0.3">
      <c r="A8" s="39">
        <v>42277</v>
      </c>
      <c r="B8" s="43" t="s">
        <v>42</v>
      </c>
      <c r="C8" s="40">
        <v>2</v>
      </c>
      <c r="D8" s="70" t="s">
        <v>154</v>
      </c>
      <c r="E8" s="41">
        <v>16</v>
      </c>
      <c r="F8" s="41">
        <v>0</v>
      </c>
      <c r="G8" s="72">
        <f>F8+E8</f>
        <v>16</v>
      </c>
      <c r="H8" s="43" t="s">
        <v>155</v>
      </c>
      <c r="I8" s="40"/>
    </row>
    <row r="9" spans="1:9" ht="19.5" thickBot="1" x14ac:dyDescent="0.35">
      <c r="D9" s="29" t="s">
        <v>7</v>
      </c>
      <c r="E9" s="28">
        <f>SUM(E6:E8)</f>
        <v>78</v>
      </c>
      <c r="F9" s="28">
        <f>SUM(F6:F8)</f>
        <v>10</v>
      </c>
      <c r="G9" s="28">
        <f>SUM(G6:G8)</f>
        <v>88</v>
      </c>
      <c r="H9" s="23"/>
    </row>
    <row r="10" spans="1:9" ht="21" customHeight="1" x14ac:dyDescent="0.25"/>
    <row r="11" spans="1:9" x14ac:dyDescent="0.25">
      <c r="A11" s="86" t="s">
        <v>43</v>
      </c>
      <c r="B11" s="124" t="s">
        <v>31</v>
      </c>
      <c r="C11" s="124"/>
    </row>
    <row r="12" spans="1:9" ht="15.75" x14ac:dyDescent="0.25">
      <c r="A12" s="24">
        <f>COUNTIF(B6:B8,"A")</f>
        <v>2</v>
      </c>
      <c r="B12" s="22" t="s">
        <v>22</v>
      </c>
      <c r="C12" s="15" t="s">
        <v>32</v>
      </c>
    </row>
    <row r="13" spans="1:9" ht="15.75" x14ac:dyDescent="0.25">
      <c r="A13" s="24">
        <f>COUNTIF(B6:B8,"B")</f>
        <v>0</v>
      </c>
      <c r="B13" s="22" t="s">
        <v>23</v>
      </c>
      <c r="C13" t="s">
        <v>33</v>
      </c>
    </row>
    <row r="14" spans="1:9" ht="15.75" x14ac:dyDescent="0.25">
      <c r="A14" s="24">
        <f>COUNTIF(B6:B8,"c")</f>
        <v>0</v>
      </c>
      <c r="B14" s="22" t="s">
        <v>24</v>
      </c>
      <c r="C14" t="s">
        <v>34</v>
      </c>
    </row>
    <row r="15" spans="1:9" ht="15.75" x14ac:dyDescent="0.25">
      <c r="A15" s="24">
        <f>COUNTIF(B6:B8,"d")</f>
        <v>0</v>
      </c>
      <c r="B15" s="22" t="s">
        <v>25</v>
      </c>
      <c r="C15" t="s">
        <v>39</v>
      </c>
    </row>
    <row r="16" spans="1:9" ht="15.75" x14ac:dyDescent="0.25">
      <c r="A16" s="24">
        <f>COUNTIF(B6:B8,"e")</f>
        <v>0</v>
      </c>
      <c r="B16" s="22" t="s">
        <v>37</v>
      </c>
      <c r="C16" t="s">
        <v>41</v>
      </c>
    </row>
    <row r="17" spans="1:3" ht="15.75" x14ac:dyDescent="0.25">
      <c r="A17" s="24">
        <f>COUNTIF(B6:B8,"f")</f>
        <v>0</v>
      </c>
      <c r="B17" s="22" t="s">
        <v>38</v>
      </c>
      <c r="C17" t="s">
        <v>73</v>
      </c>
    </row>
    <row r="18" spans="1:3" ht="15.75" x14ac:dyDescent="0.25">
      <c r="A18" s="24">
        <f>COUNTIF(B6:B8,"g")</f>
        <v>0</v>
      </c>
      <c r="B18" s="22" t="s">
        <v>40</v>
      </c>
      <c r="C18" t="s">
        <v>77</v>
      </c>
    </row>
    <row r="19" spans="1:3" ht="15.75" x14ac:dyDescent="0.25">
      <c r="A19" s="24">
        <f>COUNTIF(B6:B8,"h")</f>
        <v>1</v>
      </c>
      <c r="B19" s="22" t="s">
        <v>42</v>
      </c>
      <c r="C19" t="s">
        <v>82</v>
      </c>
    </row>
    <row r="20" spans="1:3" ht="15.75" x14ac:dyDescent="0.25">
      <c r="A20" s="24">
        <f>COUNTIF(B6:B8,"i")</f>
        <v>0</v>
      </c>
      <c r="B20" s="22" t="s">
        <v>44</v>
      </c>
      <c r="C20" t="s">
        <v>106</v>
      </c>
    </row>
    <row r="21" spans="1:3" ht="15.75" x14ac:dyDescent="0.25">
      <c r="A21" s="24">
        <f>COUNTIF(B6:B8,"j")</f>
        <v>0</v>
      </c>
      <c r="B21" s="22" t="s">
        <v>45</v>
      </c>
      <c r="C21" t="s">
        <v>111</v>
      </c>
    </row>
    <row r="22" spans="1:3" ht="15.75" x14ac:dyDescent="0.25">
      <c r="A22" s="24">
        <f>COUNTIF(B6:B8,"k")</f>
        <v>0</v>
      </c>
      <c r="B22" s="22" t="s">
        <v>46</v>
      </c>
      <c r="C22" t="s">
        <v>133</v>
      </c>
    </row>
    <row r="23" spans="1:3" ht="15.75" x14ac:dyDescent="0.25">
      <c r="A23" s="24">
        <f>COUNTIF(B6:B8,"L")</f>
        <v>0</v>
      </c>
      <c r="B23" s="22" t="s">
        <v>138</v>
      </c>
      <c r="C23" t="s">
        <v>137</v>
      </c>
    </row>
    <row r="24" spans="1:3" ht="15.75" x14ac:dyDescent="0.25">
      <c r="A24" s="24">
        <f>COUNTIF(B6:B8,"M")</f>
        <v>0</v>
      </c>
      <c r="B24" s="22" t="s">
        <v>63</v>
      </c>
      <c r="C24" t="s">
        <v>139</v>
      </c>
    </row>
    <row r="25" spans="1:3" ht="15.75" x14ac:dyDescent="0.25">
      <c r="A25" s="24">
        <f>COUNTIF(B6:B8,"N")</f>
        <v>0</v>
      </c>
      <c r="B25" s="22" t="s">
        <v>150</v>
      </c>
      <c r="C25" t="s">
        <v>151</v>
      </c>
    </row>
    <row r="26" spans="1:3" ht="15.75" x14ac:dyDescent="0.25">
      <c r="A26" s="32">
        <f>SUM(A12:A25)</f>
        <v>3</v>
      </c>
      <c r="B26" s="22"/>
    </row>
    <row r="28" spans="1:3" x14ac:dyDescent="0.25">
      <c r="A28" s="84" t="s">
        <v>43</v>
      </c>
      <c r="B28" s="118" t="s">
        <v>8</v>
      </c>
      <c r="C28" s="118"/>
    </row>
    <row r="29" spans="1:3" ht="15.75" x14ac:dyDescent="0.25">
      <c r="A29" s="24">
        <f>COUNTIF(C6:C8,"1")</f>
        <v>2</v>
      </c>
      <c r="B29" s="22">
        <v>1</v>
      </c>
      <c r="C29" t="s">
        <v>30</v>
      </c>
    </row>
    <row r="30" spans="1:3" ht="15.75" x14ac:dyDescent="0.25">
      <c r="A30" s="24">
        <f>COUNTIF(C6:C8,"2")</f>
        <v>1</v>
      </c>
      <c r="B30" s="22">
        <v>2</v>
      </c>
      <c r="C30" t="s">
        <v>35</v>
      </c>
    </row>
    <row r="31" spans="1:3" ht="15.75" x14ac:dyDescent="0.25">
      <c r="A31" s="24">
        <f>COUNTIF(C6:C8,"3")</f>
        <v>0</v>
      </c>
      <c r="B31" s="22">
        <v>3</v>
      </c>
      <c r="C31" t="s">
        <v>36</v>
      </c>
    </row>
    <row r="32" spans="1:3" ht="15.75" x14ac:dyDescent="0.25">
      <c r="A32" s="24">
        <f>COUNTIF(C6:C8,"4")</f>
        <v>0</v>
      </c>
      <c r="B32" s="22">
        <v>4</v>
      </c>
      <c r="C32" t="s">
        <v>47</v>
      </c>
    </row>
    <row r="33" spans="1:1" x14ac:dyDescent="0.25">
      <c r="A33" s="32">
        <f>SUM(A29:A32)</f>
        <v>3</v>
      </c>
    </row>
    <row r="35" spans="1:1" ht="15.75" customHeight="1" x14ac:dyDescent="0.25"/>
  </sheetData>
  <mergeCells count="12">
    <mergeCell ref="B11:C11"/>
    <mergeCell ref="B28:C28"/>
    <mergeCell ref="A1:I2"/>
    <mergeCell ref="A3:I3"/>
    <mergeCell ref="A4:A5"/>
    <mergeCell ref="B4:B5"/>
    <mergeCell ref="C4:C5"/>
    <mergeCell ref="D4:D5"/>
    <mergeCell ref="E4:F4"/>
    <mergeCell ref="G4:G5"/>
    <mergeCell ref="H4:H5"/>
    <mergeCell ref="I4:I5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Ene</vt:lpstr>
      <vt:lpstr>Feb</vt:lpstr>
      <vt:lpstr>Mzo</vt:lpstr>
      <vt:lpstr>Abr</vt:lpstr>
      <vt:lpstr>May</vt:lpstr>
      <vt:lpstr>Jun</vt:lpstr>
      <vt:lpstr>Julio</vt:lpstr>
      <vt:lpstr>Ago</vt:lpstr>
      <vt:lpstr>Sept</vt:lpstr>
      <vt:lpstr>Oct</vt:lpstr>
      <vt:lpstr>Nov</vt:lpstr>
      <vt:lpstr>FEDERALES</vt:lpstr>
      <vt:lpstr>CDI</vt:lpstr>
      <vt:lpstr>CONCENTRADO</vt:lpstr>
    </vt:vector>
  </TitlesOfParts>
  <Company>Evo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Nyr</dc:creator>
  <cp:lastModifiedBy>Lrocha</cp:lastModifiedBy>
  <cp:lastPrinted>2016-07-05T17:55:07Z</cp:lastPrinted>
  <dcterms:created xsi:type="dcterms:W3CDTF">2013-05-22T18:15:10Z</dcterms:created>
  <dcterms:modified xsi:type="dcterms:W3CDTF">2016-10-11T14:28:33Z</dcterms:modified>
</cp:coreProperties>
</file>