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ytej\Desktop\jd57\carpeta 57\INDICADORES\"/>
    </mc:Choice>
  </mc:AlternateContent>
  <bookViews>
    <workbookView xWindow="480" yWindow="330" windowWidth="19875" windowHeight="7455"/>
  </bookViews>
  <sheets>
    <sheet name="F - J 14" sheetId="1" r:id="rId1"/>
  </sheets>
  <definedNames>
    <definedName name="_xlnm.Print_Area" localSheetId="0">'F - J 14'!$A$1:$G$35</definedName>
  </definedNames>
  <calcPr calcId="152511"/>
</workbook>
</file>

<file path=xl/calcChain.xml><?xml version="1.0" encoding="utf-8"?>
<calcChain xmlns="http://schemas.openxmlformats.org/spreadsheetml/2006/main">
  <c r="I6" i="1" l="1"/>
  <c r="I30" i="1"/>
  <c r="I31" i="1"/>
  <c r="I29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10" i="1"/>
  <c r="I9" i="1"/>
  <c r="I8" i="1"/>
  <c r="I7" i="1"/>
  <c r="C33" i="1" l="1"/>
  <c r="D33" i="1" l="1"/>
  <c r="K33" i="1"/>
  <c r="M32" i="1"/>
  <c r="K32" i="1"/>
  <c r="J31" i="1"/>
  <c r="E31" i="1"/>
  <c r="J30" i="1"/>
  <c r="J29" i="1"/>
  <c r="E29" i="1"/>
  <c r="J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I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9" i="1"/>
  <c r="E9" i="1"/>
  <c r="J8" i="1"/>
  <c r="E8" i="1"/>
  <c r="J7" i="1"/>
  <c r="E7" i="1"/>
  <c r="J6" i="1"/>
  <c r="E6" i="1"/>
  <c r="E33" i="1" l="1"/>
  <c r="I32" i="1"/>
</calcChain>
</file>

<file path=xl/sharedStrings.xml><?xml version="1.0" encoding="utf-8"?>
<sst xmlns="http://schemas.openxmlformats.org/spreadsheetml/2006/main" count="34" uniqueCount="34">
  <si>
    <t xml:space="preserve">CAPACIDAD INSTALADA                                         </t>
  </si>
  <si>
    <t>PLANTEL</t>
  </si>
  <si>
    <t>CAPACIDAD INSTALADA</t>
  </si>
  <si>
    <t>MATRICULA TOTAL</t>
  </si>
  <si>
    <t>ÍNDICE DE OCUPACIÓN</t>
  </si>
  <si>
    <t>TESISTAN</t>
  </si>
  <si>
    <t>LA DURAZNERA (TLAQUEPAQUE)</t>
  </si>
  <si>
    <t>20 aulas</t>
  </si>
  <si>
    <t>TEPATITLAN</t>
  </si>
  <si>
    <t>COCULA</t>
  </si>
  <si>
    <t>EL SALTO (EL VERDE)</t>
  </si>
  <si>
    <t>TOTATICHE</t>
  </si>
  <si>
    <t>PUERTO VALLARTA PITILLAL (LAS JUNTAS)</t>
  </si>
  <si>
    <t>IXTLAHUACAN DEL RIO</t>
  </si>
  <si>
    <t>VALLE DE JUÁREZ</t>
  </si>
  <si>
    <t>ENCARNACIÓN DE DÍAZ</t>
  </si>
  <si>
    <t>ATOTONILCO</t>
  </si>
  <si>
    <t>EL GRULLO</t>
  </si>
  <si>
    <t>CIHUATLÁN</t>
  </si>
  <si>
    <t>ZAPOTILTIC</t>
  </si>
  <si>
    <t>GUADALAJARA PARQUE SOLIDARIDAD</t>
  </si>
  <si>
    <t>TLAJOMULCO DE ZUÑIGA</t>
  </si>
  <si>
    <t>EL ARENAL</t>
  </si>
  <si>
    <t>SANTA ANITA</t>
  </si>
  <si>
    <t>NEXTIPAC</t>
  </si>
  <si>
    <t>TECALITLÁN</t>
  </si>
  <si>
    <t>TLAJOMULCO SANTA FE - CHULAVISTA</t>
  </si>
  <si>
    <t>SAN IGNACIO CERRO GORDO</t>
  </si>
  <si>
    <t>TLAJOMULCO - SANTA FE</t>
  </si>
  <si>
    <t>PUERTO VALLARA - IXTAPA</t>
  </si>
  <si>
    <t>ZAPOPAN - SANTA MARGARITA</t>
  </si>
  <si>
    <t>TONALÁ - EL PANORÁMICO</t>
  </si>
  <si>
    <t>TOTAL:</t>
  </si>
  <si>
    <t>AGOSTO 2015 - ENERO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</si>
</sst>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0000FF"/>
      <name val="Cambria"/>
      <family val="1"/>
      <scheme val="major"/>
    </font>
    <font>
      <b/>
      <sz val="12"/>
      <color indexed="9"/>
      <name val="Cambria"/>
      <family val="1"/>
      <scheme val="major"/>
    </font>
    <font>
      <sz val="14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" fontId="9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3" fillId="0" borderId="0" xfId="0" applyFont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showGridLines="0" tabSelected="1" zoomScale="60" zoomScaleNormal="60" zoomScaleSheetLayoutView="75" workbookViewId="0">
      <selection activeCell="B2" sqref="B2:F34"/>
    </sheetView>
  </sheetViews>
  <sheetFormatPr baseColWidth="10" defaultRowHeight="18" x14ac:dyDescent="0.25"/>
  <cols>
    <col min="1" max="1" width="3.5703125" style="2" customWidth="1"/>
    <col min="2" max="2" width="54.42578125" style="2" customWidth="1"/>
    <col min="3" max="3" width="25.85546875" style="4" customWidth="1"/>
    <col min="4" max="4" width="24.140625" style="5" customWidth="1"/>
    <col min="5" max="5" width="26.140625" style="4" customWidth="1"/>
    <col min="6" max="6" width="2.85546875" style="1" customWidth="1"/>
    <col min="7" max="7" width="2.28515625" style="2" customWidth="1"/>
    <col min="8" max="13" width="0" style="4" hidden="1" customWidth="1"/>
    <col min="14" max="14" width="0" style="2" hidden="1" customWidth="1"/>
    <col min="15" max="16384" width="11.42578125" style="2"/>
  </cols>
  <sheetData>
    <row r="2" spans="2:13" ht="21" customHeight="1" x14ac:dyDescent="0.3">
      <c r="B2" s="22" t="s">
        <v>0</v>
      </c>
      <c r="C2" s="22"/>
      <c r="D2" s="22"/>
      <c r="E2" s="22"/>
      <c r="F2" s="7"/>
    </row>
    <row r="3" spans="2:13" ht="21.75" customHeight="1" x14ac:dyDescent="0.3">
      <c r="B3" s="22" t="s">
        <v>33</v>
      </c>
      <c r="C3" s="22"/>
      <c r="D3" s="22"/>
      <c r="E3" s="22"/>
      <c r="F3" s="7"/>
    </row>
    <row r="4" spans="2:13" ht="15.75" x14ac:dyDescent="0.25">
      <c r="B4" s="23"/>
      <c r="C4" s="23"/>
      <c r="D4" s="23"/>
      <c r="E4" s="23"/>
      <c r="F4" s="23"/>
    </row>
    <row r="5" spans="2:13" ht="36" x14ac:dyDescent="0.25">
      <c r="B5" s="8" t="s">
        <v>1</v>
      </c>
      <c r="C5" s="8" t="s">
        <v>2</v>
      </c>
      <c r="D5" s="8" t="s">
        <v>3</v>
      </c>
      <c r="E5" s="8" t="s">
        <v>4</v>
      </c>
      <c r="F5" s="9"/>
    </row>
    <row r="6" spans="2:13" ht="24.75" customHeight="1" x14ac:dyDescent="0.25">
      <c r="B6" s="10" t="s">
        <v>5</v>
      </c>
      <c r="C6" s="11">
        <v>1800</v>
      </c>
      <c r="D6" s="11">
        <v>1458</v>
      </c>
      <c r="E6" s="12">
        <f>D6/C6</f>
        <v>0.81</v>
      </c>
      <c r="F6" s="9"/>
      <c r="I6" s="4">
        <f>18*100</f>
        <v>1800</v>
      </c>
      <c r="J6" s="4">
        <f>40*40</f>
        <v>1600</v>
      </c>
      <c r="K6" s="4">
        <v>20</v>
      </c>
      <c r="L6" s="4">
        <v>18</v>
      </c>
      <c r="M6" s="4">
        <v>1327</v>
      </c>
    </row>
    <row r="7" spans="2:13" ht="24.75" customHeight="1" x14ac:dyDescent="0.25">
      <c r="B7" s="10" t="s">
        <v>6</v>
      </c>
      <c r="C7" s="11">
        <v>2000</v>
      </c>
      <c r="D7" s="11">
        <v>1595</v>
      </c>
      <c r="E7" s="12">
        <f t="shared" ref="E7:E31" si="0">D7/C7</f>
        <v>0.79749999999999999</v>
      </c>
      <c r="F7" s="9"/>
      <c r="H7" s="4" t="s">
        <v>7</v>
      </c>
      <c r="I7" s="4">
        <f>20*100</f>
        <v>2000</v>
      </c>
      <c r="J7" s="4">
        <f>40*40</f>
        <v>1600</v>
      </c>
      <c r="K7" s="4">
        <v>20</v>
      </c>
      <c r="L7" s="4">
        <v>20</v>
      </c>
      <c r="M7" s="4">
        <v>1540</v>
      </c>
    </row>
    <row r="8" spans="2:13" ht="24.75" customHeight="1" x14ac:dyDescent="0.25">
      <c r="B8" s="10" t="s">
        <v>8</v>
      </c>
      <c r="C8" s="11">
        <v>1620</v>
      </c>
      <c r="D8" s="11">
        <v>1342</v>
      </c>
      <c r="E8" s="12">
        <f t="shared" si="0"/>
        <v>0.82839506172839505</v>
      </c>
      <c r="F8" s="9"/>
      <c r="I8" s="4">
        <f>18*90</f>
        <v>1620</v>
      </c>
      <c r="J8" s="4">
        <f>32*40</f>
        <v>1280</v>
      </c>
      <c r="K8" s="4">
        <v>18</v>
      </c>
      <c r="L8" s="4">
        <v>18</v>
      </c>
      <c r="M8" s="4">
        <v>1302</v>
      </c>
    </row>
    <row r="9" spans="2:13" ht="24.75" customHeight="1" x14ac:dyDescent="0.25">
      <c r="B9" s="10" t="s">
        <v>9</v>
      </c>
      <c r="C9" s="11">
        <v>2200</v>
      </c>
      <c r="D9" s="11">
        <v>1142</v>
      </c>
      <c r="E9" s="12">
        <f t="shared" si="0"/>
        <v>0.51909090909090905</v>
      </c>
      <c r="F9" s="9"/>
      <c r="I9" s="4">
        <f>22*100</f>
        <v>2200</v>
      </c>
      <c r="J9" s="4">
        <f>27*40</f>
        <v>1080</v>
      </c>
      <c r="K9" s="4">
        <v>24</v>
      </c>
      <c r="L9" s="4">
        <v>22</v>
      </c>
      <c r="M9" s="4">
        <v>1005</v>
      </c>
    </row>
    <row r="10" spans="2:13" ht="24.75" customHeight="1" x14ac:dyDescent="0.25">
      <c r="B10" s="10" t="s">
        <v>10</v>
      </c>
      <c r="C10" s="11">
        <v>1710</v>
      </c>
      <c r="D10" s="11">
        <v>1497</v>
      </c>
      <c r="E10" s="12">
        <f t="shared" si="0"/>
        <v>0.87543859649122802</v>
      </c>
      <c r="F10" s="9"/>
      <c r="I10" s="4">
        <f>19*90</f>
        <v>1710</v>
      </c>
      <c r="J10" s="4">
        <f>37*40</f>
        <v>1480</v>
      </c>
      <c r="K10" s="4">
        <v>19</v>
      </c>
      <c r="L10" s="4">
        <v>19</v>
      </c>
      <c r="M10" s="4">
        <v>1367</v>
      </c>
    </row>
    <row r="11" spans="2:13" ht="24.75" customHeight="1" x14ac:dyDescent="0.25">
      <c r="B11" s="10" t="s">
        <v>11</v>
      </c>
      <c r="C11" s="11">
        <v>500</v>
      </c>
      <c r="D11" s="11">
        <v>366</v>
      </c>
      <c r="E11" s="12">
        <f t="shared" si="0"/>
        <v>0.73199999999999998</v>
      </c>
      <c r="F11" s="9"/>
      <c r="I11" s="4">
        <f>5*100</f>
        <v>500</v>
      </c>
      <c r="J11" s="4">
        <f>6*40</f>
        <v>240</v>
      </c>
      <c r="K11" s="4">
        <v>6</v>
      </c>
      <c r="L11" s="4">
        <v>5</v>
      </c>
      <c r="M11" s="4">
        <v>310</v>
      </c>
    </row>
    <row r="12" spans="2:13" ht="24.75" customHeight="1" x14ac:dyDescent="0.25">
      <c r="B12" s="10" t="s">
        <v>12</v>
      </c>
      <c r="C12" s="11">
        <v>1980</v>
      </c>
      <c r="D12" s="11">
        <v>1960</v>
      </c>
      <c r="E12" s="12">
        <f t="shared" si="0"/>
        <v>0.98989898989898994</v>
      </c>
      <c r="F12" s="9"/>
      <c r="I12" s="4">
        <f>22*90</f>
        <v>1980</v>
      </c>
      <c r="J12" s="4">
        <f>44*40</f>
        <v>1760</v>
      </c>
      <c r="K12" s="4">
        <v>28</v>
      </c>
      <c r="L12" s="4">
        <v>22</v>
      </c>
      <c r="M12" s="4">
        <v>1661</v>
      </c>
    </row>
    <row r="13" spans="2:13" ht="24.75" customHeight="1" x14ac:dyDescent="0.25">
      <c r="B13" s="10" t="s">
        <v>13</v>
      </c>
      <c r="C13" s="11">
        <v>1100</v>
      </c>
      <c r="D13" s="11">
        <v>641</v>
      </c>
      <c r="E13" s="12">
        <f t="shared" si="0"/>
        <v>0.58272727272727276</v>
      </c>
      <c r="F13" s="9"/>
      <c r="I13" s="4">
        <f>11*100</f>
        <v>1100</v>
      </c>
      <c r="J13" s="4">
        <f>19*40</f>
        <v>760</v>
      </c>
      <c r="K13" s="4">
        <v>11</v>
      </c>
      <c r="L13" s="4">
        <v>11</v>
      </c>
      <c r="M13" s="4">
        <v>592</v>
      </c>
    </row>
    <row r="14" spans="2:13" ht="24.75" customHeight="1" x14ac:dyDescent="0.25">
      <c r="B14" s="10" t="s">
        <v>14</v>
      </c>
      <c r="C14" s="11">
        <v>500</v>
      </c>
      <c r="D14" s="11">
        <v>223</v>
      </c>
      <c r="E14" s="12">
        <f t="shared" si="0"/>
        <v>0.44600000000000001</v>
      </c>
      <c r="F14" s="9"/>
      <c r="I14" s="4">
        <f>5*100</f>
        <v>500</v>
      </c>
      <c r="J14" s="4">
        <f>9*40</f>
        <v>360</v>
      </c>
      <c r="K14" s="4">
        <v>5</v>
      </c>
      <c r="L14" s="4">
        <v>5</v>
      </c>
      <c r="M14" s="4">
        <v>270</v>
      </c>
    </row>
    <row r="15" spans="2:13" ht="24.75" customHeight="1" x14ac:dyDescent="0.25">
      <c r="B15" s="10" t="s">
        <v>15</v>
      </c>
      <c r="C15" s="11">
        <v>1600</v>
      </c>
      <c r="D15" s="11">
        <v>1347</v>
      </c>
      <c r="E15" s="12">
        <f t="shared" si="0"/>
        <v>0.84187500000000004</v>
      </c>
      <c r="F15" s="9"/>
      <c r="I15" s="4">
        <f>16*100</f>
        <v>1600</v>
      </c>
      <c r="J15" s="4">
        <f>43*40</f>
        <v>1720</v>
      </c>
      <c r="K15" s="4">
        <v>16</v>
      </c>
      <c r="L15" s="4">
        <v>16</v>
      </c>
      <c r="M15" s="4">
        <v>1298</v>
      </c>
    </row>
    <row r="16" spans="2:13" ht="24.75" customHeight="1" x14ac:dyDescent="0.25">
      <c r="B16" s="10" t="s">
        <v>16</v>
      </c>
      <c r="C16" s="11">
        <v>720</v>
      </c>
      <c r="D16" s="11">
        <v>596</v>
      </c>
      <c r="E16" s="12">
        <f t="shared" si="0"/>
        <v>0.82777777777777772</v>
      </c>
      <c r="F16" s="9"/>
      <c r="I16" s="4">
        <f>9*80</f>
        <v>720</v>
      </c>
      <c r="J16" s="4">
        <f>18*40</f>
        <v>720</v>
      </c>
      <c r="K16" s="4">
        <v>9</v>
      </c>
      <c r="L16" s="4">
        <v>9</v>
      </c>
      <c r="M16" s="4">
        <v>469</v>
      </c>
    </row>
    <row r="17" spans="2:13" ht="24.75" customHeight="1" x14ac:dyDescent="0.25">
      <c r="B17" s="10" t="s">
        <v>17</v>
      </c>
      <c r="C17" s="11">
        <v>900</v>
      </c>
      <c r="D17" s="11">
        <v>468</v>
      </c>
      <c r="E17" s="12">
        <f t="shared" si="0"/>
        <v>0.52</v>
      </c>
      <c r="F17" s="9"/>
      <c r="I17" s="4">
        <f>10*90</f>
        <v>900</v>
      </c>
      <c r="J17" s="4">
        <f>17*40</f>
        <v>680</v>
      </c>
      <c r="K17" s="4">
        <v>10</v>
      </c>
      <c r="L17" s="4">
        <v>10</v>
      </c>
      <c r="M17" s="4">
        <v>429</v>
      </c>
    </row>
    <row r="18" spans="2:13" ht="24.75" customHeight="1" x14ac:dyDescent="0.25">
      <c r="B18" s="10" t="s">
        <v>18</v>
      </c>
      <c r="C18" s="11">
        <v>1100</v>
      </c>
      <c r="D18" s="11">
        <v>738</v>
      </c>
      <c r="E18" s="12">
        <f t="shared" si="0"/>
        <v>0.6709090909090909</v>
      </c>
      <c r="F18" s="9"/>
      <c r="I18" s="4">
        <f>11*100</f>
        <v>1100</v>
      </c>
      <c r="J18" s="4">
        <f>23*40</f>
        <v>920</v>
      </c>
      <c r="K18" s="4">
        <v>11</v>
      </c>
      <c r="L18" s="4">
        <v>11</v>
      </c>
      <c r="M18" s="4">
        <v>740</v>
      </c>
    </row>
    <row r="19" spans="2:13" ht="24.75" customHeight="1" x14ac:dyDescent="0.25">
      <c r="B19" s="10" t="s">
        <v>19</v>
      </c>
      <c r="C19" s="11">
        <v>1200</v>
      </c>
      <c r="D19" s="11">
        <v>446</v>
      </c>
      <c r="E19" s="12">
        <f t="shared" si="0"/>
        <v>0.37166666666666665</v>
      </c>
      <c r="F19" s="9"/>
      <c r="I19" s="4">
        <f>12*100</f>
        <v>1200</v>
      </c>
      <c r="J19" s="4">
        <f>12*40</f>
        <v>480</v>
      </c>
      <c r="K19" s="4">
        <v>14</v>
      </c>
      <c r="L19" s="4">
        <v>12</v>
      </c>
      <c r="M19" s="4">
        <v>343</v>
      </c>
    </row>
    <row r="20" spans="2:13" ht="24.75" customHeight="1" x14ac:dyDescent="0.25">
      <c r="B20" s="10" t="s">
        <v>20</v>
      </c>
      <c r="C20" s="11">
        <v>1800</v>
      </c>
      <c r="D20" s="11">
        <v>1701</v>
      </c>
      <c r="E20" s="12">
        <f t="shared" si="0"/>
        <v>0.94499999999999995</v>
      </c>
      <c r="F20" s="9"/>
      <c r="I20" s="4">
        <f>20*90</f>
        <v>1800</v>
      </c>
      <c r="J20" s="4">
        <f>41*40</f>
        <v>1640</v>
      </c>
      <c r="K20" s="4">
        <v>20</v>
      </c>
      <c r="L20" s="4">
        <v>20</v>
      </c>
      <c r="M20" s="4">
        <v>1524</v>
      </c>
    </row>
    <row r="21" spans="2:13" ht="24.75" customHeight="1" x14ac:dyDescent="0.25">
      <c r="B21" s="10" t="s">
        <v>21</v>
      </c>
      <c r="C21" s="11">
        <v>900</v>
      </c>
      <c r="D21" s="11">
        <v>602</v>
      </c>
      <c r="E21" s="12">
        <f t="shared" si="0"/>
        <v>0.66888888888888887</v>
      </c>
      <c r="F21" s="9"/>
      <c r="I21" s="4">
        <f>10*90</f>
        <v>900</v>
      </c>
      <c r="J21" s="4">
        <f>16*40</f>
        <v>640</v>
      </c>
      <c r="K21" s="4">
        <v>10</v>
      </c>
      <c r="L21" s="4">
        <v>10</v>
      </c>
      <c r="M21" s="4">
        <v>505</v>
      </c>
    </row>
    <row r="22" spans="2:13" ht="24.75" customHeight="1" x14ac:dyDescent="0.25">
      <c r="B22" s="10" t="s">
        <v>22</v>
      </c>
      <c r="C22" s="11">
        <v>630</v>
      </c>
      <c r="D22" s="11">
        <v>478</v>
      </c>
      <c r="E22" s="12">
        <f t="shared" si="0"/>
        <v>0.7587301587301587</v>
      </c>
      <c r="F22" s="9"/>
      <c r="I22" s="4">
        <f>7*90</f>
        <v>630</v>
      </c>
      <c r="J22" s="4">
        <f>12*40</f>
        <v>480</v>
      </c>
      <c r="K22" s="4">
        <v>7</v>
      </c>
      <c r="L22" s="4">
        <v>7</v>
      </c>
      <c r="M22" s="4">
        <v>485</v>
      </c>
    </row>
    <row r="23" spans="2:13" ht="24.75" customHeight="1" x14ac:dyDescent="0.25">
      <c r="B23" s="13" t="s">
        <v>23</v>
      </c>
      <c r="C23" s="11">
        <v>600</v>
      </c>
      <c r="D23" s="11">
        <v>561</v>
      </c>
      <c r="E23" s="12">
        <f t="shared" si="0"/>
        <v>0.93500000000000005</v>
      </c>
      <c r="F23" s="9"/>
      <c r="I23" s="4">
        <f>6*100</f>
        <v>600</v>
      </c>
      <c r="J23" s="4">
        <f>12*40</f>
        <v>480</v>
      </c>
      <c r="K23" s="4">
        <v>6</v>
      </c>
      <c r="L23" s="4">
        <v>6</v>
      </c>
      <c r="M23" s="4">
        <v>453</v>
      </c>
    </row>
    <row r="24" spans="2:13" ht="24.75" customHeight="1" x14ac:dyDescent="0.25">
      <c r="B24" s="13" t="s">
        <v>24</v>
      </c>
      <c r="C24" s="11">
        <v>600</v>
      </c>
      <c r="D24" s="11">
        <v>392</v>
      </c>
      <c r="E24" s="12">
        <f t="shared" si="0"/>
        <v>0.65333333333333332</v>
      </c>
      <c r="F24" s="9"/>
      <c r="I24" s="4">
        <f>6*100</f>
        <v>600</v>
      </c>
      <c r="J24" s="4">
        <f>11*40</f>
        <v>440</v>
      </c>
      <c r="K24" s="4">
        <v>6</v>
      </c>
      <c r="L24" s="4">
        <v>6</v>
      </c>
      <c r="M24" s="4">
        <v>359</v>
      </c>
    </row>
    <row r="25" spans="2:13" ht="24.75" customHeight="1" x14ac:dyDescent="0.25">
      <c r="B25" s="13" t="s">
        <v>25</v>
      </c>
      <c r="C25" s="11">
        <v>700</v>
      </c>
      <c r="D25" s="11">
        <v>296</v>
      </c>
      <c r="E25" s="12">
        <f t="shared" si="0"/>
        <v>0.42285714285714288</v>
      </c>
      <c r="F25" s="9"/>
      <c r="I25" s="4">
        <f>7*100</f>
        <v>700</v>
      </c>
      <c r="J25" s="4">
        <f>11*40</f>
        <v>440</v>
      </c>
      <c r="K25" s="4">
        <v>7</v>
      </c>
      <c r="L25" s="4">
        <v>7</v>
      </c>
      <c r="M25" s="4">
        <v>265</v>
      </c>
    </row>
    <row r="26" spans="2:13" ht="24.75" customHeight="1" x14ac:dyDescent="0.25">
      <c r="B26" s="13" t="s">
        <v>26</v>
      </c>
      <c r="C26" s="11">
        <v>700</v>
      </c>
      <c r="D26" s="11">
        <v>1408</v>
      </c>
      <c r="E26" s="12">
        <f t="shared" si="0"/>
        <v>2.0114285714285716</v>
      </c>
      <c r="F26" s="9"/>
      <c r="I26" s="4">
        <f>7*100</f>
        <v>700</v>
      </c>
      <c r="J26" s="4">
        <f>34*40</f>
        <v>1360</v>
      </c>
      <c r="K26" s="4">
        <v>18</v>
      </c>
      <c r="L26" s="4">
        <v>7</v>
      </c>
      <c r="M26" s="4">
        <v>1140</v>
      </c>
    </row>
    <row r="27" spans="2:13" ht="24.75" customHeight="1" x14ac:dyDescent="0.25">
      <c r="B27" s="13" t="s">
        <v>27</v>
      </c>
      <c r="C27" s="11">
        <v>500</v>
      </c>
      <c r="D27" s="11">
        <v>461</v>
      </c>
      <c r="E27" s="12">
        <f t="shared" si="0"/>
        <v>0.92200000000000004</v>
      </c>
      <c r="F27" s="9"/>
      <c r="I27" s="4">
        <f>5*100</f>
        <v>500</v>
      </c>
      <c r="J27" s="4">
        <f>13*40</f>
        <v>520</v>
      </c>
      <c r="K27" s="4">
        <v>5</v>
      </c>
      <c r="L27" s="4">
        <v>5</v>
      </c>
      <c r="M27" s="4">
        <v>367</v>
      </c>
    </row>
    <row r="28" spans="2:13" ht="24.75" customHeight="1" x14ac:dyDescent="0.25">
      <c r="B28" s="13" t="s">
        <v>28</v>
      </c>
      <c r="C28" s="11">
        <v>0</v>
      </c>
      <c r="D28" s="11">
        <v>524</v>
      </c>
      <c r="E28" s="12">
        <v>0</v>
      </c>
      <c r="F28" s="9"/>
      <c r="I28" s="4">
        <v>0</v>
      </c>
      <c r="J28" s="4">
        <f>12*40</f>
        <v>480</v>
      </c>
      <c r="L28" s="4">
        <v>0</v>
      </c>
      <c r="M28" s="4">
        <v>475</v>
      </c>
    </row>
    <row r="29" spans="2:13" ht="24.75" customHeight="1" x14ac:dyDescent="0.25">
      <c r="B29" s="13" t="s">
        <v>29</v>
      </c>
      <c r="C29" s="11">
        <v>700</v>
      </c>
      <c r="D29" s="11">
        <v>517</v>
      </c>
      <c r="E29" s="12">
        <f t="shared" si="0"/>
        <v>0.73857142857142855</v>
      </c>
      <c r="F29" s="9"/>
      <c r="I29" s="4">
        <f>7*100</f>
        <v>700</v>
      </c>
      <c r="J29" s="4">
        <f>12*40</f>
        <v>480</v>
      </c>
      <c r="K29" s="4">
        <v>7</v>
      </c>
      <c r="L29" s="4">
        <v>7</v>
      </c>
      <c r="M29" s="4">
        <v>366</v>
      </c>
    </row>
    <row r="30" spans="2:13" ht="24.75" customHeight="1" x14ac:dyDescent="0.25">
      <c r="B30" s="13" t="s">
        <v>30</v>
      </c>
      <c r="C30" s="11">
        <v>700</v>
      </c>
      <c r="D30" s="11">
        <v>494</v>
      </c>
      <c r="E30" s="12">
        <v>0</v>
      </c>
      <c r="F30" s="9"/>
      <c r="I30" s="4">
        <f>7*100</f>
        <v>700</v>
      </c>
      <c r="J30" s="4">
        <f>8*40</f>
        <v>320</v>
      </c>
      <c r="K30" s="4">
        <v>7</v>
      </c>
      <c r="L30" s="4">
        <v>7</v>
      </c>
      <c r="M30" s="4">
        <v>302</v>
      </c>
    </row>
    <row r="31" spans="2:13" ht="24.75" customHeight="1" x14ac:dyDescent="0.25">
      <c r="B31" s="13" t="s">
        <v>31</v>
      </c>
      <c r="C31" s="11">
        <v>700</v>
      </c>
      <c r="D31" s="11">
        <v>568</v>
      </c>
      <c r="E31" s="12">
        <f t="shared" si="0"/>
        <v>0.81142857142857139</v>
      </c>
      <c r="F31" s="9"/>
      <c r="I31" s="4">
        <f>7*100</f>
        <v>700</v>
      </c>
      <c r="J31" s="4">
        <f>7*40</f>
        <v>280</v>
      </c>
      <c r="K31" s="4">
        <v>7</v>
      </c>
      <c r="L31" s="4">
        <v>7</v>
      </c>
      <c r="M31" s="4">
        <v>270</v>
      </c>
    </row>
    <row r="32" spans="2:13" ht="24" customHeight="1" x14ac:dyDescent="0.25">
      <c r="B32" s="14"/>
      <c r="C32" s="15"/>
      <c r="D32" s="16"/>
      <c r="E32" s="17"/>
      <c r="F32" s="9"/>
      <c r="I32" s="4">
        <f>SUM(I6:I31)</f>
        <v>27460</v>
      </c>
      <c r="K32" s="4">
        <f>SUM(K6:K31)</f>
        <v>311</v>
      </c>
      <c r="M32" s="4">
        <f>SUM(M6:M31)</f>
        <v>19164</v>
      </c>
    </row>
    <row r="33" spans="2:22" ht="30" customHeight="1" x14ac:dyDescent="0.25">
      <c r="B33" s="18" t="s">
        <v>32</v>
      </c>
      <c r="C33" s="19">
        <f>SUM(C6:C31)</f>
        <v>27460</v>
      </c>
      <c r="D33" s="19">
        <f>SUM(D6:D31)</f>
        <v>21821</v>
      </c>
      <c r="E33" s="20">
        <f>D33/C33</f>
        <v>0.79464675892206849</v>
      </c>
      <c r="F33" s="9"/>
      <c r="K33" s="4">
        <f>304*80</f>
        <v>24320</v>
      </c>
    </row>
    <row r="34" spans="2:22" ht="15.75" x14ac:dyDescent="0.25">
      <c r="B34" s="24"/>
      <c r="C34" s="24"/>
      <c r="D34" s="24"/>
      <c r="E34" s="24"/>
      <c r="F34" s="24"/>
    </row>
    <row r="35" spans="2:22" ht="18" customHeight="1" x14ac:dyDescent="0.3">
      <c r="B35" s="25"/>
      <c r="C35" s="25"/>
      <c r="D35" s="25"/>
      <c r="E35" s="25"/>
      <c r="F35" s="21"/>
      <c r="G35" s="3"/>
      <c r="H35" s="6"/>
      <c r="I35" s="6"/>
      <c r="J35" s="6"/>
      <c r="K35" s="6"/>
      <c r="L35" s="6"/>
      <c r="M35" s="6"/>
      <c r="N35" s="3"/>
      <c r="O35" s="3"/>
      <c r="P35" s="3"/>
      <c r="Q35" s="3"/>
      <c r="R35" s="3"/>
      <c r="S35" s="3"/>
      <c r="T35" s="3"/>
      <c r="U35" s="3"/>
      <c r="V35" s="3"/>
    </row>
  </sheetData>
  <mergeCells count="5">
    <mergeCell ref="B2:E2"/>
    <mergeCell ref="B3:E3"/>
    <mergeCell ref="B4:F4"/>
    <mergeCell ref="B34:F34"/>
    <mergeCell ref="B35:E35"/>
  </mergeCells>
  <pageMargins left="0.28999999999999998" right="0.33" top="0.81" bottom="0.31" header="0.19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 - J 14</vt:lpstr>
      <vt:lpstr>'F - J 14'!Área_de_impresión</vt:lpstr>
    </vt:vector>
  </TitlesOfParts>
  <Company>SISTEMAS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Berenice Delgadillo Rosales</dc:creator>
  <cp:lastModifiedBy>cecytej</cp:lastModifiedBy>
  <cp:lastPrinted>2014-11-26T22:00:18Z</cp:lastPrinted>
  <dcterms:created xsi:type="dcterms:W3CDTF">2014-11-26T21:58:18Z</dcterms:created>
  <dcterms:modified xsi:type="dcterms:W3CDTF">2016-01-12T16:41:50Z</dcterms:modified>
</cp:coreProperties>
</file>