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<sst xmlns="http://schemas.openxmlformats.org/spreadsheetml/2006/main" count="193" uniqueCount="89">
  <si>
    <t>Estado de Deuda Pública</t>
  </si>
  <si>
    <t>CONCEPTO</t>
  </si>
  <si>
    <t>PLAZO</t>
  </si>
  <si>
    <t>Destino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</si>
  <si>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</si>
  <si>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</si>
  <si>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</si>
  <si>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</si>
  <si>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</si>
  <si>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</si>
  <si>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</si>
  <si>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</si>
  <si>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</si>
  <si>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</si>
  <si>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</si>
  <si>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</si>
  <si>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</si>
  <si>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</si>
  <si>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</si>
  <si>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</si>
  <si>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</si>
  <si>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</si>
  <si>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</si>
  <si>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</si>
  <si>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</si>
  <si>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</si>
  <si>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</si>
  <si>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</si>
  <si>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</si>
  <si>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</si>
  <si>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</si>
  <si>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</si>
  <si>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</si>
  <si>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</si>
  <si>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</si>
  <si>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</si>
  <si>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</si>
  <si>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</si>
  <si>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</si>
  <si>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</si>
  <si>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</si>
  <si>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</si>
  <si>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</si>
  <si>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</si>
  <si>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</si>
  <si>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</si>
  <si>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</si>
  <si>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</si>
  <si>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</si>
  <si>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</si>
  <si>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</si>
  <si>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</si>
  <si>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</si>
  <si>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</si>
  <si>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</si>
  <si>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</si>
  <si>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</si>
  <si>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</si>
  <si>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</si>
  <si>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</si>
  <si>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</si>
  <si>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</si>
  <si>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</si>
  <si>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</si>
  <si>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</si>
  <si>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</si>
  <si>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</si>
  <si>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</si>
  <si>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</si>
  <si>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</si>
  <si>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</si>
  <si>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</si>
  <si>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</si>
  <si>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</si>
  <si>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</si>
  <si>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Saldo al 31 de Dic. de 2015</t>
  </si>
  <si>
    <t>SALDO AL 31 DE DICIEMBRE DE 2015</t>
  </si>
  <si>
    <t>Entidad Pública: Municipio Juanacatlán</t>
  </si>
  <si>
    <t>DEL 1 ENERO DE 2016</t>
  </si>
  <si>
    <t>SALDO AL DIA ULTIMO DE ABRIL DE 2016</t>
  </si>
  <si>
    <t>2233-001-000</t>
  </si>
  <si>
    <t>BANSI</t>
  </si>
  <si>
    <t>TIE + 6</t>
  </si>
  <si>
    <t>EQUIPAMIENTO MUNICIPAL Y ACCIONES DE SERVICIO</t>
  </si>
  <si>
    <t>2233-002-000</t>
  </si>
  <si>
    <t>CREDITO REAL, S.A.B. de C.V., SOFOM,E.R.</t>
  </si>
  <si>
    <t>TIE + 9</t>
  </si>
  <si>
    <t>APORTACION MUNICIPAL PARA OBRA</t>
  </si>
  <si>
    <t xml:space="preserve"> DEL 1 DE ENERO AL 30 DE ABRIL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</si>
</sst>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154"/>
          <c:w val="0.842"/>
          <c:h val="0.766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425"/>
          <c:y val="0.018"/>
          <c:w val="0.9697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60000</c:v>
                </c:pt>
                <c:pt idx="1">
                  <c:v>60000</c:v>
                </c:pt>
                <c:pt idx="2">
                  <c:v>60000</c:v>
                </c:pt>
                <c:pt idx="3">
                  <c:v>60000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58855.02</c:v>
                </c:pt>
                <c:pt idx="1">
                  <c:v>51443.32</c:v>
                </c:pt>
                <c:pt idx="2">
                  <c:v>53440.88</c:v>
                </c:pt>
                <c:pt idx="3">
                  <c:v>60540.37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5707938"/>
        <c:axId val="51371443"/>
      </c:barChart>
      <c:catAx>
        <c:axId val="5707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371443"/>
        <c:crosses val="autoZero"/>
        <c:auto val="1"/>
        <c:lblOffset val="100"/>
        <c:tickLblSkip val="1"/>
        <c:noMultiLvlLbl val="0"/>
      </c:catAx>
      <c:valAx>
        <c:axId val="51371443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5707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tabSelected="1" zoomScalePageLayoutView="0" workbookViewId="0" topLeftCell="A1">
      <pane xSplit="1" topLeftCell="B1" activePane="topRight" state="frozen"/>
      <selection pane="topLeft" activeCell="A1" sqref="A1"/>
      <selection pane="topRight" activeCell="H29" sqref="H29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17</v>
      </c>
      <c r="D1" s="50"/>
      <c r="E1" s="50"/>
      <c r="G1" s="50" t="s">
        <v>47</v>
      </c>
      <c r="H1" s="50"/>
      <c r="I1" s="50"/>
      <c r="K1" s="50" t="s">
        <v>48</v>
      </c>
      <c r="L1" s="50"/>
      <c r="M1" s="50"/>
      <c r="O1" s="50" t="s">
        <v>49</v>
      </c>
      <c r="P1" s="50"/>
      <c r="Q1" s="50"/>
      <c r="S1" s="50" t="s">
        <v>50</v>
      </c>
      <c r="T1" s="50"/>
      <c r="U1" s="50"/>
      <c r="W1" s="50" t="s">
        <v>51</v>
      </c>
      <c r="X1" s="50"/>
      <c r="Y1" s="50"/>
      <c r="AA1" s="50" t="s">
        <v>52</v>
      </c>
      <c r="AB1" s="50"/>
      <c r="AC1" s="50"/>
      <c r="AE1" s="50" t="s">
        <v>53</v>
      </c>
      <c r="AF1" s="50"/>
      <c r="AG1" s="50"/>
      <c r="AI1" s="50" t="s">
        <v>54</v>
      </c>
      <c r="AJ1" s="50"/>
      <c r="AK1" s="50"/>
      <c r="AM1" s="50" t="s">
        <v>55</v>
      </c>
      <c r="AN1" s="50"/>
      <c r="AO1" s="50"/>
    </row>
    <row r="2" spans="1:41" ht="15">
      <c r="A2" s="15" t="s">
        <v>18</v>
      </c>
      <c r="C2" s="47" t="s">
        <v>80</v>
      </c>
      <c r="D2" s="48"/>
      <c r="E2" s="49"/>
      <c r="G2" s="47" t="s">
        <v>84</v>
      </c>
      <c r="H2" s="48"/>
      <c r="I2" s="49"/>
      <c r="K2" s="47"/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19</v>
      </c>
      <c r="C3" s="44" t="s">
        <v>10</v>
      </c>
      <c r="D3" s="45"/>
      <c r="E3" s="46"/>
      <c r="G3" s="44" t="s">
        <v>10</v>
      </c>
      <c r="H3" s="45"/>
      <c r="I3" s="46"/>
      <c r="K3" s="44"/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72</v>
      </c>
      <c r="C4" s="44" t="s">
        <v>81</v>
      </c>
      <c r="D4" s="45"/>
      <c r="E4" s="46"/>
      <c r="G4" s="44" t="s">
        <v>85</v>
      </c>
      <c r="H4" s="45"/>
      <c r="I4" s="46"/>
      <c r="K4" s="44"/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20</v>
      </c>
      <c r="C5" s="44" t="s">
        <v>13</v>
      </c>
      <c r="D5" s="45"/>
      <c r="E5" s="46"/>
      <c r="G5" s="44" t="s">
        <v>13</v>
      </c>
      <c r="H5" s="45"/>
      <c r="I5" s="46"/>
      <c r="K5" s="44"/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21</v>
      </c>
      <c r="C6" s="57">
        <v>8500000</v>
      </c>
      <c r="D6" s="58"/>
      <c r="E6" s="59"/>
      <c r="G6" s="57">
        <v>2000000</v>
      </c>
      <c r="H6" s="58"/>
      <c r="I6" s="59"/>
      <c r="K6" s="57"/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25</v>
      </c>
      <c r="C7" s="57">
        <v>8500000</v>
      </c>
      <c r="D7" s="58"/>
      <c r="E7" s="59"/>
      <c r="G7" s="57">
        <v>2000000</v>
      </c>
      <c r="H7" s="58"/>
      <c r="I7" s="59"/>
      <c r="K7" s="57"/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22</v>
      </c>
      <c r="C8" s="54">
        <v>41137</v>
      </c>
      <c r="D8" s="55"/>
      <c r="E8" s="56"/>
      <c r="G8" s="54">
        <v>42013</v>
      </c>
      <c r="H8" s="55"/>
      <c r="I8" s="56"/>
      <c r="K8" s="54"/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23</v>
      </c>
      <c r="C9" s="54">
        <v>44789</v>
      </c>
      <c r="D9" s="55"/>
      <c r="E9" s="56"/>
      <c r="G9" s="54">
        <v>43474</v>
      </c>
      <c r="H9" s="55"/>
      <c r="I9" s="56"/>
      <c r="K9" s="54"/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24</v>
      </c>
      <c r="C10" s="51">
        <v>6</v>
      </c>
      <c r="D10" s="52"/>
      <c r="E10" s="53"/>
      <c r="G10" s="51">
        <v>0</v>
      </c>
      <c r="H10" s="52"/>
      <c r="I10" s="53"/>
      <c r="K10" s="51"/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45</v>
      </c>
      <c r="C11" s="44" t="s">
        <v>82</v>
      </c>
      <c r="D11" s="45"/>
      <c r="E11" s="46"/>
      <c r="G11" s="44" t="s">
        <v>86</v>
      </c>
      <c r="H11" s="45"/>
      <c r="I11" s="46"/>
      <c r="K11" s="44"/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 t="s">
        <v>83</v>
      </c>
      <c r="D12" s="45"/>
      <c r="E12" s="46"/>
      <c r="G12" s="44" t="s">
        <v>87</v>
      </c>
      <c r="H12" s="45"/>
      <c r="I12" s="46"/>
      <c r="K12" s="44"/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75</v>
      </c>
      <c r="C13" s="63">
        <v>6742000</v>
      </c>
      <c r="D13" s="64"/>
      <c r="E13" s="65"/>
      <c r="G13" s="63">
        <v>1791666.7</v>
      </c>
      <c r="H13" s="64"/>
      <c r="I13" s="65"/>
      <c r="K13" s="63"/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26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27</v>
      </c>
      <c r="C15" s="60">
        <f>IF(D30&gt;E32,"La amortización es mayor al saldo de la deuda",SUM(D18:D29))</f>
        <v>240000</v>
      </c>
      <c r="D15" s="61"/>
      <c r="E15" s="62"/>
      <c r="G15" s="60">
        <f>IF(H30&gt;I32,"La amortización es mayor al saldo de la deuda",SUM(H18:H29))</f>
        <v>0</v>
      </c>
      <c r="H15" s="61"/>
      <c r="I15" s="62"/>
      <c r="K15" s="60">
        <f>IF(L30&gt;M32,"La amortización es mayor al saldo de la deuda",SUM(L18:L29))</f>
        <v>0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43</v>
      </c>
      <c r="C16" s="60">
        <f>SUM(E18:E29)</f>
        <v>224279.59</v>
      </c>
      <c r="D16" s="61"/>
      <c r="E16" s="62"/>
      <c r="G16" s="60">
        <f>SUM(I18:I29)</f>
        <v>0</v>
      </c>
      <c r="H16" s="61"/>
      <c r="I16" s="62"/>
      <c r="K16" s="60">
        <f>SUM(M18:M29)</f>
        <v>0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40</v>
      </c>
      <c r="B17" s="14"/>
      <c r="C17" s="13" t="s">
        <v>41</v>
      </c>
      <c r="D17" s="13" t="s">
        <v>42</v>
      </c>
      <c r="E17" s="13" t="s">
        <v>44</v>
      </c>
      <c r="G17" s="13" t="s">
        <v>41</v>
      </c>
      <c r="H17" s="13" t="s">
        <v>42</v>
      </c>
      <c r="I17" s="13" t="s">
        <v>44</v>
      </c>
      <c r="K17" s="13" t="s">
        <v>41</v>
      </c>
      <c r="L17" s="13" t="s">
        <v>42</v>
      </c>
      <c r="M17" s="13" t="s">
        <v>44</v>
      </c>
      <c r="O17" s="13" t="s">
        <v>41</v>
      </c>
      <c r="P17" s="13" t="s">
        <v>42</v>
      </c>
      <c r="Q17" s="13" t="s">
        <v>44</v>
      </c>
      <c r="S17" s="13" t="s">
        <v>41</v>
      </c>
      <c r="T17" s="13" t="s">
        <v>42</v>
      </c>
      <c r="U17" s="13" t="s">
        <v>44</v>
      </c>
      <c r="W17" s="13" t="s">
        <v>41</v>
      </c>
      <c r="X17" s="13" t="s">
        <v>42</v>
      </c>
      <c r="Y17" s="13" t="s">
        <v>44</v>
      </c>
      <c r="AA17" s="13" t="s">
        <v>41</v>
      </c>
      <c r="AB17" s="13" t="s">
        <v>42</v>
      </c>
      <c r="AC17" s="13" t="s">
        <v>44</v>
      </c>
      <c r="AE17" s="13" t="s">
        <v>41</v>
      </c>
      <c r="AF17" s="13" t="s">
        <v>42</v>
      </c>
      <c r="AG17" s="13" t="s">
        <v>44</v>
      </c>
      <c r="AI17" s="13" t="s">
        <v>41</v>
      </c>
      <c r="AJ17" s="13" t="s">
        <v>42</v>
      </c>
      <c r="AK17" s="13" t="s">
        <v>44</v>
      </c>
      <c r="AM17" s="13" t="s">
        <v>41</v>
      </c>
      <c r="AN17" s="13" t="s">
        <v>42</v>
      </c>
      <c r="AO17" s="13" t="s">
        <v>44</v>
      </c>
    </row>
    <row r="18" spans="1:48" ht="15">
      <c r="A18" s="20" t="s">
        <v>28</v>
      </c>
      <c r="B18" s="7"/>
      <c r="C18" s="17">
        <v>0</v>
      </c>
      <c r="D18" s="18">
        <v>60000</v>
      </c>
      <c r="E18" s="19">
        <v>58855.02</v>
      </c>
      <c r="G18" s="17">
        <v>0</v>
      </c>
      <c r="H18" s="18">
        <v>0</v>
      </c>
      <c r="I18" s="19">
        <v>0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60000</v>
      </c>
      <c r="AS18" s="2">
        <f>E18+I18+M18+Q18+U18+Y18+AC18+AG18+AK18+AO18</f>
        <v>58855.02</v>
      </c>
      <c r="AT18" s="2">
        <f>AQ18+AR18</f>
        <v>60000</v>
      </c>
      <c r="AU18" s="39">
        <f>IF(AT18&gt;0,1,"")</f>
        <v>1</v>
      </c>
      <c r="AV18" t="s">
        <v>59</v>
      </c>
    </row>
    <row r="19" spans="1:48" ht="15">
      <c r="A19" s="21" t="s">
        <v>29</v>
      </c>
      <c r="B19" s="7"/>
      <c r="C19" s="17">
        <v>0</v>
      </c>
      <c r="D19" s="18">
        <v>60000</v>
      </c>
      <c r="E19" s="19">
        <v>51443.32</v>
      </c>
      <c r="G19" s="17">
        <v>0</v>
      </c>
      <c r="H19" s="18">
        <v>0</v>
      </c>
      <c r="I19" s="19">
        <v>0</v>
      </c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60000</v>
      </c>
      <c r="AS19" s="2">
        <f aca="true" t="shared" si="2" ref="AS19:AS29">E19+I19+M19+Q19+U19+Y19+AC19+AG19+AK19+AO19</f>
        <v>51443.32</v>
      </c>
      <c r="AT19" s="2">
        <f aca="true" t="shared" si="3" ref="AT19:AT29">AQ19+AR19</f>
        <v>60000</v>
      </c>
      <c r="AU19" s="39">
        <f aca="true" t="shared" si="4" ref="AU19:AU29">IF(AT19&gt;0,1,"")</f>
        <v>1</v>
      </c>
      <c r="AV19" t="s">
        <v>60</v>
      </c>
    </row>
    <row r="20" spans="1:48" ht="15">
      <c r="A20" s="21" t="s">
        <v>30</v>
      </c>
      <c r="B20" s="7"/>
      <c r="C20" s="17">
        <v>0</v>
      </c>
      <c r="D20" s="18">
        <v>60000</v>
      </c>
      <c r="E20" s="19">
        <v>53440.88</v>
      </c>
      <c r="G20" s="17">
        <v>0</v>
      </c>
      <c r="H20" s="18">
        <v>0</v>
      </c>
      <c r="I20" s="19">
        <v>0</v>
      </c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60000</v>
      </c>
      <c r="AS20" s="2">
        <f t="shared" si="2"/>
        <v>53440.88</v>
      </c>
      <c r="AT20" s="2">
        <f t="shared" si="3"/>
        <v>60000</v>
      </c>
      <c r="AU20" s="39">
        <f t="shared" si="4"/>
        <v>1</v>
      </c>
      <c r="AV20" t="s">
        <v>61</v>
      </c>
    </row>
    <row r="21" spans="1:48" ht="15">
      <c r="A21" s="21" t="s">
        <v>31</v>
      </c>
      <c r="B21" s="7"/>
      <c r="C21" s="17">
        <v>0</v>
      </c>
      <c r="D21" s="18">
        <v>60000</v>
      </c>
      <c r="E21" s="19">
        <v>60540.37</v>
      </c>
      <c r="G21" s="17">
        <v>0</v>
      </c>
      <c r="H21" s="18">
        <v>0</v>
      </c>
      <c r="I21" s="19">
        <v>0</v>
      </c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60000</v>
      </c>
      <c r="AS21" s="2">
        <f t="shared" si="2"/>
        <v>60540.37</v>
      </c>
      <c r="AT21" s="2">
        <f t="shared" si="3"/>
        <v>60000</v>
      </c>
      <c r="AU21" s="39">
        <f t="shared" si="4"/>
        <v>1</v>
      </c>
      <c r="AV21" t="s">
        <v>62</v>
      </c>
    </row>
    <row r="22" spans="1:48" ht="15">
      <c r="A22" s="21" t="s">
        <v>32</v>
      </c>
      <c r="B22" s="7"/>
      <c r="C22" s="17"/>
      <c r="D22" s="18"/>
      <c r="E22" s="19"/>
      <c r="G22" s="17"/>
      <c r="H22" s="18"/>
      <c r="I22" s="19"/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0</v>
      </c>
      <c r="AS22" s="2">
        <f t="shared" si="2"/>
        <v>0</v>
      </c>
      <c r="AT22" s="2">
        <f t="shared" si="3"/>
        <v>0</v>
      </c>
      <c r="AU22" s="39">
        <f t="shared" si="4"/>
      </c>
      <c r="AV22" t="s">
        <v>63</v>
      </c>
    </row>
    <row r="23" spans="1:48" ht="15">
      <c r="A23" s="21" t="s">
        <v>33</v>
      </c>
      <c r="B23" s="7"/>
      <c r="C23" s="17"/>
      <c r="D23" s="18"/>
      <c r="E23" s="19"/>
      <c r="G23" s="17"/>
      <c r="H23" s="18"/>
      <c r="I23" s="19"/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0</v>
      </c>
      <c r="AS23" s="2">
        <f t="shared" si="2"/>
        <v>0</v>
      </c>
      <c r="AT23" s="2">
        <f t="shared" si="3"/>
        <v>0</v>
      </c>
      <c r="AU23" s="39">
        <f t="shared" si="4"/>
      </c>
      <c r="AV23" t="s">
        <v>64</v>
      </c>
    </row>
    <row r="24" spans="1:48" ht="15">
      <c r="A24" s="21" t="s">
        <v>34</v>
      </c>
      <c r="B24" s="7"/>
      <c r="C24" s="17"/>
      <c r="D24" s="18"/>
      <c r="E24" s="19"/>
      <c r="G24" s="17"/>
      <c r="H24" s="18"/>
      <c r="I24" s="19"/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0</v>
      </c>
      <c r="AS24" s="2">
        <f t="shared" si="2"/>
        <v>0</v>
      </c>
      <c r="AT24" s="2">
        <f t="shared" si="3"/>
        <v>0</v>
      </c>
      <c r="AU24" s="39">
        <f t="shared" si="4"/>
      </c>
      <c r="AV24" t="s">
        <v>65</v>
      </c>
    </row>
    <row r="25" spans="1:48" ht="15">
      <c r="A25" s="21" t="s">
        <v>35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66</v>
      </c>
    </row>
    <row r="26" spans="1:48" ht="15">
      <c r="A26" s="21" t="s">
        <v>36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67</v>
      </c>
    </row>
    <row r="27" spans="1:48" ht="15">
      <c r="A27" s="21" t="s">
        <v>37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68</v>
      </c>
    </row>
    <row r="28" spans="1:48" ht="15">
      <c r="A28" s="21" t="s">
        <v>38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69</v>
      </c>
    </row>
    <row r="29" spans="1:48" ht="15">
      <c r="A29" s="22" t="s">
        <v>39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70</v>
      </c>
    </row>
    <row r="30" spans="1:47" ht="15">
      <c r="A30" s="23" t="s">
        <v>46</v>
      </c>
      <c r="C30" s="24">
        <f>SUM(C18:C29)</f>
        <v>0</v>
      </c>
      <c r="D30" s="24">
        <f>SUM(D18:D29)</f>
        <v>240000</v>
      </c>
      <c r="E30" s="24">
        <f>SUM(E18:E29)</f>
        <v>224279.59</v>
      </c>
      <c r="G30" s="24">
        <f>SUM(G18:G29)</f>
        <v>0</v>
      </c>
      <c r="H30" s="24">
        <f>SUM(H18:H29)</f>
        <v>0</v>
      </c>
      <c r="I30" s="24">
        <f>SUM(I18:I29)</f>
        <v>0</v>
      </c>
      <c r="K30" s="24">
        <f>SUM(K18:K29)</f>
        <v>0</v>
      </c>
      <c r="L30" s="24">
        <f>SUM(L18:L29)</f>
        <v>0</v>
      </c>
      <c r="M30" s="24">
        <f>SUM(M18:M29)</f>
        <v>0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4</v>
      </c>
    </row>
    <row r="31" spans="3:47" ht="15" hidden="1">
      <c r="C31" t="s">
        <v>9</v>
      </c>
      <c r="D31" t="s">
        <v>12</v>
      </c>
      <c r="E31" s="11">
        <f>(C9-C8)/30.4</f>
        <v>120.13157894736842</v>
      </c>
      <c r="G31" t="s">
        <v>9</v>
      </c>
      <c r="H31" t="s">
        <v>12</v>
      </c>
      <c r="I31" s="11">
        <f>(G9-G8)/30.4</f>
        <v>48.059210526315795</v>
      </c>
      <c r="K31" t="s">
        <v>9</v>
      </c>
      <c r="L31" t="s">
        <v>12</v>
      </c>
      <c r="M31" s="11">
        <f>(K9-K8)/30.4</f>
        <v>0</v>
      </c>
      <c r="O31" t="s">
        <v>9</v>
      </c>
      <c r="P31" t="s">
        <v>12</v>
      </c>
      <c r="Q31" s="11">
        <f>(O9-O8)/30.4</f>
        <v>0</v>
      </c>
      <c r="S31" t="s">
        <v>9</v>
      </c>
      <c r="T31" t="s">
        <v>12</v>
      </c>
      <c r="U31" s="11">
        <f>(S9-S8)/30.4</f>
        <v>0</v>
      </c>
      <c r="W31" t="s">
        <v>9</v>
      </c>
      <c r="X31" t="s">
        <v>12</v>
      </c>
      <c r="Y31" s="11">
        <f>(W9-W8)/30.4</f>
        <v>0</v>
      </c>
      <c r="AA31" t="s">
        <v>9</v>
      </c>
      <c r="AB31" t="s">
        <v>12</v>
      </c>
      <c r="AC31" s="11">
        <f>(AA9-AA8)/30.4</f>
        <v>0</v>
      </c>
      <c r="AE31" t="s">
        <v>9</v>
      </c>
      <c r="AF31" t="s">
        <v>12</v>
      </c>
      <c r="AG31" s="11">
        <f>(AE9-AE8)/30.4</f>
        <v>0</v>
      </c>
      <c r="AI31" t="s">
        <v>9</v>
      </c>
      <c r="AJ31" t="s">
        <v>12</v>
      </c>
      <c r="AK31" s="11">
        <f>(AI9-AI8)/30.4</f>
        <v>0</v>
      </c>
      <c r="AM31" t="s">
        <v>9</v>
      </c>
      <c r="AN31" t="s">
        <v>12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10</v>
      </c>
      <c r="D32" t="s">
        <v>13</v>
      </c>
      <c r="E32" s="2">
        <f>C13+C14</f>
        <v>6742000</v>
      </c>
      <c r="G32" t="s">
        <v>10</v>
      </c>
      <c r="H32" t="s">
        <v>13</v>
      </c>
      <c r="I32" s="2">
        <f>G13+G14</f>
        <v>1791666.7</v>
      </c>
      <c r="K32" t="s">
        <v>10</v>
      </c>
      <c r="L32" t="s">
        <v>13</v>
      </c>
      <c r="M32" s="2">
        <f>K13+K14</f>
        <v>0</v>
      </c>
      <c r="O32" t="s">
        <v>10</v>
      </c>
      <c r="P32" t="s">
        <v>13</v>
      </c>
      <c r="Q32" s="2">
        <f>O13+O14</f>
        <v>0</v>
      </c>
      <c r="S32" t="s">
        <v>10</v>
      </c>
      <c r="T32" t="s">
        <v>13</v>
      </c>
      <c r="U32" s="2">
        <f>S13+S14</f>
        <v>0</v>
      </c>
      <c r="W32" t="s">
        <v>10</v>
      </c>
      <c r="X32" t="s">
        <v>13</v>
      </c>
      <c r="Y32" s="2">
        <f>W13+W14</f>
        <v>0</v>
      </c>
      <c r="AA32" t="s">
        <v>10</v>
      </c>
      <c r="AB32" t="s">
        <v>13</v>
      </c>
      <c r="AC32" s="2">
        <f>AA13+AA14</f>
        <v>0</v>
      </c>
      <c r="AE32" t="s">
        <v>10</v>
      </c>
      <c r="AF32" t="s">
        <v>13</v>
      </c>
      <c r="AG32" s="2">
        <f>AE13+AE14</f>
        <v>0</v>
      </c>
      <c r="AI32" t="s">
        <v>10</v>
      </c>
      <c r="AJ32" t="s">
        <v>13</v>
      </c>
      <c r="AK32" s="2">
        <f>AI13+AI14</f>
        <v>0</v>
      </c>
      <c r="AM32" t="s">
        <v>10</v>
      </c>
      <c r="AN32" t="s">
        <v>13</v>
      </c>
      <c r="AO32" s="2">
        <f>AM13+AM14</f>
        <v>0</v>
      </c>
    </row>
    <row r="33" spans="3:40" ht="15" hidden="1">
      <c r="C33" t="s">
        <v>11</v>
      </c>
      <c r="D33" t="s">
        <v>14</v>
      </c>
      <c r="G33" t="s">
        <v>11</v>
      </c>
      <c r="H33" t="s">
        <v>14</v>
      </c>
      <c r="K33" t="s">
        <v>11</v>
      </c>
      <c r="L33" t="s">
        <v>14</v>
      </c>
      <c r="O33" t="s">
        <v>11</v>
      </c>
      <c r="P33" t="s">
        <v>14</v>
      </c>
      <c r="S33" t="s">
        <v>11</v>
      </c>
      <c r="T33" t="s">
        <v>14</v>
      </c>
      <c r="W33" t="s">
        <v>11</v>
      </c>
      <c r="X33" t="s">
        <v>14</v>
      </c>
      <c r="AA33" t="s">
        <v>11</v>
      </c>
      <c r="AB33" t="s">
        <v>14</v>
      </c>
      <c r="AE33" t="s">
        <v>11</v>
      </c>
      <c r="AF33" t="s">
        <v>14</v>
      </c>
      <c r="AI33" t="s">
        <v>11</v>
      </c>
      <c r="AJ33" t="s">
        <v>14</v>
      </c>
      <c r="AM33" t="s">
        <v>11</v>
      </c>
      <c r="AN33" t="s">
        <v>14</v>
      </c>
    </row>
    <row r="34" spans="4:40" ht="15" hidden="1">
      <c r="D34" t="s">
        <v>15</v>
      </c>
      <c r="H34" t="s">
        <v>15</v>
      </c>
      <c r="L34" t="s">
        <v>15</v>
      </c>
      <c r="P34" t="s">
        <v>15</v>
      </c>
      <c r="T34" t="s">
        <v>15</v>
      </c>
      <c r="X34" t="s">
        <v>15</v>
      </c>
      <c r="AB34" t="s">
        <v>15</v>
      </c>
      <c r="AF34" t="s">
        <v>15</v>
      </c>
      <c r="AJ34" t="s">
        <v>15</v>
      </c>
      <c r="AN34" t="s">
        <v>15</v>
      </c>
    </row>
    <row r="35" spans="4:40" ht="15" hidden="1">
      <c r="D35" t="s">
        <v>16</v>
      </c>
      <c r="H35" t="s">
        <v>16</v>
      </c>
      <c r="L35" t="s">
        <v>16</v>
      </c>
      <c r="P35" t="s">
        <v>16</v>
      </c>
      <c r="T35" t="s">
        <v>16</v>
      </c>
      <c r="X35" t="s">
        <v>16</v>
      </c>
      <c r="AB35" t="s">
        <v>16</v>
      </c>
      <c r="AF35" t="s">
        <v>16</v>
      </c>
      <c r="AJ35" t="s">
        <v>16</v>
      </c>
      <c r="AN35" t="s">
        <v>16</v>
      </c>
    </row>
    <row r="36" ht="15"/>
    <row r="37" ht="15"/>
    <row r="38" ht="15"/>
    <row r="39" ht="15"/>
    <row r="40" ht="27">
      <c r="H40" s="43"/>
    </row>
    <row r="41" ht="15" hidden="1"/>
  </sheetData>
  <sheetProtection/>
  <mergeCells count="160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zoomScalePageLayoutView="0" workbookViewId="0" topLeftCell="A40">
      <selection activeCell="H64" sqref="H64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77</v>
      </c>
    </row>
    <row r="3" ht="15.75">
      <c r="A3" s="40" t="s">
        <v>88</v>
      </c>
    </row>
    <row r="5" spans="1:16" ht="15" customHeight="1">
      <c r="A5" s="69" t="s">
        <v>56</v>
      </c>
      <c r="B5" s="25"/>
      <c r="C5" s="76" t="s">
        <v>57</v>
      </c>
      <c r="D5" s="69" t="s">
        <v>74</v>
      </c>
      <c r="E5" s="25"/>
      <c r="F5" s="72" t="s">
        <v>73</v>
      </c>
      <c r="G5" s="67" t="s">
        <v>6</v>
      </c>
      <c r="H5" s="67"/>
      <c r="I5" s="66" t="s">
        <v>2</v>
      </c>
      <c r="J5" s="68" t="s">
        <v>71</v>
      </c>
      <c r="K5" s="68" t="s">
        <v>5</v>
      </c>
      <c r="L5" s="26"/>
      <c r="M5" s="72" t="s">
        <v>76</v>
      </c>
      <c r="N5" s="71" t="s">
        <v>78</v>
      </c>
      <c r="O5" s="71"/>
      <c r="P5" s="75" t="s">
        <v>79</v>
      </c>
    </row>
    <row r="6" spans="1:16" ht="15" customHeight="1">
      <c r="A6" s="69"/>
      <c r="B6" s="25"/>
      <c r="C6" s="76"/>
      <c r="D6" s="69"/>
      <c r="E6" s="25"/>
      <c r="F6" s="72"/>
      <c r="G6" s="9" t="s">
        <v>7</v>
      </c>
      <c r="H6" s="9" t="s">
        <v>8</v>
      </c>
      <c r="I6" s="66"/>
      <c r="J6" s="68"/>
      <c r="K6" s="68"/>
      <c r="L6" s="26"/>
      <c r="M6" s="72"/>
      <c r="N6" s="6" t="s">
        <v>4</v>
      </c>
      <c r="O6" s="12" t="s">
        <v>42</v>
      </c>
      <c r="P6" s="75"/>
    </row>
    <row r="7" spans="1:16" ht="15">
      <c r="A7" s="32">
        <f>IF(IDP!$C$2&gt;0,1,"")</f>
        <v>1</v>
      </c>
      <c r="C7" s="33" t="str">
        <f>IF(IDP!$C$2=0,"",IDP!$C$2)</f>
        <v>2233-001-000</v>
      </c>
      <c r="D7" s="34" t="str">
        <f>IF(IDP!$C$4=0,"",IDP!$C$4)</f>
        <v>BANSI</v>
      </c>
      <c r="F7" s="35">
        <f>IF(IDP!$C$7=0,"",IDP!$C$7)</f>
        <v>8500000</v>
      </c>
      <c r="G7" s="36">
        <f>IF(IDP!$C$8=0,"",IDP!$C$8)</f>
        <v>41137</v>
      </c>
      <c r="H7" s="36">
        <f>IF(IDP!$C$9=0,"",IDP!$C$9)</f>
        <v>44789</v>
      </c>
      <c r="I7" s="37">
        <f>IF(IDP!$E$31=0,"",IDP!$E$31)</f>
        <v>120.13157894736842</v>
      </c>
      <c r="J7" s="32" t="str">
        <f>IF(IDP!$C$11=0,"",IDP!$C$11)</f>
        <v>TIE + 6</v>
      </c>
      <c r="K7" s="34" t="str">
        <f>IF(IDP!$C$12=0,"",IDP!$C$12)</f>
        <v>EQUIPAMIENTO MUNICIPAL Y ACCIONES DE SERVICIO</v>
      </c>
      <c r="M7" s="35">
        <f>IF(IDP!$C$13=0,"",IDP!$C$13)</f>
        <v>6742000</v>
      </c>
      <c r="N7" s="35">
        <f>IF(IDP!$C$14=0,"",IDP!$C$14)</f>
      </c>
      <c r="O7" s="35">
        <f>IF(IDP!$C$15=0,"",IDP!$C$15)</f>
        <v>240000</v>
      </c>
      <c r="P7" s="38">
        <f>IF(IDP!$C$7&gt;0,IDP!$C$13+IDP!$C$14-IDP!$C$15,"")</f>
        <v>6502000</v>
      </c>
    </row>
    <row r="8" spans="1:16" ht="15">
      <c r="A8" s="32">
        <f>IF(IDP!$G$2&gt;0,2,"")</f>
        <v>2</v>
      </c>
      <c r="C8" s="33" t="str">
        <f>IF(IDP!$G$2=0,"",IDP!$G$2)</f>
        <v>2233-002-000</v>
      </c>
      <c r="D8" s="34" t="str">
        <f>IF(IDP!$G$4=0,"",IDP!$G$4)</f>
        <v>CREDITO REAL, S.A.B. de C.V., SOFOM,E.R.</v>
      </c>
      <c r="F8" s="35">
        <f>IF(IDP!$G$7=0,"",IDP!$G$7)</f>
        <v>2000000</v>
      </c>
      <c r="G8" s="36">
        <f>IF(IDP!$G$8=0,"",IDP!$G$8)</f>
        <v>42013</v>
      </c>
      <c r="H8" s="36">
        <f>IF(IDP!$G$9=0,"",IDP!$G$9)</f>
        <v>43474</v>
      </c>
      <c r="I8" s="37">
        <f>IF(IDP!$I$31=0,"",IDP!$I$31)</f>
        <v>48.059210526315795</v>
      </c>
      <c r="J8" s="32" t="str">
        <f>IF(IDP!$G$11=0,"",IDP!$G$11)</f>
        <v>TIE + 9</v>
      </c>
      <c r="K8" s="34" t="str">
        <f>IF(IDP!$G$12=0,"",IDP!$G$12)</f>
        <v>APORTACION MUNICIPAL PARA OBRA</v>
      </c>
      <c r="M8" s="35">
        <f>IF(IDP!$G$13=0,"",IDP!$G$13)</f>
        <v>1791666.7</v>
      </c>
      <c r="N8" s="35">
        <f>IF(IDP!$G$14=0,"",IDP!$G$14)</f>
      </c>
      <c r="O8" s="35">
        <f>IF(IDP!$G$15=0,"",IDP!$G$15)</f>
      </c>
      <c r="P8" s="38">
        <f>IF(IDP!$G$7&gt;0,IDP!$G$13+IDP!$G$14-IDP!$G$15,"")</f>
        <v>1791666.7</v>
      </c>
    </row>
    <row r="9" spans="1:16" ht="15">
      <c r="A9" s="32">
        <f>IF(IDP!$K$2&gt;0,3,"")</f>
      </c>
      <c r="C9" s="33">
        <f>IF(IDP!$K$2=0,"",IDP!$K$2)</f>
      </c>
      <c r="D9" s="34">
        <f>IF(IDP!$K$4=0,"",IDP!$K$4)</f>
      </c>
      <c r="F9" s="35">
        <f>IF(IDP!$K$7=0,"",IDP!$K$7)</f>
      </c>
      <c r="G9" s="36">
        <f>IF(IDP!$K$8=0,"",IDP!$K$8)</f>
      </c>
      <c r="H9" s="36">
        <f>IF(IDP!$K$9=0,"",IDP!$K$9)</f>
      </c>
      <c r="I9" s="37">
        <f>IF(IDP!$M$31=0,"",IDP!$M$31)</f>
      </c>
      <c r="J9" s="32">
        <f>IF(IDP!$K$11=0,"",IDP!$K$11)</f>
      </c>
      <c r="K9" s="34">
        <f>IF(IDP!$K$12=0,"",IDP!$K$12)</f>
      </c>
      <c r="M9" s="35">
        <f>IF(IDP!$K$13=0,"",IDP!$K$13)</f>
      </c>
      <c r="N9" s="35">
        <f>IF(IDP!$K$14=0,"",IDP!$K$14)</f>
      </c>
      <c r="O9" s="35">
        <f>IF(IDP!$K$15=0,"",IDP!$K$15)</f>
      </c>
      <c r="P9" s="38">
        <f>IF(IDP!$K$7&gt;0,IDP!$K$13+IDP!$K$14-IDP!$K$15,"")</f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0" t="s">
        <v>58</v>
      </c>
      <c r="G17" s="70"/>
      <c r="H17" s="70"/>
      <c r="I17" s="70"/>
      <c r="J17" s="70"/>
      <c r="K17" s="70"/>
      <c r="M17" s="31">
        <f>SUM(M7:M16)</f>
        <v>8533666.7</v>
      </c>
      <c r="N17" s="31">
        <f>SUM(N7:N16)</f>
        <v>0</v>
      </c>
      <c r="O17" s="31">
        <f>SUM(O7:O16)</f>
        <v>240000</v>
      </c>
      <c r="P17" s="31">
        <f>SUM(P7:P16)</f>
        <v>8293666.7</v>
      </c>
    </row>
    <row r="55" spans="8:11" ht="15">
      <c r="H55" s="73"/>
      <c r="I55" s="74"/>
      <c r="J55" s="74"/>
      <c r="K55" s="74"/>
    </row>
    <row r="56" spans="8:11" ht="15">
      <c r="H56" s="74"/>
      <c r="I56" s="74"/>
      <c r="J56" s="74"/>
      <c r="K56" s="74"/>
    </row>
  </sheetData>
  <sheetProtection/>
  <mergeCells count="13">
    <mergeCell ref="H55:K56"/>
    <mergeCell ref="P5:P6"/>
    <mergeCell ref="K5:K6"/>
    <mergeCell ref="C5:C6"/>
    <mergeCell ref="D5:D6"/>
    <mergeCell ref="F5:F6"/>
    <mergeCell ref="I5:I6"/>
    <mergeCell ref="G5:H5"/>
    <mergeCell ref="J5:J6"/>
    <mergeCell ref="A5:A6"/>
    <mergeCell ref="F17:K17"/>
    <mergeCell ref="N5:O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User1</cp:lastModifiedBy>
  <cp:lastPrinted>2013-11-22T19:18:24Z</cp:lastPrinted>
  <dcterms:created xsi:type="dcterms:W3CDTF">2013-07-10T14:16:12Z</dcterms:created>
  <dcterms:modified xsi:type="dcterms:W3CDTF">2016-11-03T18:09:55Z</dcterms:modified>
  <cp:category/>
  <cp:version/>
  <cp:contentType/>
  <cp:contentStatus/>
</cp:coreProperties>
</file>