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600" windowHeight="9015"/>
  </bookViews>
  <sheets>
    <sheet name="PLANTILLA 2016" sheetId="1" r:id="rId1"/>
    <sheet name="PLANTILLA EVENTUALES " sheetId="2" r:id="rId2"/>
  </sheets>
  <definedNames>
    <definedName name="_xlnm._FilterDatabase" localSheetId="0" hidden="1">'PLANTILLA 2016'!$B$1:$AU$116</definedName>
    <definedName name="_xlnm.Print_Area" localSheetId="0">'PLANTILLA 2016'!$A$1:$AU$145</definedName>
    <definedName name="_xlnm.Print_Area" localSheetId="1">'PLANTILLA EVENTUALES '!$A$6:$AL$37</definedName>
  </definedNames>
  <calcPr calcId="145621"/>
</workbook>
</file>

<file path=xl/calcChain.xml><?xml version="1.0" encoding="utf-8"?>
<calcChain xmlns="http://schemas.openxmlformats.org/spreadsheetml/2006/main">
  <c r="AD18" i="2" l="1"/>
  <c r="AB18" i="2"/>
  <c r="Y18" i="2"/>
  <c r="X18" i="2"/>
  <c r="W18" i="2"/>
  <c r="V18" i="2"/>
  <c r="S18" i="2"/>
  <c r="O18" i="2"/>
  <c r="K18" i="2"/>
  <c r="J18" i="2"/>
  <c r="AK17" i="2"/>
  <c r="AF17" i="2"/>
  <c r="AD17" i="2"/>
  <c r="AB17" i="2"/>
  <c r="Y17" i="2"/>
  <c r="X17" i="2"/>
  <c r="W17" i="2"/>
  <c r="V17" i="2"/>
  <c r="T17" i="2"/>
  <c r="T18" i="2" s="1"/>
  <c r="S17" i="2"/>
  <c r="R17" i="2"/>
  <c r="R18" i="2" s="1"/>
  <c r="Q17" i="2"/>
  <c r="Q18" i="2" s="1"/>
  <c r="O17" i="2"/>
  <c r="N17" i="2"/>
  <c r="N18" i="2" s="1"/>
  <c r="M17" i="2"/>
  <c r="M18" i="2" s="1"/>
  <c r="K17" i="2"/>
  <c r="J17" i="2"/>
  <c r="AL15" i="2"/>
  <c r="AG14" i="2"/>
  <c r="AF14" i="2"/>
  <c r="AE14" i="2"/>
  <c r="AA14" i="2"/>
  <c r="AH14" i="2" s="1"/>
  <c r="Z14" i="2"/>
  <c r="L14" i="2"/>
  <c r="AG13" i="2"/>
  <c r="AG17" i="2" s="1"/>
  <c r="AF13" i="2"/>
  <c r="AE13" i="2"/>
  <c r="AC13" i="2"/>
  <c r="AA13" i="2"/>
  <c r="AA18" i="2" s="1"/>
  <c r="Z13" i="2"/>
  <c r="L13" i="2"/>
  <c r="AJ13" i="2" s="1"/>
  <c r="AG12" i="2"/>
  <c r="AF12" i="2"/>
  <c r="AE12" i="2"/>
  <c r="AC12" i="2"/>
  <c r="AH12" i="2" s="1"/>
  <c r="AA12" i="2"/>
  <c r="Z12" i="2"/>
  <c r="L12" i="2"/>
  <c r="AJ11" i="2"/>
  <c r="AI11" i="2"/>
  <c r="AG11" i="2"/>
  <c r="AF11" i="2"/>
  <c r="AE11" i="2"/>
  <c r="AC11" i="2"/>
  <c r="AC17" i="2" s="1"/>
  <c r="AA11" i="2"/>
  <c r="Z11" i="2"/>
  <c r="U11" i="2"/>
  <c r="P11" i="2"/>
  <c r="L11" i="2"/>
  <c r="AJ10" i="2"/>
  <c r="AI10" i="2"/>
  <c r="AG10" i="2"/>
  <c r="AG18" i="2" s="1"/>
  <c r="AF10" i="2"/>
  <c r="AF18" i="2" s="1"/>
  <c r="AE10" i="2"/>
  <c r="AE17" i="2" s="1"/>
  <c r="AC10" i="2"/>
  <c r="AC18" i="2" s="1"/>
  <c r="AA10" i="2"/>
  <c r="AA17" i="2" s="1"/>
  <c r="Z10" i="2"/>
  <c r="Z18" i="2" s="1"/>
  <c r="U10" i="2"/>
  <c r="L10" i="2"/>
  <c r="P10" i="2" s="1"/>
  <c r="AT118" i="1"/>
  <c r="AF113" i="1"/>
  <c r="X117" i="1" s="1"/>
  <c r="AE113" i="1"/>
  <c r="U117" i="1" s="1"/>
  <c r="T113" i="1"/>
  <c r="S113" i="1"/>
  <c r="AT112" i="1"/>
  <c r="AF112" i="1"/>
  <c r="AE112" i="1"/>
  <c r="AB112" i="1"/>
  <c r="AB113" i="1" s="1"/>
  <c r="X112" i="1"/>
  <c r="X113" i="1" s="1"/>
  <c r="T112" i="1"/>
  <c r="S112" i="1"/>
  <c r="AS111" i="1"/>
  <c r="AP111" i="1"/>
  <c r="AO111" i="1"/>
  <c r="AN111" i="1"/>
  <c r="AK111" i="1"/>
  <c r="AJ111" i="1"/>
  <c r="AH111" i="1"/>
  <c r="AG111" i="1"/>
  <c r="AD111" i="1"/>
  <c r="U111" i="1"/>
  <c r="AP110" i="1"/>
  <c r="AO110" i="1"/>
  <c r="AN110" i="1"/>
  <c r="AK110" i="1"/>
  <c r="AJ110" i="1"/>
  <c r="AH110" i="1"/>
  <c r="AG110" i="1"/>
  <c r="Z110" i="1"/>
  <c r="U110" i="1"/>
  <c r="AS110" i="1" s="1"/>
  <c r="AP109" i="1"/>
  <c r="AO109" i="1"/>
  <c r="AN109" i="1"/>
  <c r="AK109" i="1"/>
  <c r="AJ109" i="1"/>
  <c r="AH109" i="1"/>
  <c r="AG109" i="1"/>
  <c r="U109" i="1"/>
  <c r="AP108" i="1"/>
  <c r="AO108" i="1"/>
  <c r="AN108" i="1"/>
  <c r="AK108" i="1"/>
  <c r="AJ108" i="1"/>
  <c r="AH108" i="1"/>
  <c r="AG108" i="1"/>
  <c r="Z108" i="1"/>
  <c r="U108" i="1"/>
  <c r="AS108" i="1" s="1"/>
  <c r="AS107" i="1"/>
  <c r="AP107" i="1"/>
  <c r="AO107" i="1"/>
  <c r="AN107" i="1"/>
  <c r="AK107" i="1"/>
  <c r="AJ107" i="1"/>
  <c r="AH107" i="1"/>
  <c r="AG107" i="1"/>
  <c r="AD107" i="1"/>
  <c r="U107" i="1"/>
  <c r="AP106" i="1"/>
  <c r="AO106" i="1"/>
  <c r="AN106" i="1"/>
  <c r="AK106" i="1"/>
  <c r="AJ106" i="1"/>
  <c r="AH106" i="1"/>
  <c r="AG106" i="1"/>
  <c r="Z106" i="1"/>
  <c r="U106" i="1"/>
  <c r="AS106" i="1" s="1"/>
  <c r="AS105" i="1"/>
  <c r="AP105" i="1"/>
  <c r="AO105" i="1"/>
  <c r="AN105" i="1"/>
  <c r="AK105" i="1"/>
  <c r="AJ105" i="1"/>
  <c r="AH105" i="1"/>
  <c r="AG105" i="1"/>
  <c r="AD105" i="1"/>
  <c r="U105" i="1"/>
  <c r="AP104" i="1"/>
  <c r="AO104" i="1"/>
  <c r="AN104" i="1"/>
  <c r="AK104" i="1"/>
  <c r="AJ104" i="1"/>
  <c r="AH104" i="1"/>
  <c r="AG104" i="1"/>
  <c r="Z104" i="1"/>
  <c r="U104" i="1"/>
  <c r="AS104" i="1" s="1"/>
  <c r="AS103" i="1"/>
  <c r="AP103" i="1"/>
  <c r="AO103" i="1"/>
  <c r="AN103" i="1"/>
  <c r="AK103" i="1"/>
  <c r="AJ103" i="1"/>
  <c r="AH103" i="1"/>
  <c r="AG103" i="1"/>
  <c r="AD103" i="1"/>
  <c r="Y103" i="1"/>
  <c r="U103" i="1"/>
  <c r="AC103" i="1" s="1"/>
  <c r="AL103" i="1" s="1"/>
  <c r="AR102" i="1"/>
  <c r="AP102" i="1"/>
  <c r="AO102" i="1"/>
  <c r="AN102" i="1"/>
  <c r="AK102" i="1"/>
  <c r="AJ102" i="1"/>
  <c r="AH102" i="1"/>
  <c r="AG102" i="1"/>
  <c r="AA102" i="1"/>
  <c r="U102" i="1"/>
  <c r="AP101" i="1"/>
  <c r="AO101" i="1"/>
  <c r="AN101" i="1"/>
  <c r="AK101" i="1"/>
  <c r="AJ101" i="1"/>
  <c r="AH101" i="1"/>
  <c r="AG101" i="1"/>
  <c r="Z101" i="1"/>
  <c r="AI101" i="1" s="1"/>
  <c r="U101" i="1"/>
  <c r="AS101" i="1" s="1"/>
  <c r="AR100" i="1"/>
  <c r="AP100" i="1"/>
  <c r="AO100" i="1"/>
  <c r="AN100" i="1"/>
  <c r="AK100" i="1"/>
  <c r="AJ100" i="1"/>
  <c r="AH100" i="1"/>
  <c r="AG100" i="1"/>
  <c r="AC100" i="1"/>
  <c r="AL100" i="1" s="1"/>
  <c r="U100" i="1"/>
  <c r="AP99" i="1"/>
  <c r="AO99" i="1"/>
  <c r="AN99" i="1"/>
  <c r="AK99" i="1"/>
  <c r="AJ99" i="1"/>
  <c r="AH99" i="1"/>
  <c r="AG99" i="1"/>
  <c r="U99" i="1"/>
  <c r="AR99" i="1" s="1"/>
  <c r="AP98" i="1"/>
  <c r="AO98" i="1"/>
  <c r="AN98" i="1"/>
  <c r="AK98" i="1"/>
  <c r="AJ98" i="1"/>
  <c r="AH98" i="1"/>
  <c r="AG98" i="1"/>
  <c r="U98" i="1"/>
  <c r="AP97" i="1"/>
  <c r="AO97" i="1"/>
  <c r="AN97" i="1"/>
  <c r="AK97" i="1"/>
  <c r="AJ97" i="1"/>
  <c r="AH97" i="1"/>
  <c r="AG97" i="1"/>
  <c r="U97" i="1"/>
  <c r="AR97" i="1" s="1"/>
  <c r="AP96" i="1"/>
  <c r="AO96" i="1"/>
  <c r="AN96" i="1"/>
  <c r="AK96" i="1"/>
  <c r="AJ96" i="1"/>
  <c r="AH96" i="1"/>
  <c r="AG96" i="1"/>
  <c r="U96" i="1"/>
  <c r="AS96" i="1" s="1"/>
  <c r="AP95" i="1"/>
  <c r="AO95" i="1"/>
  <c r="AN95" i="1"/>
  <c r="AK95" i="1"/>
  <c r="AJ95" i="1"/>
  <c r="AH95" i="1"/>
  <c r="AG95" i="1"/>
  <c r="U95" i="1"/>
  <c r="AA95" i="1" s="1"/>
  <c r="AP94" i="1"/>
  <c r="AO94" i="1"/>
  <c r="AN94" i="1"/>
  <c r="AK94" i="1"/>
  <c r="AJ94" i="1"/>
  <c r="AH94" i="1"/>
  <c r="AG94" i="1"/>
  <c r="AC94" i="1"/>
  <c r="AL94" i="1" s="1"/>
  <c r="AQ94" i="1" s="1"/>
  <c r="Z94" i="1"/>
  <c r="AI94" i="1" s="1"/>
  <c r="U94" i="1"/>
  <c r="AS94" i="1" s="1"/>
  <c r="AP93" i="1"/>
  <c r="AO93" i="1"/>
  <c r="AN93" i="1"/>
  <c r="AK93" i="1"/>
  <c r="AJ93" i="1"/>
  <c r="AH93" i="1"/>
  <c r="AG93" i="1"/>
  <c r="U93" i="1"/>
  <c r="K93" i="1"/>
  <c r="AP92" i="1"/>
  <c r="AO92" i="1"/>
  <c r="AN92" i="1"/>
  <c r="AK92" i="1"/>
  <c r="AJ92" i="1"/>
  <c r="AH92" i="1"/>
  <c r="AG92" i="1"/>
  <c r="U92" i="1"/>
  <c r="AR92" i="1" s="1"/>
  <c r="K92" i="1"/>
  <c r="AP91" i="1"/>
  <c r="AO91" i="1"/>
  <c r="AN91" i="1"/>
  <c r="AK91" i="1"/>
  <c r="AJ91" i="1"/>
  <c r="AH91" i="1"/>
  <c r="AG91" i="1"/>
  <c r="U91" i="1"/>
  <c r="AS91" i="1" s="1"/>
  <c r="K91" i="1"/>
  <c r="AP90" i="1"/>
  <c r="AO90" i="1"/>
  <c r="AN90" i="1"/>
  <c r="AK90" i="1"/>
  <c r="AJ90" i="1"/>
  <c r="AH90" i="1"/>
  <c r="AG90" i="1"/>
  <c r="U90" i="1"/>
  <c r="AA90" i="1" s="1"/>
  <c r="K90" i="1"/>
  <c r="AP89" i="1"/>
  <c r="AO89" i="1"/>
  <c r="AN89" i="1"/>
  <c r="AK89" i="1"/>
  <c r="AJ89" i="1"/>
  <c r="AH89" i="1"/>
  <c r="AG89" i="1"/>
  <c r="U89" i="1"/>
  <c r="K89" i="1"/>
  <c r="AP88" i="1"/>
  <c r="AO88" i="1"/>
  <c r="AN88" i="1"/>
  <c r="AK88" i="1"/>
  <c r="AJ88" i="1"/>
  <c r="AH88" i="1"/>
  <c r="AG88" i="1"/>
  <c r="U88" i="1"/>
  <c r="AM88" i="1" s="1"/>
  <c r="K88" i="1"/>
  <c r="AR87" i="1"/>
  <c r="AP87" i="1"/>
  <c r="AO87" i="1"/>
  <c r="AN87" i="1"/>
  <c r="AK87" i="1"/>
  <c r="AJ87" i="1"/>
  <c r="AH87" i="1"/>
  <c r="AG87" i="1"/>
  <c r="AC87" i="1"/>
  <c r="AL87" i="1" s="1"/>
  <c r="U87" i="1"/>
  <c r="K87" i="1"/>
  <c r="AP86" i="1"/>
  <c r="AO86" i="1"/>
  <c r="AN86" i="1"/>
  <c r="AK86" i="1"/>
  <c r="AJ86" i="1"/>
  <c r="AH86" i="1"/>
  <c r="AG86" i="1"/>
  <c r="AA86" i="1"/>
  <c r="W86" i="1"/>
  <c r="V86" i="1"/>
  <c r="U86" i="1"/>
  <c r="AS86" i="1" s="1"/>
  <c r="K86" i="1"/>
  <c r="AP85" i="1"/>
  <c r="AO85" i="1"/>
  <c r="AN85" i="1"/>
  <c r="AK85" i="1"/>
  <c r="AJ85" i="1"/>
  <c r="AH85" i="1"/>
  <c r="AG85" i="1"/>
  <c r="U85" i="1"/>
  <c r="AS85" i="1" s="1"/>
  <c r="K85" i="1"/>
  <c r="AR84" i="1"/>
  <c r="AP84" i="1"/>
  <c r="AO84" i="1"/>
  <c r="AN84" i="1"/>
  <c r="AK84" i="1"/>
  <c r="AJ84" i="1"/>
  <c r="AH84" i="1"/>
  <c r="AG84" i="1"/>
  <c r="AD84" i="1"/>
  <c r="Y84" i="1"/>
  <c r="U84" i="1"/>
  <c r="AS84" i="1" s="1"/>
  <c r="K84" i="1"/>
  <c r="AP83" i="1"/>
  <c r="AO83" i="1"/>
  <c r="AN83" i="1"/>
  <c r="AK83" i="1"/>
  <c r="AJ83" i="1"/>
  <c r="AH83" i="1"/>
  <c r="AG83" i="1"/>
  <c r="U83" i="1"/>
  <c r="AD83" i="1" s="1"/>
  <c r="K83" i="1"/>
  <c r="AR82" i="1"/>
  <c r="AP82" i="1"/>
  <c r="AO82" i="1"/>
  <c r="AN82" i="1"/>
  <c r="AK82" i="1"/>
  <c r="AJ82" i="1"/>
  <c r="AH82" i="1"/>
  <c r="AG82" i="1"/>
  <c r="AC82" i="1"/>
  <c r="AL82" i="1" s="1"/>
  <c r="Z82" i="1"/>
  <c r="AI82" i="1" s="1"/>
  <c r="U82" i="1"/>
  <c r="AS82" i="1" s="1"/>
  <c r="K82" i="1"/>
  <c r="AP81" i="1"/>
  <c r="AO81" i="1"/>
  <c r="AN81" i="1"/>
  <c r="AK81" i="1"/>
  <c r="AJ81" i="1"/>
  <c r="AH81" i="1"/>
  <c r="AG81" i="1"/>
  <c r="U81" i="1"/>
  <c r="AD81" i="1" s="1"/>
  <c r="K81" i="1"/>
  <c r="AP80" i="1"/>
  <c r="AO80" i="1"/>
  <c r="AN80" i="1"/>
  <c r="AK80" i="1"/>
  <c r="AJ80" i="1"/>
  <c r="AH80" i="1"/>
  <c r="AG80" i="1"/>
  <c r="U80" i="1"/>
  <c r="AA80" i="1" s="1"/>
  <c r="K80" i="1"/>
  <c r="AP79" i="1"/>
  <c r="AO79" i="1"/>
  <c r="AN79" i="1"/>
  <c r="AK79" i="1"/>
  <c r="AJ79" i="1"/>
  <c r="AH79" i="1"/>
  <c r="AG79" i="1"/>
  <c r="AA79" i="1"/>
  <c r="U79" i="1"/>
  <c r="AD79" i="1" s="1"/>
  <c r="K79" i="1"/>
  <c r="AP78" i="1"/>
  <c r="AO78" i="1"/>
  <c r="AN78" i="1"/>
  <c r="AK78" i="1"/>
  <c r="AJ78" i="1"/>
  <c r="AH78" i="1"/>
  <c r="AG78" i="1"/>
  <c r="AC78" i="1"/>
  <c r="AL78" i="1" s="1"/>
  <c r="Z78" i="1"/>
  <c r="AI78" i="1" s="1"/>
  <c r="U78" i="1"/>
  <c r="AS78" i="1" s="1"/>
  <c r="K78" i="1"/>
  <c r="AP77" i="1"/>
  <c r="AO77" i="1"/>
  <c r="AN77" i="1"/>
  <c r="AK77" i="1"/>
  <c r="AJ77" i="1"/>
  <c r="AH77" i="1"/>
  <c r="AG77" i="1"/>
  <c r="W77" i="1"/>
  <c r="V77" i="1"/>
  <c r="U77" i="1"/>
  <c r="AA77" i="1" s="1"/>
  <c r="K77" i="1"/>
  <c r="AP76" i="1"/>
  <c r="AO76" i="1"/>
  <c r="AN76" i="1"/>
  <c r="AK76" i="1"/>
  <c r="AJ76" i="1"/>
  <c r="AH76" i="1"/>
  <c r="AG76" i="1"/>
  <c r="U76" i="1"/>
  <c r="AS76" i="1" s="1"/>
  <c r="K76" i="1"/>
  <c r="AP75" i="1"/>
  <c r="AO75" i="1"/>
  <c r="AN75" i="1"/>
  <c r="AK75" i="1"/>
  <c r="AJ75" i="1"/>
  <c r="AH75" i="1"/>
  <c r="AG75" i="1"/>
  <c r="U75" i="1"/>
  <c r="K75" i="1"/>
  <c r="AP74" i="1"/>
  <c r="AO74" i="1"/>
  <c r="AN74" i="1"/>
  <c r="AK74" i="1"/>
  <c r="AJ74" i="1"/>
  <c r="AH74" i="1"/>
  <c r="AG74" i="1"/>
  <c r="U74" i="1"/>
  <c r="K74" i="1"/>
  <c r="AR73" i="1"/>
  <c r="AP73" i="1"/>
  <c r="AO73" i="1"/>
  <c r="AN73" i="1"/>
  <c r="AK73" i="1"/>
  <c r="AJ73" i="1"/>
  <c r="AH73" i="1"/>
  <c r="AG73" i="1"/>
  <c r="AA73" i="1"/>
  <c r="U73" i="1"/>
  <c r="AS73" i="1" s="1"/>
  <c r="K73" i="1"/>
  <c r="AP72" i="1"/>
  <c r="AO72" i="1"/>
  <c r="AN72" i="1"/>
  <c r="AK72" i="1"/>
  <c r="AJ72" i="1"/>
  <c r="AH72" i="1"/>
  <c r="AG72" i="1"/>
  <c r="AC72" i="1"/>
  <c r="AL72" i="1" s="1"/>
  <c r="Z72" i="1"/>
  <c r="AI72" i="1" s="1"/>
  <c r="U72" i="1"/>
  <c r="AS72" i="1" s="1"/>
  <c r="K72" i="1"/>
  <c r="AP71" i="1"/>
  <c r="AO71" i="1"/>
  <c r="AN71" i="1"/>
  <c r="AK71" i="1"/>
  <c r="AJ71" i="1"/>
  <c r="AH71" i="1"/>
  <c r="AG71" i="1"/>
  <c r="U71" i="1"/>
  <c r="AA71" i="1" s="1"/>
  <c r="K71" i="1"/>
  <c r="AP70" i="1"/>
  <c r="AO70" i="1"/>
  <c r="AN70" i="1"/>
  <c r="AK70" i="1"/>
  <c r="AJ70" i="1"/>
  <c r="AH70" i="1"/>
  <c r="AG70" i="1"/>
  <c r="U70" i="1"/>
  <c r="AA70" i="1" s="1"/>
  <c r="K70" i="1"/>
  <c r="AP69" i="1"/>
  <c r="AO69" i="1"/>
  <c r="AN69" i="1"/>
  <c r="AK69" i="1"/>
  <c r="AJ69" i="1"/>
  <c r="AH69" i="1"/>
  <c r="AG69" i="1"/>
  <c r="U69" i="1"/>
  <c r="K69" i="1"/>
  <c r="AP68" i="1"/>
  <c r="AO68" i="1"/>
  <c r="AN68" i="1"/>
  <c r="AK68" i="1"/>
  <c r="AJ68" i="1"/>
  <c r="AH68" i="1"/>
  <c r="AG68" i="1"/>
  <c r="U68" i="1"/>
  <c r="AR68" i="1" s="1"/>
  <c r="K68" i="1"/>
  <c r="AP67" i="1"/>
  <c r="AO67" i="1"/>
  <c r="AN67" i="1"/>
  <c r="AK67" i="1"/>
  <c r="AJ67" i="1"/>
  <c r="AH67" i="1"/>
  <c r="AG67" i="1"/>
  <c r="U67" i="1"/>
  <c r="AR67" i="1" s="1"/>
  <c r="K67" i="1"/>
  <c r="AP66" i="1"/>
  <c r="AO66" i="1"/>
  <c r="AN66" i="1"/>
  <c r="AK66" i="1"/>
  <c r="AJ66" i="1"/>
  <c r="AH66" i="1"/>
  <c r="AG66" i="1"/>
  <c r="U66" i="1"/>
  <c r="AS66" i="1" s="1"/>
  <c r="K66" i="1"/>
  <c r="AP65" i="1"/>
  <c r="AO65" i="1"/>
  <c r="AN65" i="1"/>
  <c r="AK65" i="1"/>
  <c r="AJ65" i="1"/>
  <c r="AH65" i="1"/>
  <c r="AG65" i="1"/>
  <c r="U65" i="1"/>
  <c r="AM65" i="1" s="1"/>
  <c r="K65" i="1"/>
  <c r="AP64" i="1"/>
  <c r="AO64" i="1"/>
  <c r="AN64" i="1"/>
  <c r="AK64" i="1"/>
  <c r="AJ64" i="1"/>
  <c r="AH64" i="1"/>
  <c r="AG64" i="1"/>
  <c r="U64" i="1"/>
  <c r="K64" i="1"/>
  <c r="AP63" i="1"/>
  <c r="AO63" i="1"/>
  <c r="AN63" i="1"/>
  <c r="AK63" i="1"/>
  <c r="AJ63" i="1"/>
  <c r="AH63" i="1"/>
  <c r="AG63" i="1"/>
  <c r="U63" i="1"/>
  <c r="AR63" i="1" s="1"/>
  <c r="K63" i="1"/>
  <c r="AR62" i="1"/>
  <c r="AP62" i="1"/>
  <c r="AO62" i="1"/>
  <c r="AN62" i="1"/>
  <c r="AK62" i="1"/>
  <c r="AJ62" i="1"/>
  <c r="AH62" i="1"/>
  <c r="AG62" i="1"/>
  <c r="AA62" i="1"/>
  <c r="W62" i="1"/>
  <c r="V62" i="1"/>
  <c r="U62" i="1"/>
  <c r="K62" i="1"/>
  <c r="AP61" i="1"/>
  <c r="AO61" i="1"/>
  <c r="AN61" i="1"/>
  <c r="AK61" i="1"/>
  <c r="AJ61" i="1"/>
  <c r="AH61" i="1"/>
  <c r="AG61" i="1"/>
  <c r="U61" i="1"/>
  <c r="K61" i="1"/>
  <c r="AP60" i="1"/>
  <c r="AO60" i="1"/>
  <c r="AN60" i="1"/>
  <c r="AK60" i="1"/>
  <c r="AJ60" i="1"/>
  <c r="AH60" i="1"/>
  <c r="AG60" i="1"/>
  <c r="U60" i="1"/>
  <c r="K60" i="1"/>
  <c r="AP59" i="1"/>
  <c r="AO59" i="1"/>
  <c r="AN59" i="1"/>
  <c r="AK59" i="1"/>
  <c r="AJ59" i="1"/>
  <c r="AH59" i="1"/>
  <c r="AG59" i="1"/>
  <c r="W59" i="1"/>
  <c r="V59" i="1"/>
  <c r="U59" i="1"/>
  <c r="AR59" i="1" s="1"/>
  <c r="K59" i="1"/>
  <c r="AP58" i="1"/>
  <c r="AO58" i="1"/>
  <c r="AN58" i="1"/>
  <c r="AK58" i="1"/>
  <c r="AJ58" i="1"/>
  <c r="AH58" i="1"/>
  <c r="AG58" i="1"/>
  <c r="U58" i="1"/>
  <c r="K58" i="1"/>
  <c r="AP57" i="1"/>
  <c r="AO57" i="1"/>
  <c r="AN57" i="1"/>
  <c r="AK57" i="1"/>
  <c r="AJ57" i="1"/>
  <c r="AH57" i="1"/>
  <c r="AG57" i="1"/>
  <c r="U57" i="1"/>
  <c r="K57" i="1"/>
  <c r="AP56" i="1"/>
  <c r="AO56" i="1"/>
  <c r="AN56" i="1"/>
  <c r="AK56" i="1"/>
  <c r="AJ56" i="1"/>
  <c r="AH56" i="1"/>
  <c r="AG56" i="1"/>
  <c r="U56" i="1"/>
  <c r="AS56" i="1" s="1"/>
  <c r="K56" i="1"/>
  <c r="AP55" i="1"/>
  <c r="AO55" i="1"/>
  <c r="AN55" i="1"/>
  <c r="AK55" i="1"/>
  <c r="AJ55" i="1"/>
  <c r="AH55" i="1"/>
  <c r="AG55" i="1"/>
  <c r="U55" i="1"/>
  <c r="AD55" i="1" s="1"/>
  <c r="K55" i="1"/>
  <c r="AP54" i="1"/>
  <c r="AO54" i="1"/>
  <c r="AN54" i="1"/>
  <c r="AK54" i="1"/>
  <c r="AJ54" i="1"/>
  <c r="AH54" i="1"/>
  <c r="AG54" i="1"/>
  <c r="U54" i="1"/>
  <c r="AA54" i="1" s="1"/>
  <c r="K54" i="1"/>
  <c r="AP53" i="1"/>
  <c r="AO53" i="1"/>
  <c r="AN53" i="1"/>
  <c r="AK53" i="1"/>
  <c r="AJ53" i="1"/>
  <c r="AH53" i="1"/>
  <c r="AG53" i="1"/>
  <c r="U53" i="1"/>
  <c r="AS53" i="1" s="1"/>
  <c r="K53" i="1"/>
  <c r="AP52" i="1"/>
  <c r="AO52" i="1"/>
  <c r="AN52" i="1"/>
  <c r="AK52" i="1"/>
  <c r="AJ52" i="1"/>
  <c r="AH52" i="1"/>
  <c r="AG52" i="1"/>
  <c r="Y52" i="1"/>
  <c r="U52" i="1"/>
  <c r="AM52" i="1" s="1"/>
  <c r="K52" i="1"/>
  <c r="AP51" i="1"/>
  <c r="AO51" i="1"/>
  <c r="AN51" i="1"/>
  <c r="AK51" i="1"/>
  <c r="AJ51" i="1"/>
  <c r="AH51" i="1"/>
  <c r="AG51" i="1"/>
  <c r="AC51" i="1"/>
  <c r="AL51" i="1" s="1"/>
  <c r="U51" i="1"/>
  <c r="AR51" i="1" s="1"/>
  <c r="K51" i="1"/>
  <c r="AP50" i="1"/>
  <c r="AO50" i="1"/>
  <c r="AN50" i="1"/>
  <c r="AK50" i="1"/>
  <c r="AJ50" i="1"/>
  <c r="AH50" i="1"/>
  <c r="AG50" i="1"/>
  <c r="AC50" i="1"/>
  <c r="AL50" i="1" s="1"/>
  <c r="Z50" i="1"/>
  <c r="AI50" i="1" s="1"/>
  <c r="U50" i="1"/>
  <c r="AS50" i="1" s="1"/>
  <c r="K50" i="1"/>
  <c r="AP49" i="1"/>
  <c r="AO49" i="1"/>
  <c r="AN49" i="1"/>
  <c r="AK49" i="1"/>
  <c r="AJ49" i="1"/>
  <c r="AH49" i="1"/>
  <c r="AG49" i="1"/>
  <c r="Z49" i="1"/>
  <c r="AI49" i="1" s="1"/>
  <c r="W49" i="1"/>
  <c r="V49" i="1"/>
  <c r="U49" i="1"/>
  <c r="K49" i="1"/>
  <c r="AP48" i="1"/>
  <c r="AO48" i="1"/>
  <c r="AN48" i="1"/>
  <c r="AK48" i="1"/>
  <c r="AJ48" i="1"/>
  <c r="AH48" i="1"/>
  <c r="AG48" i="1"/>
  <c r="AC48" i="1"/>
  <c r="AL48" i="1" s="1"/>
  <c r="Z48" i="1"/>
  <c r="AI48" i="1" s="1"/>
  <c r="U48" i="1"/>
  <c r="AS48" i="1" s="1"/>
  <c r="K48" i="1"/>
  <c r="AP47" i="1"/>
  <c r="AO47" i="1"/>
  <c r="AN47" i="1"/>
  <c r="AK47" i="1"/>
  <c r="AJ47" i="1"/>
  <c r="AH47" i="1"/>
  <c r="AG47" i="1"/>
  <c r="U47" i="1"/>
  <c r="AA47" i="1" s="1"/>
  <c r="K47" i="1"/>
  <c r="AP46" i="1"/>
  <c r="AO46" i="1"/>
  <c r="AN46" i="1"/>
  <c r="AK46" i="1"/>
  <c r="AJ46" i="1"/>
  <c r="AH46" i="1"/>
  <c r="AG46" i="1"/>
  <c r="U46" i="1"/>
  <c r="K46" i="1"/>
  <c r="AP45" i="1"/>
  <c r="AO45" i="1"/>
  <c r="AN45" i="1"/>
  <c r="AK45" i="1"/>
  <c r="AJ45" i="1"/>
  <c r="AH45" i="1"/>
  <c r="AG45" i="1"/>
  <c r="U45" i="1"/>
  <c r="K45" i="1"/>
  <c r="AP44" i="1"/>
  <c r="AO44" i="1"/>
  <c r="AN44" i="1"/>
  <c r="AK44" i="1"/>
  <c r="AJ44" i="1"/>
  <c r="AH44" i="1"/>
  <c r="AG44" i="1"/>
  <c r="U44" i="1"/>
  <c r="AA44" i="1" s="1"/>
  <c r="K44" i="1"/>
  <c r="AP43" i="1"/>
  <c r="AO43" i="1"/>
  <c r="AN43" i="1"/>
  <c r="AK43" i="1"/>
  <c r="AJ43" i="1"/>
  <c r="AH43" i="1"/>
  <c r="AG43" i="1"/>
  <c r="Z43" i="1"/>
  <c r="AI43" i="1" s="1"/>
  <c r="U43" i="1"/>
  <c r="AS43" i="1" s="1"/>
  <c r="K43" i="1"/>
  <c r="AP42" i="1"/>
  <c r="AO42" i="1"/>
  <c r="AN42" i="1"/>
  <c r="AK42" i="1"/>
  <c r="AJ42" i="1"/>
  <c r="AH42" i="1"/>
  <c r="AG42" i="1"/>
  <c r="Z42" i="1"/>
  <c r="AI42" i="1" s="1"/>
  <c r="U42" i="1"/>
  <c r="AS42" i="1" s="1"/>
  <c r="K42" i="1"/>
  <c r="AP41" i="1"/>
  <c r="AO41" i="1"/>
  <c r="AN41" i="1"/>
  <c r="AK41" i="1"/>
  <c r="AJ41" i="1"/>
  <c r="AH41" i="1"/>
  <c r="AG41" i="1"/>
  <c r="U41" i="1"/>
  <c r="Y41" i="1" s="1"/>
  <c r="K41" i="1"/>
  <c r="AP40" i="1"/>
  <c r="AO40" i="1"/>
  <c r="AN40" i="1"/>
  <c r="AK40" i="1"/>
  <c r="AJ40" i="1"/>
  <c r="AH40" i="1"/>
  <c r="AG40" i="1"/>
  <c r="U40" i="1"/>
  <c r="AS40" i="1" s="1"/>
  <c r="K40" i="1"/>
  <c r="AP39" i="1"/>
  <c r="AO39" i="1"/>
  <c r="AN39" i="1"/>
  <c r="AK39" i="1"/>
  <c r="AJ39" i="1"/>
  <c r="AH39" i="1"/>
  <c r="AG39" i="1"/>
  <c r="U39" i="1"/>
  <c r="AS39" i="1" s="1"/>
  <c r="K39" i="1"/>
  <c r="AP38" i="1"/>
  <c r="AO38" i="1"/>
  <c r="AN38" i="1"/>
  <c r="AK38" i="1"/>
  <c r="AJ38" i="1"/>
  <c r="AH38" i="1"/>
  <c r="AG38" i="1"/>
  <c r="W38" i="1"/>
  <c r="V38" i="1"/>
  <c r="U38" i="1"/>
  <c r="AA38" i="1" s="1"/>
  <c r="K38" i="1"/>
  <c r="AP37" i="1"/>
  <c r="AO37" i="1"/>
  <c r="AN37" i="1"/>
  <c r="AK37" i="1"/>
  <c r="AJ37" i="1"/>
  <c r="AH37" i="1"/>
  <c r="AG37" i="1"/>
  <c r="AC37" i="1"/>
  <c r="AL37" i="1" s="1"/>
  <c r="U37" i="1"/>
  <c r="AR37" i="1" s="1"/>
  <c r="K37" i="1"/>
  <c r="AP36" i="1"/>
  <c r="AO36" i="1"/>
  <c r="AN36" i="1"/>
  <c r="AK36" i="1"/>
  <c r="AJ36" i="1"/>
  <c r="AH36" i="1"/>
  <c r="AG36" i="1"/>
  <c r="U36" i="1"/>
  <c r="AS36" i="1" s="1"/>
  <c r="K36" i="1"/>
  <c r="AP35" i="1"/>
  <c r="AO35" i="1"/>
  <c r="AN35" i="1"/>
  <c r="AK35" i="1"/>
  <c r="AJ35" i="1"/>
  <c r="AH35" i="1"/>
  <c r="AG35" i="1"/>
  <c r="Z35" i="1"/>
  <c r="AI35" i="1" s="1"/>
  <c r="U35" i="1"/>
  <c r="AS35" i="1" s="1"/>
  <c r="K35" i="1"/>
  <c r="AP34" i="1"/>
  <c r="AO34" i="1"/>
  <c r="AN34" i="1"/>
  <c r="AK34" i="1"/>
  <c r="AJ34" i="1"/>
  <c r="AH34" i="1"/>
  <c r="AG34" i="1"/>
  <c r="U34" i="1"/>
  <c r="K34" i="1"/>
  <c r="AP33" i="1"/>
  <c r="AO33" i="1"/>
  <c r="AN33" i="1"/>
  <c r="AK33" i="1"/>
  <c r="AJ33" i="1"/>
  <c r="AH33" i="1"/>
  <c r="AG33" i="1"/>
  <c r="U33" i="1"/>
  <c r="K33" i="1"/>
  <c r="AP32" i="1"/>
  <c r="AO32" i="1"/>
  <c r="AN32" i="1"/>
  <c r="AK32" i="1"/>
  <c r="AJ32" i="1"/>
  <c r="AH32" i="1"/>
  <c r="AG32" i="1"/>
  <c r="U32" i="1"/>
  <c r="K32" i="1"/>
  <c r="AP31" i="1"/>
  <c r="AO31" i="1"/>
  <c r="AN31" i="1"/>
  <c r="AK31" i="1"/>
  <c r="AJ31" i="1"/>
  <c r="AH31" i="1"/>
  <c r="AG31" i="1"/>
  <c r="U31" i="1"/>
  <c r="AM31" i="1" s="1"/>
  <c r="K31" i="1"/>
  <c r="AP30" i="1"/>
  <c r="AO30" i="1"/>
  <c r="AN30" i="1"/>
  <c r="AK30" i="1"/>
  <c r="AJ30" i="1"/>
  <c r="AH30" i="1"/>
  <c r="AG30" i="1"/>
  <c r="W30" i="1"/>
  <c r="V30" i="1"/>
  <c r="U30" i="1"/>
  <c r="AA30" i="1" s="1"/>
  <c r="K30" i="1"/>
  <c r="AP29" i="1"/>
  <c r="AO29" i="1"/>
  <c r="AN29" i="1"/>
  <c r="AK29" i="1"/>
  <c r="AJ29" i="1"/>
  <c r="AH29" i="1"/>
  <c r="AG29" i="1"/>
  <c r="Z29" i="1"/>
  <c r="U29" i="1"/>
  <c r="AS29" i="1" s="1"/>
  <c r="K29" i="1"/>
  <c r="AP28" i="1"/>
  <c r="AO28" i="1"/>
  <c r="AN28" i="1"/>
  <c r="AK28" i="1"/>
  <c r="AJ28" i="1"/>
  <c r="AH28" i="1"/>
  <c r="AG28" i="1"/>
  <c r="Z28" i="1"/>
  <c r="AI28" i="1" s="1"/>
  <c r="U28" i="1"/>
  <c r="AS28" i="1" s="1"/>
  <c r="K28" i="1"/>
  <c r="AR27" i="1"/>
  <c r="AP27" i="1"/>
  <c r="AO27" i="1"/>
  <c r="AN27" i="1"/>
  <c r="AK27" i="1"/>
  <c r="AJ27" i="1"/>
  <c r="AH27" i="1"/>
  <c r="AG27" i="1"/>
  <c r="AD27" i="1"/>
  <c r="Y27" i="1"/>
  <c r="U27" i="1"/>
  <c r="AM27" i="1" s="1"/>
  <c r="K27" i="1"/>
  <c r="AP26" i="1"/>
  <c r="AO26" i="1"/>
  <c r="AN26" i="1"/>
  <c r="AK26" i="1"/>
  <c r="AJ26" i="1"/>
  <c r="AH26" i="1"/>
  <c r="AG26" i="1"/>
  <c r="U26" i="1"/>
  <c r="K26" i="1"/>
  <c r="AP25" i="1"/>
  <c r="AO25" i="1"/>
  <c r="AN25" i="1"/>
  <c r="AK25" i="1"/>
  <c r="AJ25" i="1"/>
  <c r="AH25" i="1"/>
  <c r="AG25" i="1"/>
  <c r="U25" i="1"/>
  <c r="AR25" i="1" s="1"/>
  <c r="K25" i="1"/>
  <c r="AP24" i="1"/>
  <c r="AO24" i="1"/>
  <c r="AN24" i="1"/>
  <c r="AK24" i="1"/>
  <c r="AJ24" i="1"/>
  <c r="AH24" i="1"/>
  <c r="AG24" i="1"/>
  <c r="U24" i="1"/>
  <c r="AS24" i="1" s="1"/>
  <c r="K24" i="1"/>
  <c r="AP23" i="1"/>
  <c r="AO23" i="1"/>
  <c r="AN23" i="1"/>
  <c r="AK23" i="1"/>
  <c r="AJ23" i="1"/>
  <c r="AH23" i="1"/>
  <c r="AG23" i="1"/>
  <c r="Z23" i="1"/>
  <c r="U23" i="1"/>
  <c r="AS23" i="1" s="1"/>
  <c r="K23" i="1"/>
  <c r="AP22" i="1"/>
  <c r="AO22" i="1"/>
  <c r="AN22" i="1"/>
  <c r="AK22" i="1"/>
  <c r="AJ22" i="1"/>
  <c r="AH22" i="1"/>
  <c r="AG22" i="1"/>
  <c r="U22" i="1"/>
  <c r="AM22" i="1" s="1"/>
  <c r="K22" i="1"/>
  <c r="AP21" i="1"/>
  <c r="AO21" i="1"/>
  <c r="AN21" i="1"/>
  <c r="AK21" i="1"/>
  <c r="AJ21" i="1"/>
  <c r="AH21" i="1"/>
  <c r="AG21" i="1"/>
  <c r="Z21" i="1"/>
  <c r="AI21" i="1" s="1"/>
  <c r="U21" i="1"/>
  <c r="AS21" i="1" s="1"/>
  <c r="K21" i="1"/>
  <c r="AP20" i="1"/>
  <c r="AO20" i="1"/>
  <c r="AN20" i="1"/>
  <c r="AK20" i="1"/>
  <c r="AJ20" i="1"/>
  <c r="AH20" i="1"/>
  <c r="AG20" i="1"/>
  <c r="U20" i="1"/>
  <c r="K20" i="1"/>
  <c r="AP19" i="1"/>
  <c r="AO19" i="1"/>
  <c r="AN19" i="1"/>
  <c r="AK19" i="1"/>
  <c r="AJ19" i="1"/>
  <c r="AH19" i="1"/>
  <c r="AG19" i="1"/>
  <c r="U19" i="1"/>
  <c r="AR19" i="1" s="1"/>
  <c r="K19" i="1"/>
  <c r="AP18" i="1"/>
  <c r="AO18" i="1"/>
  <c r="AN18" i="1"/>
  <c r="AK18" i="1"/>
  <c r="AJ18" i="1"/>
  <c r="AH18" i="1"/>
  <c r="AG18" i="1"/>
  <c r="U18" i="1"/>
  <c r="AS18" i="1" s="1"/>
  <c r="K18" i="1"/>
  <c r="AP17" i="1"/>
  <c r="AO17" i="1"/>
  <c r="AN17" i="1"/>
  <c r="AK17" i="1"/>
  <c r="AJ17" i="1"/>
  <c r="AH17" i="1"/>
  <c r="AG17" i="1"/>
  <c r="W17" i="1"/>
  <c r="U17" i="1"/>
  <c r="AR17" i="1" s="1"/>
  <c r="K17" i="1"/>
  <c r="AP16" i="1"/>
  <c r="AO16" i="1"/>
  <c r="AN16" i="1"/>
  <c r="AK16" i="1"/>
  <c r="AJ16" i="1"/>
  <c r="AH16" i="1"/>
  <c r="AG16" i="1"/>
  <c r="Z16" i="1"/>
  <c r="AI16" i="1" s="1"/>
  <c r="U16" i="1"/>
  <c r="AS16" i="1" s="1"/>
  <c r="K16" i="1"/>
  <c r="AP15" i="1"/>
  <c r="AO15" i="1"/>
  <c r="AN15" i="1"/>
  <c r="AK15" i="1"/>
  <c r="AJ15" i="1"/>
  <c r="AH15" i="1"/>
  <c r="AG15" i="1"/>
  <c r="U15" i="1"/>
  <c r="AM15" i="1" s="1"/>
  <c r="K15" i="1"/>
  <c r="AP14" i="1"/>
  <c r="AO14" i="1"/>
  <c r="AN14" i="1"/>
  <c r="AK14" i="1"/>
  <c r="AJ14" i="1"/>
  <c r="AH14" i="1"/>
  <c r="AG14" i="1"/>
  <c r="Z14" i="1"/>
  <c r="U14" i="1"/>
  <c r="AS14" i="1" s="1"/>
  <c r="K14" i="1"/>
  <c r="AP13" i="1"/>
  <c r="AO13" i="1"/>
  <c r="AN13" i="1"/>
  <c r="AK13" i="1"/>
  <c r="AJ13" i="1"/>
  <c r="AH13" i="1"/>
  <c r="AG13" i="1"/>
  <c r="Z13" i="1"/>
  <c r="AI13" i="1" s="1"/>
  <c r="U13" i="1"/>
  <c r="AS13" i="1" s="1"/>
  <c r="K13" i="1"/>
  <c r="AP12" i="1"/>
  <c r="AO12" i="1"/>
  <c r="AN12" i="1"/>
  <c r="AK12" i="1"/>
  <c r="AJ12" i="1"/>
  <c r="AH12" i="1"/>
  <c r="AG12" i="1"/>
  <c r="U12" i="1"/>
  <c r="AR12" i="1" s="1"/>
  <c r="K12" i="1"/>
  <c r="AP11" i="1"/>
  <c r="AO11" i="1"/>
  <c r="AN11" i="1"/>
  <c r="AK11" i="1"/>
  <c r="AJ11" i="1"/>
  <c r="AH11" i="1"/>
  <c r="AG11" i="1"/>
  <c r="U11" i="1"/>
  <c r="K11" i="1"/>
  <c r="AP10" i="1"/>
  <c r="AO10" i="1"/>
  <c r="AN10" i="1"/>
  <c r="AK10" i="1"/>
  <c r="AJ10" i="1"/>
  <c r="AH10" i="1"/>
  <c r="AG10" i="1"/>
  <c r="AD10" i="1"/>
  <c r="U10" i="1"/>
  <c r="K10" i="1"/>
  <c r="AP9" i="1"/>
  <c r="AO9" i="1"/>
  <c r="AN9" i="1"/>
  <c r="AK9" i="1"/>
  <c r="AJ9" i="1"/>
  <c r="AH9" i="1"/>
  <c r="AG9" i="1"/>
  <c r="U9" i="1"/>
  <c r="AS9" i="1" s="1"/>
  <c r="K9" i="1"/>
  <c r="AP8" i="1"/>
  <c r="AO8" i="1"/>
  <c r="AN8" i="1"/>
  <c r="AK8" i="1"/>
  <c r="AJ8" i="1"/>
  <c r="AH8" i="1"/>
  <c r="AG8" i="1"/>
  <c r="Z8" i="1"/>
  <c r="AI8" i="1" s="1"/>
  <c r="U8" i="1"/>
  <c r="AA8" i="1" s="1"/>
  <c r="K8" i="1"/>
  <c r="AR7" i="1"/>
  <c r="AP7" i="1"/>
  <c r="AO7" i="1"/>
  <c r="AN7" i="1"/>
  <c r="AK7" i="1"/>
  <c r="AJ7" i="1"/>
  <c r="AH7" i="1"/>
  <c r="AG7" i="1"/>
  <c r="AC7" i="1"/>
  <c r="AL7" i="1" s="1"/>
  <c r="Z7" i="1"/>
  <c r="U7" i="1"/>
  <c r="AD7" i="1" s="1"/>
  <c r="K7" i="1"/>
  <c r="AP6" i="1"/>
  <c r="AO6" i="1"/>
  <c r="AN6" i="1"/>
  <c r="AK6" i="1"/>
  <c r="AJ6" i="1"/>
  <c r="AH6" i="1"/>
  <c r="AG6" i="1"/>
  <c r="U6" i="1"/>
  <c r="AA6" i="1" s="1"/>
  <c r="K6" i="1"/>
  <c r="AS5" i="1"/>
  <c r="AP5" i="1"/>
  <c r="AO5" i="1"/>
  <c r="AN5" i="1"/>
  <c r="AK5" i="1"/>
  <c r="AJ5" i="1"/>
  <c r="AH5" i="1"/>
  <c r="AG5" i="1"/>
  <c r="AD5" i="1"/>
  <c r="Z5" i="1"/>
  <c r="U5" i="1"/>
  <c r="AC5" i="1" s="1"/>
  <c r="K5" i="1"/>
  <c r="Z6" i="1" l="1"/>
  <c r="AI6" i="1" s="1"/>
  <c r="AQ6" i="1" s="1"/>
  <c r="AD6" i="1"/>
  <c r="AS6" i="1"/>
  <c r="AA7" i="1"/>
  <c r="AS7" i="1"/>
  <c r="Z9" i="1"/>
  <c r="AI9" i="1" s="1"/>
  <c r="AC9" i="1"/>
  <c r="AL9" i="1" s="1"/>
  <c r="AR9" i="1"/>
  <c r="AC12" i="1"/>
  <c r="AL12" i="1" s="1"/>
  <c r="AS12" i="1"/>
  <c r="AD13" i="1"/>
  <c r="AA14" i="1"/>
  <c r="Y15" i="1"/>
  <c r="AA15" i="1"/>
  <c r="AS15" i="1"/>
  <c r="AA16" i="1"/>
  <c r="AA17" i="1"/>
  <c r="Z18" i="1"/>
  <c r="AI18" i="1" s="1"/>
  <c r="AC18" i="1"/>
  <c r="AL18" i="1" s="1"/>
  <c r="AQ18" i="1" s="1"/>
  <c r="AU18" i="1" s="1"/>
  <c r="AC19" i="1"/>
  <c r="AL19" i="1" s="1"/>
  <c r="AA21" i="1"/>
  <c r="Y22" i="1"/>
  <c r="AA22" i="1"/>
  <c r="AS22" i="1"/>
  <c r="AA23" i="1"/>
  <c r="Z24" i="1"/>
  <c r="AI24" i="1" s="1"/>
  <c r="AC24" i="1"/>
  <c r="AL24" i="1" s="1"/>
  <c r="AQ24" i="1" s="1"/>
  <c r="AC25" i="1"/>
  <c r="AL25" i="1" s="1"/>
  <c r="Z27" i="1"/>
  <c r="AI27" i="1" s="1"/>
  <c r="AS27" i="1"/>
  <c r="AD28" i="1"/>
  <c r="AA29" i="1"/>
  <c r="Z30" i="1"/>
  <c r="AI30" i="1" s="1"/>
  <c r="AD30" i="1"/>
  <c r="AR30" i="1"/>
  <c r="Y31" i="1"/>
  <c r="AD31" i="1"/>
  <c r="AR31" i="1"/>
  <c r="AA35" i="1"/>
  <c r="Z36" i="1"/>
  <c r="AI36" i="1" s="1"/>
  <c r="AC36" i="1"/>
  <c r="AL36" i="1" s="1"/>
  <c r="AQ36" i="1"/>
  <c r="AR36" i="1"/>
  <c r="AD37" i="1"/>
  <c r="AD39" i="1"/>
  <c r="AR39" i="1"/>
  <c r="Z40" i="1"/>
  <c r="AI40" i="1" s="1"/>
  <c r="AA9" i="1"/>
  <c r="AD12" i="1"/>
  <c r="Z15" i="1"/>
  <c r="AI15" i="1" s="1"/>
  <c r="AD15" i="1"/>
  <c r="AR15" i="1"/>
  <c r="Z17" i="1"/>
  <c r="AD17" i="1"/>
  <c r="AS17" i="1"/>
  <c r="AA18" i="1"/>
  <c r="AR18" i="1"/>
  <c r="AD19" i="1"/>
  <c r="Z22" i="1"/>
  <c r="AD22" i="1"/>
  <c r="AR22" i="1"/>
  <c r="AA24" i="1"/>
  <c r="AR24" i="1"/>
  <c r="AD25" i="1"/>
  <c r="AC30" i="1"/>
  <c r="AL30" i="1" s="1"/>
  <c r="AS30" i="1"/>
  <c r="Z31" i="1"/>
  <c r="AI31" i="1" s="1"/>
  <c r="AS31" i="1"/>
  <c r="AA36" i="1"/>
  <c r="AD40" i="1"/>
  <c r="AM41" i="1"/>
  <c r="AS41" i="1"/>
  <c r="Z41" i="1"/>
  <c r="AI41" i="1" s="1"/>
  <c r="AD41" i="1"/>
  <c r="AR41" i="1"/>
  <c r="AS44" i="1"/>
  <c r="AC44" i="1"/>
  <c r="AL44" i="1" s="1"/>
  <c r="Z44" i="1"/>
  <c r="AI44" i="1" s="1"/>
  <c r="AQ44" i="1" s="1"/>
  <c r="AU44" i="1" s="1"/>
  <c r="AR44" i="1"/>
  <c r="AS47" i="1"/>
  <c r="Z47" i="1"/>
  <c r="AI47" i="1" s="1"/>
  <c r="AQ48" i="1"/>
  <c r="AD42" i="1"/>
  <c r="AA43" i="1"/>
  <c r="AA48" i="1"/>
  <c r="AR48" i="1"/>
  <c r="AA50" i="1"/>
  <c r="AR50" i="1"/>
  <c r="AD51" i="1"/>
  <c r="AA52" i="1"/>
  <c r="AA53" i="1"/>
  <c r="AD53" i="1"/>
  <c r="AR53" i="1"/>
  <c r="Z54" i="1"/>
  <c r="AI54" i="1" s="1"/>
  <c r="AQ54" i="1" s="1"/>
  <c r="Z55" i="1"/>
  <c r="AI55" i="1" s="1"/>
  <c r="Z56" i="1"/>
  <c r="AI56" i="1" s="1"/>
  <c r="AQ56" i="1" s="1"/>
  <c r="AC56" i="1"/>
  <c r="AL56" i="1" s="1"/>
  <c r="AA59" i="1"/>
  <c r="AD63" i="1"/>
  <c r="Y65" i="1"/>
  <c r="AD65" i="1"/>
  <c r="AR65" i="1"/>
  <c r="Z66" i="1"/>
  <c r="AI66" i="1" s="1"/>
  <c r="Z67" i="1"/>
  <c r="AI67" i="1" s="1"/>
  <c r="AC68" i="1"/>
  <c r="AL68" i="1" s="1"/>
  <c r="Z70" i="1"/>
  <c r="AI70" i="1" s="1"/>
  <c r="AD70" i="1"/>
  <c r="Z71" i="1"/>
  <c r="AI71" i="1" s="1"/>
  <c r="AD71" i="1"/>
  <c r="AS71" i="1"/>
  <c r="AA72" i="1"/>
  <c r="AR72" i="1"/>
  <c r="AC73" i="1"/>
  <c r="AL73" i="1" s="1"/>
  <c r="Z76" i="1"/>
  <c r="AI76" i="1" s="1"/>
  <c r="AQ76" i="1" s="1"/>
  <c r="AC76" i="1"/>
  <c r="AL76" i="1" s="1"/>
  <c r="AR76" i="1"/>
  <c r="AS77" i="1"/>
  <c r="AA78" i="1"/>
  <c r="AR78" i="1"/>
  <c r="Z80" i="1"/>
  <c r="AI80" i="1" s="1"/>
  <c r="AQ80" i="1" s="1"/>
  <c r="AA81" i="1"/>
  <c r="AA82" i="1"/>
  <c r="AQ82" i="1"/>
  <c r="AA83" i="1"/>
  <c r="AA84" i="1"/>
  <c r="AA85" i="1"/>
  <c r="AD86" i="1"/>
  <c r="Z88" i="1"/>
  <c r="AI88" i="1" s="1"/>
  <c r="Z91" i="1"/>
  <c r="AI91" i="1" s="1"/>
  <c r="AC91" i="1"/>
  <c r="AL91" i="1" s="1"/>
  <c r="AQ91" i="1" s="1"/>
  <c r="AA92" i="1"/>
  <c r="AD92" i="1"/>
  <c r="AS92" i="1"/>
  <c r="AA94" i="1"/>
  <c r="AR94" i="1"/>
  <c r="Z95" i="1"/>
  <c r="AI95" i="1" s="1"/>
  <c r="AQ95" i="1" s="1"/>
  <c r="AD95" i="1"/>
  <c r="AS95" i="1"/>
  <c r="Z96" i="1"/>
  <c r="AI96" i="1" s="1"/>
  <c r="AC96" i="1"/>
  <c r="AL96" i="1" s="1"/>
  <c r="AQ96" i="1" s="1"/>
  <c r="Z99" i="1"/>
  <c r="AC99" i="1"/>
  <c r="AL99" i="1" s="1"/>
  <c r="AA101" i="1"/>
  <c r="AA104" i="1"/>
  <c r="AA106" i="1"/>
  <c r="AA108" i="1"/>
  <c r="AA110" i="1"/>
  <c r="AC53" i="1"/>
  <c r="AL53" i="1" s="1"/>
  <c r="AC54" i="1"/>
  <c r="AL54" i="1" s="1"/>
  <c r="AS54" i="1"/>
  <c r="AA55" i="1"/>
  <c r="AS55" i="1"/>
  <c r="AA56" i="1"/>
  <c r="AR56" i="1"/>
  <c r="Z65" i="1"/>
  <c r="AI65" i="1" s="1"/>
  <c r="AS65" i="1"/>
  <c r="AD66" i="1"/>
  <c r="AA67" i="1"/>
  <c r="AD68" i="1"/>
  <c r="AC70" i="1"/>
  <c r="AL70" i="1" s="1"/>
  <c r="AS70" i="1"/>
  <c r="AA76" i="1"/>
  <c r="AC80" i="1"/>
  <c r="AL80" i="1" s="1"/>
  <c r="AR80" i="1"/>
  <c r="AD88" i="1"/>
  <c r="AA91" i="1"/>
  <c r="AR91" i="1"/>
  <c r="AC92" i="1"/>
  <c r="AL92" i="1" s="1"/>
  <c r="AC95" i="1"/>
  <c r="AL95" i="1" s="1"/>
  <c r="AA96" i="1"/>
  <c r="AR96" i="1"/>
  <c r="AA99" i="1"/>
  <c r="AM99" i="1"/>
  <c r="AS99" i="1"/>
  <c r="AL12" i="2"/>
  <c r="AL14" i="2"/>
  <c r="P17" i="2"/>
  <c r="P18" i="2"/>
  <c r="AH11" i="2"/>
  <c r="AL11" i="2" s="1"/>
  <c r="L17" i="2"/>
  <c r="P13" i="2"/>
  <c r="AH13" i="2"/>
  <c r="U17" i="2"/>
  <c r="AJ12" i="2"/>
  <c r="U13" i="2"/>
  <c r="AL13" i="2" s="1"/>
  <c r="AI13" i="2"/>
  <c r="U14" i="2"/>
  <c r="AJ14" i="2"/>
  <c r="Z17" i="2"/>
  <c r="AE18" i="2"/>
  <c r="AH18" i="2" s="1"/>
  <c r="U12" i="2"/>
  <c r="U18" i="2" s="1"/>
  <c r="AI12" i="2"/>
  <c r="AI17" i="2" s="1"/>
  <c r="AI14" i="2"/>
  <c r="L18" i="2"/>
  <c r="AH10" i="2"/>
  <c r="AA11" i="1"/>
  <c r="AS11" i="1"/>
  <c r="Z11" i="1"/>
  <c r="AI11" i="1" s="1"/>
  <c r="AQ11" i="1" s="1"/>
  <c r="AR11" i="1"/>
  <c r="AD11" i="1"/>
  <c r="AC11" i="1"/>
  <c r="AL11" i="1" s="1"/>
  <c r="AQ29" i="1"/>
  <c r="AI17" i="1"/>
  <c r="AI7" i="1"/>
  <c r="AQ7" i="1" s="1"/>
  <c r="AU7" i="1" s="1"/>
  <c r="AI23" i="1"/>
  <c r="AI29" i="1"/>
  <c r="AQ50" i="1"/>
  <c r="AI5" i="1"/>
  <c r="AQ23" i="1"/>
  <c r="AI14" i="1"/>
  <c r="AN113" i="1"/>
  <c r="AR117" i="1" s="1"/>
  <c r="AN112" i="1"/>
  <c r="AQ9" i="1"/>
  <c r="AA32" i="1"/>
  <c r="AS32" i="1"/>
  <c r="Z32" i="1"/>
  <c r="AI32" i="1" s="1"/>
  <c r="AM32" i="1"/>
  <c r="Y32" i="1"/>
  <c r="AR32" i="1"/>
  <c r="AD32" i="1"/>
  <c r="AC32" i="1"/>
  <c r="AL32" i="1" s="1"/>
  <c r="AC38" i="1"/>
  <c r="AL38" i="1" s="1"/>
  <c r="AA45" i="1"/>
  <c r="Z45" i="1"/>
  <c r="AI45" i="1" s="1"/>
  <c r="AC45" i="1"/>
  <c r="AL45" i="1" s="1"/>
  <c r="AR46" i="1"/>
  <c r="AC46" i="1"/>
  <c r="AL46" i="1" s="1"/>
  <c r="AA46" i="1"/>
  <c r="AA60" i="1"/>
  <c r="AD60" i="1"/>
  <c r="AC60" i="1"/>
  <c r="AL60" i="1" s="1"/>
  <c r="AA61" i="1"/>
  <c r="AS61" i="1"/>
  <c r="AC61" i="1"/>
  <c r="AL61" i="1" s="1"/>
  <c r="AR61" i="1"/>
  <c r="AM61" i="1"/>
  <c r="AQ61" i="1" s="1"/>
  <c r="Z61" i="1"/>
  <c r="AI61" i="1" s="1"/>
  <c r="AR64" i="1"/>
  <c r="AC64" i="1"/>
  <c r="AL64" i="1" s="1"/>
  <c r="AA64" i="1"/>
  <c r="AS64" i="1"/>
  <c r="AD64" i="1"/>
  <c r="AR75" i="1"/>
  <c r="AC75" i="1"/>
  <c r="AL75" i="1" s="1"/>
  <c r="AD75" i="1"/>
  <c r="AA75" i="1"/>
  <c r="AS75" i="1"/>
  <c r="AA109" i="1"/>
  <c r="Z109" i="1"/>
  <c r="AI109" i="1" s="1"/>
  <c r="AQ109" i="1" s="1"/>
  <c r="AC109" i="1"/>
  <c r="AL109" i="1" s="1"/>
  <c r="AR109" i="1"/>
  <c r="AL5" i="1"/>
  <c r="AO113" i="1"/>
  <c r="AD117" i="1" s="1"/>
  <c r="AO112" i="1"/>
  <c r="AI22" i="1"/>
  <c r="AA33" i="1"/>
  <c r="Z33" i="1"/>
  <c r="AI33" i="1" s="1"/>
  <c r="AQ33" i="1" s="1"/>
  <c r="AC33" i="1"/>
  <c r="AL33" i="1" s="1"/>
  <c r="AR34" i="1"/>
  <c r="AC34" i="1"/>
  <c r="AL34" i="1" s="1"/>
  <c r="AA34" i="1"/>
  <c r="AR38" i="1"/>
  <c r="AD45" i="1"/>
  <c r="AR45" i="1"/>
  <c r="Z46" i="1"/>
  <c r="AI46" i="1" s="1"/>
  <c r="AQ46" i="1" s="1"/>
  <c r="Z57" i="1"/>
  <c r="AI57" i="1" s="1"/>
  <c r="AS57" i="1"/>
  <c r="AD57" i="1"/>
  <c r="AR57" i="1"/>
  <c r="AC57" i="1"/>
  <c r="AL57" i="1" s="1"/>
  <c r="AA58" i="1"/>
  <c r="AC58" i="1"/>
  <c r="AL58" i="1" s="1"/>
  <c r="AS58" i="1"/>
  <c r="Z58" i="1"/>
  <c r="AI58" i="1" s="1"/>
  <c r="Z60" i="1"/>
  <c r="AI60" i="1" s="1"/>
  <c r="AR60" i="1"/>
  <c r="Y61" i="1"/>
  <c r="Z64" i="1"/>
  <c r="AI64" i="1" s="1"/>
  <c r="Z75" i="1"/>
  <c r="AI75" i="1" s="1"/>
  <c r="AD109" i="1"/>
  <c r="AS109" i="1"/>
  <c r="AJ113" i="1"/>
  <c r="AC117" i="1" s="1"/>
  <c r="AJ112" i="1"/>
  <c r="AP113" i="1"/>
  <c r="AS117" i="1" s="1"/>
  <c r="AP112" i="1"/>
  <c r="Z10" i="1"/>
  <c r="AI10" i="1" s="1"/>
  <c r="AR10" i="1"/>
  <c r="AC10" i="1"/>
  <c r="AL10" i="1" s="1"/>
  <c r="AS10" i="1"/>
  <c r="AA12" i="1"/>
  <c r="Y12" i="1"/>
  <c r="AR20" i="1"/>
  <c r="AC20" i="1"/>
  <c r="AL20" i="1" s="1"/>
  <c r="AA20" i="1"/>
  <c r="AS20" i="1"/>
  <c r="AD20" i="1"/>
  <c r="AR26" i="1"/>
  <c r="AC26" i="1"/>
  <c r="AL26" i="1" s="1"/>
  <c r="AA26" i="1"/>
  <c r="AS26" i="1"/>
  <c r="AD26" i="1"/>
  <c r="AD33" i="1"/>
  <c r="AR33" i="1"/>
  <c r="Z34" i="1"/>
  <c r="AI34" i="1" s="1"/>
  <c r="AQ34" i="1" s="1"/>
  <c r="AS45" i="1"/>
  <c r="AD46" i="1"/>
  <c r="AS46" i="1"/>
  <c r="AA57" i="1"/>
  <c r="AD58" i="1"/>
  <c r="AR58" i="1"/>
  <c r="AQ60" i="1"/>
  <c r="AS60" i="1"/>
  <c r="AD61" i="1"/>
  <c r="AA98" i="1"/>
  <c r="AD98" i="1"/>
  <c r="AS98" i="1"/>
  <c r="Z98" i="1"/>
  <c r="AI98" i="1" s="1"/>
  <c r="AR98" i="1"/>
  <c r="AC98" i="1"/>
  <c r="AL98" i="1" s="1"/>
  <c r="U113" i="1"/>
  <c r="U112" i="1"/>
  <c r="AA5" i="1"/>
  <c r="AG113" i="1"/>
  <c r="Z117" i="1" s="1"/>
  <c r="AG112" i="1"/>
  <c r="AK113" i="1"/>
  <c r="V117" i="1" s="1"/>
  <c r="AK112" i="1"/>
  <c r="AR5" i="1"/>
  <c r="AR6" i="1"/>
  <c r="AC6" i="1"/>
  <c r="AL6" i="1" s="1"/>
  <c r="AR8" i="1"/>
  <c r="AC8" i="1"/>
  <c r="AL8" i="1" s="1"/>
  <c r="AQ8" i="1" s="1"/>
  <c r="AD8" i="1"/>
  <c r="AS8" i="1"/>
  <c r="AA10" i="1"/>
  <c r="Z12" i="1"/>
  <c r="AI12" i="1" s="1"/>
  <c r="AQ12" i="1" s="1"/>
  <c r="AM12" i="1"/>
  <c r="AR13" i="1"/>
  <c r="AC13" i="1"/>
  <c r="AL13" i="1" s="1"/>
  <c r="AQ13" i="1" s="1"/>
  <c r="AA13" i="1"/>
  <c r="Z20" i="1"/>
  <c r="AI20" i="1" s="1"/>
  <c r="Z26" i="1"/>
  <c r="AI26" i="1" s="1"/>
  <c r="AQ26" i="1" s="1"/>
  <c r="AR28" i="1"/>
  <c r="AC28" i="1"/>
  <c r="AL28" i="1" s="1"/>
  <c r="AA28" i="1"/>
  <c r="AQ30" i="1"/>
  <c r="AU30" i="1" s="1"/>
  <c r="AS33" i="1"/>
  <c r="AD34" i="1"/>
  <c r="AS34" i="1"/>
  <c r="AA39" i="1"/>
  <c r="Z39" i="1"/>
  <c r="AI39" i="1" s="1"/>
  <c r="AC39" i="1"/>
  <c r="AL39" i="1" s="1"/>
  <c r="AR40" i="1"/>
  <c r="AC40" i="1"/>
  <c r="AL40" i="1" s="1"/>
  <c r="AQ40" i="1" s="1"/>
  <c r="AA40" i="1"/>
  <c r="AQ45" i="1"/>
  <c r="AQ58" i="1"/>
  <c r="AR69" i="1"/>
  <c r="AC69" i="1"/>
  <c r="AL69" i="1" s="1"/>
  <c r="AA69" i="1"/>
  <c r="AS69" i="1"/>
  <c r="AD69" i="1"/>
  <c r="Z69" i="1"/>
  <c r="AI69" i="1" s="1"/>
  <c r="AQ69" i="1" s="1"/>
  <c r="AA74" i="1"/>
  <c r="AD74" i="1"/>
  <c r="AC74" i="1"/>
  <c r="AL74" i="1" s="1"/>
  <c r="AS74" i="1"/>
  <c r="AR74" i="1"/>
  <c r="Z74" i="1"/>
  <c r="AI74" i="1" s="1"/>
  <c r="AQ74" i="1" s="1"/>
  <c r="AA93" i="1"/>
  <c r="AD93" i="1"/>
  <c r="AS93" i="1"/>
  <c r="Z93" i="1"/>
  <c r="AI93" i="1" s="1"/>
  <c r="AR93" i="1"/>
  <c r="AC93" i="1"/>
  <c r="AL93" i="1" s="1"/>
  <c r="AQ93" i="1" s="1"/>
  <c r="Z38" i="1"/>
  <c r="AI38" i="1" s="1"/>
  <c r="AQ38" i="1" s="1"/>
  <c r="AS38" i="1"/>
  <c r="AD38" i="1"/>
  <c r="AQ75" i="1"/>
  <c r="AH113" i="1"/>
  <c r="AA117" i="1" s="1"/>
  <c r="AH112" i="1"/>
  <c r="AA19" i="1"/>
  <c r="Z19" i="1"/>
  <c r="AI19" i="1" s="1"/>
  <c r="AQ19" i="1" s="1"/>
  <c r="AS19" i="1"/>
  <c r="AA25" i="1"/>
  <c r="Z25" i="1"/>
  <c r="AI25" i="1" s="1"/>
  <c r="AQ25" i="1"/>
  <c r="AU25" i="1" s="1"/>
  <c r="AS25" i="1"/>
  <c r="AQ28" i="1"/>
  <c r="AA37" i="1"/>
  <c r="Z37" i="1"/>
  <c r="AI37" i="1" s="1"/>
  <c r="AQ37" i="1" s="1"/>
  <c r="AS37" i="1"/>
  <c r="AR42" i="1"/>
  <c r="AC42" i="1"/>
  <c r="AL42" i="1" s="1"/>
  <c r="AQ42" i="1" s="1"/>
  <c r="AA42" i="1"/>
  <c r="AS49" i="1"/>
  <c r="AD49" i="1"/>
  <c r="AR49" i="1"/>
  <c r="AC49" i="1"/>
  <c r="AL49" i="1" s="1"/>
  <c r="AQ49" i="1" s="1"/>
  <c r="AA49" i="1"/>
  <c r="AA51" i="1"/>
  <c r="Z51" i="1"/>
  <c r="AI51" i="1" s="1"/>
  <c r="AQ51" i="1" s="1"/>
  <c r="AS51" i="1"/>
  <c r="Z59" i="1"/>
  <c r="AI59" i="1" s="1"/>
  <c r="AS59" i="1"/>
  <c r="AD59" i="1"/>
  <c r="AC59" i="1"/>
  <c r="AL59" i="1" s="1"/>
  <c r="Z62" i="1"/>
  <c r="AI62" i="1" s="1"/>
  <c r="AQ62" i="1" s="1"/>
  <c r="AS62" i="1"/>
  <c r="AD62" i="1"/>
  <c r="AC62" i="1"/>
  <c r="AL62" i="1" s="1"/>
  <c r="AQ103" i="1"/>
  <c r="AI104" i="1"/>
  <c r="AD9" i="1"/>
  <c r="AU9" i="1" s="1"/>
  <c r="AC14" i="1"/>
  <c r="AL14" i="1" s="1"/>
  <c r="AQ14" i="1" s="1"/>
  <c r="AR14" i="1"/>
  <c r="AC15" i="1"/>
  <c r="AC16" i="1"/>
  <c r="AL16" i="1" s="1"/>
  <c r="AQ16" i="1" s="1"/>
  <c r="AR16" i="1"/>
  <c r="AC17" i="1"/>
  <c r="AL17" i="1" s="1"/>
  <c r="AD18" i="1"/>
  <c r="AC21" i="1"/>
  <c r="AR21" i="1"/>
  <c r="AC22" i="1"/>
  <c r="AL22" i="1" s="1"/>
  <c r="AC23" i="1"/>
  <c r="AL23" i="1" s="1"/>
  <c r="AR23" i="1"/>
  <c r="AD24" i="1"/>
  <c r="AA27" i="1"/>
  <c r="AC29" i="1"/>
  <c r="AL29" i="1" s="1"/>
  <c r="AR29" i="1"/>
  <c r="AA31" i="1"/>
  <c r="AC35" i="1"/>
  <c r="AR35" i="1"/>
  <c r="AD36" i="1"/>
  <c r="AU36" i="1" s="1"/>
  <c r="AA41" i="1"/>
  <c r="AC43" i="1"/>
  <c r="AL43" i="1" s="1"/>
  <c r="AQ43" i="1" s="1"/>
  <c r="AR43" i="1"/>
  <c r="AD44" i="1"/>
  <c r="AC47" i="1"/>
  <c r="AR47" i="1"/>
  <c r="AD48" i="1"/>
  <c r="AD50" i="1"/>
  <c r="AU50" i="1" s="1"/>
  <c r="AC52" i="1"/>
  <c r="AL52" i="1" s="1"/>
  <c r="Z53" i="1"/>
  <c r="AI53" i="1" s="1"/>
  <c r="AQ53" i="1" s="1"/>
  <c r="AD54" i="1"/>
  <c r="AA63" i="1"/>
  <c r="Z63" i="1"/>
  <c r="AI63" i="1" s="1"/>
  <c r="AS63" i="1"/>
  <c r="AS97" i="1"/>
  <c r="Z97" i="1"/>
  <c r="AI97" i="1" s="1"/>
  <c r="Y97" i="1"/>
  <c r="AM97" i="1"/>
  <c r="AC97" i="1"/>
  <c r="AL97" i="1" s="1"/>
  <c r="AD97" i="1"/>
  <c r="AA97" i="1"/>
  <c r="AA105" i="1"/>
  <c r="Z105" i="1"/>
  <c r="AI105" i="1" s="1"/>
  <c r="AC105" i="1"/>
  <c r="AL105" i="1" s="1"/>
  <c r="AQ105" i="1" s="1"/>
  <c r="AR105" i="1"/>
  <c r="AD14" i="1"/>
  <c r="AD16" i="1"/>
  <c r="W112" i="1"/>
  <c r="W113" i="1" s="1"/>
  <c r="AD21" i="1"/>
  <c r="AD23" i="1"/>
  <c r="AC27" i="1"/>
  <c r="AL27" i="1" s="1"/>
  <c r="AQ27" i="1" s="1"/>
  <c r="AD29" i="1"/>
  <c r="V112" i="1"/>
  <c r="V113" i="1" s="1"/>
  <c r="AC31" i="1"/>
  <c r="AL31" i="1" s="1"/>
  <c r="AQ31" i="1" s="1"/>
  <c r="AD35" i="1"/>
  <c r="AC41" i="1"/>
  <c r="AL41" i="1" s="1"/>
  <c r="AQ41" i="1" s="1"/>
  <c r="AD43" i="1"/>
  <c r="AD47" i="1"/>
  <c r="AS52" i="1"/>
  <c r="Z52" i="1"/>
  <c r="AD52" i="1"/>
  <c r="AR52" i="1"/>
  <c r="AR54" i="1"/>
  <c r="AR55" i="1"/>
  <c r="AC55" i="1"/>
  <c r="AL55" i="1" s="1"/>
  <c r="AQ55" i="1" s="1"/>
  <c r="AC63" i="1"/>
  <c r="AL63" i="1" s="1"/>
  <c r="AR66" i="1"/>
  <c r="AC66" i="1"/>
  <c r="AL66" i="1" s="1"/>
  <c r="AQ66" i="1" s="1"/>
  <c r="AA66" i="1"/>
  <c r="AA68" i="1"/>
  <c r="Z68" i="1"/>
  <c r="AI68" i="1" s="1"/>
  <c r="AQ68" i="1" s="1"/>
  <c r="AS68" i="1"/>
  <c r="AQ72" i="1"/>
  <c r="Z85" i="1"/>
  <c r="AI85" i="1" s="1"/>
  <c r="AR85" i="1"/>
  <c r="AC85" i="1"/>
  <c r="AL85" i="1" s="1"/>
  <c r="AD85" i="1"/>
  <c r="AA89" i="1"/>
  <c r="AS89" i="1"/>
  <c r="Z89" i="1"/>
  <c r="AD89" i="1"/>
  <c r="AR89" i="1"/>
  <c r="AC89" i="1"/>
  <c r="AL89" i="1" s="1"/>
  <c r="AI108" i="1"/>
  <c r="AQ108" i="1" s="1"/>
  <c r="AD56" i="1"/>
  <c r="AA65" i="1"/>
  <c r="AC67" i="1"/>
  <c r="AL67" i="1" s="1"/>
  <c r="AQ67" i="1" s="1"/>
  <c r="AS67" i="1"/>
  <c r="AQ70" i="1"/>
  <c r="AU70" i="1" s="1"/>
  <c r="AR70" i="1"/>
  <c r="AR71" i="1"/>
  <c r="AC71" i="1"/>
  <c r="AD73" i="1"/>
  <c r="Z79" i="1"/>
  <c r="AI79" i="1" s="1"/>
  <c r="AR79" i="1"/>
  <c r="AC79" i="1"/>
  <c r="AL79" i="1" s="1"/>
  <c r="AS79" i="1"/>
  <c r="AR81" i="1"/>
  <c r="AC81" i="1"/>
  <c r="AL81" i="1" s="1"/>
  <c r="Z81" i="1"/>
  <c r="AI81" i="1" s="1"/>
  <c r="AS81" i="1"/>
  <c r="AA87" i="1"/>
  <c r="AD87" i="1"/>
  <c r="AS87" i="1"/>
  <c r="Z87" i="1"/>
  <c r="AR90" i="1"/>
  <c r="AC90" i="1"/>
  <c r="AL90" i="1" s="1"/>
  <c r="AS90" i="1"/>
  <c r="Z90" i="1"/>
  <c r="AD90" i="1"/>
  <c r="AI99" i="1"/>
  <c r="AQ99" i="1" s="1"/>
  <c r="AA107" i="1"/>
  <c r="Z107" i="1"/>
  <c r="AI107" i="1" s="1"/>
  <c r="AR107" i="1"/>
  <c r="AC107" i="1"/>
  <c r="AL107" i="1" s="1"/>
  <c r="AA111" i="1"/>
  <c r="Z111" i="1"/>
  <c r="AI111" i="1" s="1"/>
  <c r="AR111" i="1"/>
  <c r="AC111" i="1"/>
  <c r="AL111" i="1" s="1"/>
  <c r="AQ111" i="1" s="1"/>
  <c r="AC65" i="1"/>
  <c r="AL65" i="1" s="1"/>
  <c r="AQ65" i="1" s="1"/>
  <c r="Z73" i="1"/>
  <c r="AI73" i="1" s="1"/>
  <c r="AQ73" i="1" s="1"/>
  <c r="AR77" i="1"/>
  <c r="AC77" i="1"/>
  <c r="AL77" i="1" s="1"/>
  <c r="Z77" i="1"/>
  <c r="AI77" i="1" s="1"/>
  <c r="AD77" i="1"/>
  <c r="AQ78" i="1"/>
  <c r="Z83" i="1"/>
  <c r="AI83" i="1" s="1"/>
  <c r="AR83" i="1"/>
  <c r="AC83" i="1"/>
  <c r="AL83" i="1" s="1"/>
  <c r="AS83" i="1"/>
  <c r="AA88" i="1"/>
  <c r="AR88" i="1"/>
  <c r="AC88" i="1"/>
  <c r="AL88" i="1" s="1"/>
  <c r="AQ88" i="1" s="1"/>
  <c r="Y88" i="1"/>
  <c r="AS88" i="1"/>
  <c r="AQ98" i="1"/>
  <c r="AU98" i="1" s="1"/>
  <c r="Z100" i="1"/>
  <c r="AI100" i="1" s="1"/>
  <c r="AQ100" i="1" s="1"/>
  <c r="AS100" i="1"/>
  <c r="AD100" i="1"/>
  <c r="AA100" i="1"/>
  <c r="AI106" i="1"/>
  <c r="AQ106" i="1" s="1"/>
  <c r="AI110" i="1"/>
  <c r="AD80" i="1"/>
  <c r="AS80" i="1"/>
  <c r="AC84" i="1"/>
  <c r="AL84" i="1" s="1"/>
  <c r="AM84" i="1"/>
  <c r="Z86" i="1"/>
  <c r="AI86" i="1" s="1"/>
  <c r="AQ86" i="1" s="1"/>
  <c r="AC86" i="1"/>
  <c r="AL86" i="1" s="1"/>
  <c r="AR86" i="1"/>
  <c r="Z102" i="1"/>
  <c r="AI102" i="1" s="1"/>
  <c r="AQ102" i="1" s="1"/>
  <c r="AS102" i="1"/>
  <c r="AD102" i="1"/>
  <c r="Y102" i="1"/>
  <c r="X118" i="1"/>
  <c r="AD72" i="1"/>
  <c r="AD76" i="1"/>
  <c r="AD78" i="1"/>
  <c r="AD82" i="1"/>
  <c r="AU82" i="1" s="1"/>
  <c r="Z84" i="1"/>
  <c r="Z92" i="1"/>
  <c r="AI92" i="1" s="1"/>
  <c r="AQ92" i="1" s="1"/>
  <c r="AR95" i="1"/>
  <c r="AC102" i="1"/>
  <c r="AL102" i="1" s="1"/>
  <c r="AA103" i="1"/>
  <c r="Z103" i="1"/>
  <c r="AI103" i="1" s="1"/>
  <c r="AR103" i="1"/>
  <c r="AD91" i="1"/>
  <c r="AD94" i="1"/>
  <c r="AU94" i="1" s="1"/>
  <c r="AD96" i="1"/>
  <c r="AD99" i="1"/>
  <c r="AC101" i="1"/>
  <c r="AL101" i="1" s="1"/>
  <c r="AQ101" i="1" s="1"/>
  <c r="AR101" i="1"/>
  <c r="AC104" i="1"/>
  <c r="AL104" i="1" s="1"/>
  <c r="AR104" i="1"/>
  <c r="AC106" i="1"/>
  <c r="AL106" i="1" s="1"/>
  <c r="AR106" i="1"/>
  <c r="AC108" i="1"/>
  <c r="AL108" i="1" s="1"/>
  <c r="AR108" i="1"/>
  <c r="AC110" i="1"/>
  <c r="AL110" i="1" s="1"/>
  <c r="AQ110" i="1" s="1"/>
  <c r="AR110" i="1"/>
  <c r="AD101" i="1"/>
  <c r="AD104" i="1"/>
  <c r="AD106" i="1"/>
  <c r="AD108" i="1"/>
  <c r="AD110" i="1"/>
  <c r="AU99" i="1" l="1"/>
  <c r="AU95" i="1"/>
  <c r="AU76" i="1"/>
  <c r="AU86" i="1"/>
  <c r="AU80" i="1"/>
  <c r="AQ83" i="1"/>
  <c r="AU56" i="1"/>
  <c r="AU14" i="1"/>
  <c r="AU105" i="1"/>
  <c r="AU29" i="1"/>
  <c r="AU69" i="1"/>
  <c r="AD113" i="1"/>
  <c r="AQ10" i="1"/>
  <c r="AU45" i="1"/>
  <c r="AQ22" i="1"/>
  <c r="AQ17" i="1"/>
  <c r="AU96" i="1"/>
  <c r="AU91" i="1"/>
  <c r="AU78" i="1"/>
  <c r="AU72" i="1"/>
  <c r="AQ77" i="1"/>
  <c r="AU111" i="1"/>
  <c r="AQ107" i="1"/>
  <c r="AU65" i="1"/>
  <c r="AQ85" i="1"/>
  <c r="AU85" i="1" s="1"/>
  <c r="AQ97" i="1"/>
  <c r="AQ63" i="1"/>
  <c r="AU48" i="1"/>
  <c r="AU43" i="1"/>
  <c r="AU31" i="1"/>
  <c r="AU24" i="1"/>
  <c r="AQ104" i="1"/>
  <c r="AQ59" i="1"/>
  <c r="AQ39" i="1"/>
  <c r="AU39" i="1" s="1"/>
  <c r="AQ20" i="1"/>
  <c r="AU20" i="1" s="1"/>
  <c r="AS113" i="1"/>
  <c r="AU75" i="1"/>
  <c r="AQ64" i="1"/>
  <c r="AU11" i="1"/>
  <c r="AJ17" i="2"/>
  <c r="AJ18" i="2"/>
  <c r="AL18" i="2"/>
  <c r="AH17" i="2"/>
  <c r="AL10" i="2"/>
  <c r="AI18" i="2"/>
  <c r="AU102" i="1"/>
  <c r="AU88" i="1"/>
  <c r="AU66" i="1"/>
  <c r="AU27" i="1"/>
  <c r="AU13" i="1"/>
  <c r="AU61" i="1"/>
  <c r="AU106" i="1"/>
  <c r="AU59" i="1"/>
  <c r="AD118" i="1"/>
  <c r="AU101" i="1"/>
  <c r="Z112" i="1"/>
  <c r="Z113" i="1" s="1"/>
  <c r="Z118" i="1" s="1"/>
  <c r="AI87" i="1"/>
  <c r="AQ87" i="1" s="1"/>
  <c r="AU87" i="1" s="1"/>
  <c r="AI89" i="1"/>
  <c r="AQ89" i="1" s="1"/>
  <c r="AU89" i="1" s="1"/>
  <c r="AU68" i="1"/>
  <c r="AU53" i="1"/>
  <c r="AU37" i="1"/>
  <c r="AU19" i="1"/>
  <c r="AU49" i="1"/>
  <c r="AU6" i="1"/>
  <c r="AI84" i="1"/>
  <c r="AQ84" i="1" s="1"/>
  <c r="AU84" i="1" s="1"/>
  <c r="AU83" i="1"/>
  <c r="AQ79" i="1"/>
  <c r="AU108" i="1"/>
  <c r="AI52" i="1"/>
  <c r="AQ52" i="1" s="1"/>
  <c r="AU52" i="1"/>
  <c r="AL47" i="1"/>
  <c r="AQ47" i="1" s="1"/>
  <c r="AU47" i="1"/>
  <c r="AU41" i="1"/>
  <c r="AU35" i="1"/>
  <c r="AL35" i="1"/>
  <c r="AQ35" i="1" s="1"/>
  <c r="AL21" i="1"/>
  <c r="AQ21" i="1" s="1"/>
  <c r="AU21" i="1" s="1"/>
  <c r="AU62" i="1"/>
  <c r="AU51" i="1"/>
  <c r="AU42" i="1"/>
  <c r="AU74" i="1"/>
  <c r="AU40" i="1"/>
  <c r="AU28" i="1"/>
  <c r="AU26" i="1"/>
  <c r="AQ5" i="1"/>
  <c r="Y113" i="1"/>
  <c r="Y112" i="1"/>
  <c r="AD112" i="1"/>
  <c r="AU58" i="1"/>
  <c r="AC112" i="1"/>
  <c r="AC113" i="1" s="1"/>
  <c r="AC118" i="1" s="1"/>
  <c r="AU109" i="1"/>
  <c r="AU67" i="1"/>
  <c r="AU64" i="1"/>
  <c r="AU46" i="1"/>
  <c r="AQ32" i="1"/>
  <c r="AU32" i="1" s="1"/>
  <c r="AU8" i="1"/>
  <c r="AI113" i="1"/>
  <c r="AB117" i="1" s="1"/>
  <c r="AB118" i="1" s="1"/>
  <c r="AS112" i="1"/>
  <c r="AU16" i="1"/>
  <c r="AU12" i="1"/>
  <c r="AQ57" i="1"/>
  <c r="AU57" i="1" s="1"/>
  <c r="AU22" i="1"/>
  <c r="AU92" i="1"/>
  <c r="AU110" i="1"/>
  <c r="AU107" i="1"/>
  <c r="AI90" i="1"/>
  <c r="AQ90" i="1" s="1"/>
  <c r="AU90" i="1" s="1"/>
  <c r="AL71" i="1"/>
  <c r="AQ71" i="1" s="1"/>
  <c r="AU71" i="1" s="1"/>
  <c r="AU63" i="1"/>
  <c r="AU38" i="1"/>
  <c r="V118" i="1"/>
  <c r="AA112" i="1"/>
  <c r="AA113" i="1" s="1"/>
  <c r="AA118" i="1" s="1"/>
  <c r="AU10" i="1"/>
  <c r="AU33" i="1"/>
  <c r="AU103" i="1"/>
  <c r="AU100" i="1"/>
  <c r="AU77" i="1"/>
  <c r="AU73" i="1"/>
  <c r="AQ81" i="1"/>
  <c r="AU81" i="1" s="1"/>
  <c r="AU79" i="1"/>
  <c r="AU97" i="1"/>
  <c r="AU54" i="1"/>
  <c r="AL15" i="1"/>
  <c r="AQ15" i="1" s="1"/>
  <c r="AU15" i="1" s="1"/>
  <c r="AU104" i="1"/>
  <c r="AU93" i="1"/>
  <c r="AU55" i="1"/>
  <c r="AM112" i="1"/>
  <c r="AM113" i="1"/>
  <c r="Y117" i="1" s="1"/>
  <c r="AR113" i="1"/>
  <c r="AR112" i="1"/>
  <c r="U118" i="1"/>
  <c r="AS118" i="1"/>
  <c r="AU34" i="1"/>
  <c r="AU60" i="1"/>
  <c r="AU5" i="1"/>
  <c r="AU23" i="1"/>
  <c r="AU17" i="1"/>
  <c r="AC114" i="1" l="1"/>
  <c r="AL19" i="2"/>
  <c r="AL16" i="2"/>
  <c r="AL17" i="2" s="1"/>
  <c r="AL112" i="1"/>
  <c r="AI112" i="1"/>
  <c r="AL113" i="1"/>
  <c r="W117" i="1" s="1"/>
  <c r="W118" i="1" s="1"/>
  <c r="AR118" i="1"/>
  <c r="Y118" i="1"/>
  <c r="AU115" i="1"/>
  <c r="AU112" i="1"/>
  <c r="AQ112" i="1"/>
  <c r="AQ113" i="1" l="1"/>
  <c r="AU113" i="1" s="1"/>
  <c r="AU118" i="1" s="1"/>
  <c r="AT114" i="1" l="1"/>
  <c r="AU114" i="1" s="1"/>
</calcChain>
</file>

<file path=xl/sharedStrings.xml><?xml version="1.0" encoding="utf-8"?>
<sst xmlns="http://schemas.openxmlformats.org/spreadsheetml/2006/main" count="1386" uniqueCount="357">
  <si>
    <t>ORGANISMO:_ INSTITUTO CULTURAL CABAÑAS___</t>
  </si>
  <si>
    <t xml:space="preserve">                      </t>
  </si>
  <si>
    <t>DEPENDENCIA CABEZA DE SECTOR:__ SECRETARIA DE CULTURA</t>
  </si>
  <si>
    <t>SIGLAS : ICC</t>
  </si>
  <si>
    <t>PLANTILLA 2016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</si>
  <si>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</si>
  <si>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</si>
  <si>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</si>
  <si>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</si>
  <si>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No. Cons</t>
  </si>
  <si>
    <t>UP</t>
  </si>
  <si>
    <t>ORG</t>
  </si>
  <si>
    <t>PG</t>
  </si>
  <si>
    <t>PC</t>
  </si>
  <si>
    <t>UEG</t>
  </si>
  <si>
    <t>CODIGO DEL PUESTO</t>
  </si>
  <si>
    <t>NOMBRE DEL BENEFICIARIO</t>
  </si>
  <si>
    <t>R.F.C.</t>
  </si>
  <si>
    <t>SEXO</t>
  </si>
  <si>
    <t>NIVEL</t>
  </si>
  <si>
    <t>JOR</t>
  </si>
  <si>
    <t>CATEG</t>
  </si>
  <si>
    <t>NOMBRE DEL PUESTO</t>
  </si>
  <si>
    <t>ADSCRIPCIÓN</t>
  </si>
  <si>
    <t>DIRECCION DE ADSCRIPCION AL PUESTO</t>
  </si>
  <si>
    <t>SUELDO BASE  1131</t>
  </si>
  <si>
    <t>EXCEDENTE</t>
  </si>
  <si>
    <t>SUMA         SUELDO BASE  1131</t>
  </si>
  <si>
    <t>AYUDA PARA DESPENSA
1712</t>
  </si>
  <si>
    <t>AYUDA PARA PASAJES
1713</t>
  </si>
  <si>
    <t>PRIMA QUINQUENAL POR AÑOS DE SERVICIO EFECTIVOS PRESTADOS 1311</t>
  </si>
  <si>
    <t>PRIMA
DOMINICAL
1321</t>
  </si>
  <si>
    <t>CUOTAS A
PENSIONES
1431</t>
  </si>
  <si>
    <t>CUOTAS PARA
LA VIVIENDA
1421</t>
  </si>
  <si>
    <t>CUOTAS 
AL IMSS
1411</t>
  </si>
  <si>
    <t>CUOTAS PARA EL SISTEMA DE AHORRO PARA EL RETIRO (SAR) 1432</t>
  </si>
  <si>
    <t>ESTIMULO DIA SERVIDOR PUBLICO        1715</t>
  </si>
  <si>
    <t>IMPACTO AL SALARIO</t>
  </si>
  <si>
    <t>IMPACTO QUINQUENIO 1301</t>
  </si>
  <si>
    <t>CUOTAS A
PENSIONES
1401</t>
  </si>
  <si>
    <t>CUOTAS PARA
LA VIVIENDA
1402</t>
  </si>
  <si>
    <t>CUOTAS 
AL IMSS
1404</t>
  </si>
  <si>
    <t>CUOTAS
AL S.E.D.A.R.
1405</t>
  </si>
  <si>
    <t>DESPENSA
1601</t>
  </si>
  <si>
    <t>PASAJES
1602</t>
  </si>
  <si>
    <t>PRIMA
DOMINICAL
1311</t>
  </si>
  <si>
    <t>PRIMA
VACACIONAL
1311</t>
  </si>
  <si>
    <t xml:space="preserve">IMPACTO AL ESTIMULO DIA SERVIDOR PUBLICO </t>
  </si>
  <si>
    <t>IMPACTO AL AGUINALDO</t>
  </si>
  <si>
    <t>IMPACTO AL SALARIO EN EL TRANSCURSO DEL AÑO      1611</t>
  </si>
  <si>
    <t>PRIMA
VACACIONAL
1321</t>
  </si>
  <si>
    <t>AGUINALDO
1322</t>
  </si>
  <si>
    <t>OTROS ESTIMULOS 1719</t>
  </si>
  <si>
    <t>TOTAL
ANUAL</t>
  </si>
  <si>
    <t>ALCANTAR MARTÍN MARIA DE  JESÚS</t>
  </si>
  <si>
    <t>AAMJ601215UX5</t>
  </si>
  <si>
    <t>M</t>
  </si>
  <si>
    <t>B</t>
  </si>
  <si>
    <t>ANALISTA "B"</t>
  </si>
  <si>
    <t>VIGILANCIA</t>
  </si>
  <si>
    <t>DIRECCION DE MUSEOGRAFIA</t>
  </si>
  <si>
    <t>ALVAREZ FLORES RAMÓN</t>
  </si>
  <si>
    <t>AAFR520202KHA</t>
  </si>
  <si>
    <t>H</t>
  </si>
  <si>
    <t>AYUDANTE DE SERVICIO</t>
  </si>
  <si>
    <t>INTENDENCIA</t>
  </si>
  <si>
    <t>ÁNGEL VILLALVAZO RODOLFO</t>
  </si>
  <si>
    <t>AEVR621026721</t>
  </si>
  <si>
    <t>TECNICO "B"</t>
  </si>
  <si>
    <t>AYÓN FLORES ROSA</t>
  </si>
  <si>
    <t>AOFR4208303W2</t>
  </si>
  <si>
    <t>BARAJAS AVILA MARIA DEL ROCIO</t>
  </si>
  <si>
    <t>BAAR650604N44</t>
  </si>
  <si>
    <t>RECURSOS HUMANOS</t>
  </si>
  <si>
    <t>DIRECCION ADMINISTRATIVA</t>
  </si>
  <si>
    <t>BEAS HURTADO JUAN JOSÉ</t>
  </si>
  <si>
    <t>BEHJ710516QT9</t>
  </si>
  <si>
    <t>BECERRA VARGAS CARLOS GUILLERMO</t>
  </si>
  <si>
    <t>BEVC891228</t>
  </si>
  <si>
    <t>TECNICO EN CIRCUITO CERRADO</t>
  </si>
  <si>
    <t>CIRCUITO CERRADO</t>
  </si>
  <si>
    <t>CAMACHO GONZÁLEZ  MARIA  DEL SOCORRO</t>
  </si>
  <si>
    <t>CAGS590104LK6</t>
  </si>
  <si>
    <t>CAZARES ZAMORA HUGO</t>
  </si>
  <si>
    <t>CAZH780417QJA</t>
  </si>
  <si>
    <t>MANTENIMIENTO</t>
  </si>
  <si>
    <t>CHAVEZ IÑIGUEZ ALBA TONATZIN</t>
  </si>
  <si>
    <t>CAIA831020</t>
  </si>
  <si>
    <t>DIRECCION GENERAL/ RELACIONES PUBLICAS</t>
  </si>
  <si>
    <t>DIRECCION GENERAL</t>
  </si>
  <si>
    <t>CHAVEZ VAZQUEZ JORGE ALFREDO</t>
  </si>
  <si>
    <t>CAVJ580806H7</t>
  </si>
  <si>
    <t>ENC.SERV.INTERNOS</t>
  </si>
  <si>
    <t>COLUNGA PERRY MIGUEL</t>
  </si>
  <si>
    <t>COPM6607222E8</t>
  </si>
  <si>
    <t>CONTRERAS BUSTOS ANA ALEJANDRA</t>
  </si>
  <si>
    <t>COBA780723672</t>
  </si>
  <si>
    <t>TECNICO ESPECIALIZADO A</t>
  </si>
  <si>
    <t>CORTÉS MARTÍNEZ JOSÉ</t>
  </si>
  <si>
    <t>COMJ3812205K4</t>
  </si>
  <si>
    <t>COVARRUBIAS HERNÁNDEZ ROSA YADIRA</t>
  </si>
  <si>
    <t>COHR731210AT9</t>
  </si>
  <si>
    <t>COORDINACION DE COMPRAS</t>
  </si>
  <si>
    <t>CUEVAS LOPEZ ALFREDO</t>
  </si>
  <si>
    <t>CULX7408179B5</t>
  </si>
  <si>
    <t>DE LA ROSA SAUCEDO ILEANA ESMERALDA</t>
  </si>
  <si>
    <t>ROSI7903052G1</t>
  </si>
  <si>
    <t>COMISIONADA AL SINDICATO</t>
  </si>
  <si>
    <t>DELGADO TORRES MARCELA</t>
  </si>
  <si>
    <t>DETM841216KD8</t>
  </si>
  <si>
    <t xml:space="preserve">DÍAZ GONZÁLEZ JOSÉ LUIS </t>
  </si>
  <si>
    <t>DIGL6008185Y6</t>
  </si>
  <si>
    <t>ENCINO GARCIA ISRAEL</t>
  </si>
  <si>
    <t>EIGI7510018WA</t>
  </si>
  <si>
    <t>ESPARZA ESPARZA AGUSTÍN</t>
  </si>
  <si>
    <t>EAEA651210JKA</t>
  </si>
  <si>
    <t>GARCIA MORALES JUAN</t>
  </si>
  <si>
    <t>GAMJ790310HT5</t>
  </si>
  <si>
    <t>GONZALEZ AMARAL ERNESTO</t>
  </si>
  <si>
    <t>GOAE581209568</t>
  </si>
  <si>
    <t>GUIA DE VISITANTES</t>
  </si>
  <si>
    <t>ATENCION A VISITANTES</t>
  </si>
  <si>
    <t>GONZÁLEZ MARTÍNEZ SILVIA</t>
  </si>
  <si>
    <t>GOMS690916315</t>
  </si>
  <si>
    <t>ENCARGADO DE AREA B</t>
  </si>
  <si>
    <t>CONTABILIDAD</t>
  </si>
  <si>
    <t>GUERRERO SALAZAR TRINIDAD</t>
  </si>
  <si>
    <t>GUST510520NZ8</t>
  </si>
  <si>
    <t>GUTIERREZ LÓPEZ GERARDO ANTONIO</t>
  </si>
  <si>
    <t>GULG700429KU6</t>
  </si>
  <si>
    <t>TECNICO ESPECIALIZADO</t>
  </si>
  <si>
    <t>GUTIÉRREZ LÓPEZ JOSÉ MARTÍN</t>
  </si>
  <si>
    <t>GULM670220LKA</t>
  </si>
  <si>
    <t>GUTIERREZ PÉREZ OLGA</t>
  </si>
  <si>
    <t>GUPO571026GDA</t>
  </si>
  <si>
    <t>GUTIERREZ SÁNCHEZ ERNESTO</t>
  </si>
  <si>
    <t>GUSE6807037RA</t>
  </si>
  <si>
    <t xml:space="preserve">CHOFER  </t>
  </si>
  <si>
    <t>GUTIÉRREZ SÁNCHEZ MARICELA</t>
  </si>
  <si>
    <t>GUSM660429S91</t>
  </si>
  <si>
    <t>SRIA.DIRECCION GENERAL</t>
  </si>
  <si>
    <t>HERNANDEZ CARDONA MARIA GABRIELA</t>
  </si>
  <si>
    <t>HECG800507UJ4</t>
  </si>
  <si>
    <t>C</t>
  </si>
  <si>
    <t xml:space="preserve">COORDINADOR </t>
  </si>
  <si>
    <t>COORDINACION JURIDICA</t>
  </si>
  <si>
    <t>HERNÁNDEZ ESTRADA JORGE ARMANDO</t>
  </si>
  <si>
    <t>HEEJ680714S78</t>
  </si>
  <si>
    <t>HERNÁNDEZ ZETINA GUADALUPE</t>
  </si>
  <si>
    <t>HEZG591105KP3</t>
  </si>
  <si>
    <t>ENCARGADO DE SERVICIOS INTER</t>
  </si>
  <si>
    <t>ACTIVOS FIJOS</t>
  </si>
  <si>
    <t>HERNANDEZ ZETINA MARIA TERESA</t>
  </si>
  <si>
    <t>HEZT6603243A5</t>
  </si>
  <si>
    <t>HURTADO ASCENCIO MARTHA ALICIA</t>
  </si>
  <si>
    <t>HUAM730106HP1</t>
  </si>
  <si>
    <t>JUAREZ TORRES LUIS FERNANDO</t>
  </si>
  <si>
    <t>JUTL7412203L8</t>
  </si>
  <si>
    <t>BIBLIIOTECA</t>
  </si>
  <si>
    <t>LARA DURAN BLANCA OLIVIA</t>
  </si>
  <si>
    <t>LADB800923</t>
  </si>
  <si>
    <t>LARIOS ANGUIANO JOSE MAXIMILIANO</t>
  </si>
  <si>
    <t>LAAM610511</t>
  </si>
  <si>
    <t>LARIOS HERNANDEZ EVELIA</t>
  </si>
  <si>
    <t>LAHE710510610</t>
  </si>
  <si>
    <t>LARIOS HERNANDEZ MARIA PATRICIA</t>
  </si>
  <si>
    <t>LAHP730311D24</t>
  </si>
  <si>
    <t>LEDEZMA ANGUIANO CLAUDIA ELIZABETH</t>
  </si>
  <si>
    <t>LEAC6902246X3</t>
  </si>
  <si>
    <t>SERVICIOS EDUCATIVOS</t>
  </si>
  <si>
    <t>MACIEL CASTILLO JOSÉ LUIS</t>
  </si>
  <si>
    <t>MACL600910AG1</t>
  </si>
  <si>
    <t>TECNICO "A"</t>
  </si>
  <si>
    <t>MACIEL CASTILLO JOSÉ MARTÍN</t>
  </si>
  <si>
    <t>MACM641128P37</t>
  </si>
  <si>
    <t>MACIEL CASTILLO MARIA GUADALUPE</t>
  </si>
  <si>
    <t>MACG7310083W3</t>
  </si>
  <si>
    <t>MALDONADO PEÑA AGUSTÍN</t>
  </si>
  <si>
    <t>MAPA6408204QA</t>
  </si>
  <si>
    <t>COORDINACION DE MUSEOGRAFIA</t>
  </si>
  <si>
    <t>DIRECCON DE MUSEOGRAFIA Y CURADURIA</t>
  </si>
  <si>
    <t>MANRRIQUEZ MEZA ERNESTOR</t>
  </si>
  <si>
    <t>MAMX721104FH2</t>
  </si>
  <si>
    <t>MEDINA GARCIA MARCO ANTONIO</t>
  </si>
  <si>
    <t>MEGM851008</t>
  </si>
  <si>
    <t>MEZA MACEDO MARIA DEL REFUGIO</t>
  </si>
  <si>
    <t>MEMR661027948</t>
  </si>
  <si>
    <t>MONTES RODRIGUEZ ERUBEY</t>
  </si>
  <si>
    <t>MORE690910673</t>
  </si>
  <si>
    <t>MORALES MORALES JOSÉ GERARDO</t>
  </si>
  <si>
    <t>MOMG530914EG4</t>
  </si>
  <si>
    <t>MORALES TELLO GUADALUPE</t>
  </si>
  <si>
    <t>MOTG680930C93</t>
  </si>
  <si>
    <t>ENCARGADO DE AREA "A"</t>
  </si>
  <si>
    <t>MORALES VILLAGOMEZ MARIANA</t>
  </si>
  <si>
    <t>MOVM800529BX1</t>
  </si>
  <si>
    <t>NAVARRO RIVERA J. DE JESÚS</t>
  </si>
  <si>
    <t>NARJ580907RJ2</t>
  </si>
  <si>
    <t>OLIVAREZ PARRA ISRAEL</t>
  </si>
  <si>
    <t>OIPI7701201Z4</t>
  </si>
  <si>
    <t>OROZCO GONZALEZ LAURA ELENA</t>
  </si>
  <si>
    <t>OOGL6810275D6</t>
  </si>
  <si>
    <t>ORTEGA CAMACHO MARIA DEL SOCORRO</t>
  </si>
  <si>
    <t>OECS800502V52</t>
  </si>
  <si>
    <t>PADILLA RODRIGUEZ AMADO</t>
  </si>
  <si>
    <t>PARA530103V82</t>
  </si>
  <si>
    <t>PEÑA GONZALEZ VICTOR CESAR</t>
  </si>
  <si>
    <t>PEGV540707</t>
  </si>
  <si>
    <t xml:space="preserve">DISEÑADOR GRAFICO </t>
  </si>
  <si>
    <t>PÉREZ CAZARES SONIA</t>
  </si>
  <si>
    <t>PECS790812EY7</t>
  </si>
  <si>
    <t>DIRECCION DE MUSEOGRAFIA Y CURADURIA</t>
  </si>
  <si>
    <t>PEREZ RODRIGUEZ MARCO ANTONIO</t>
  </si>
  <si>
    <t>PERM581110528</t>
  </si>
  <si>
    <t>DIRECTOR  ADMINISTRATIVO</t>
  </si>
  <si>
    <t>PEZA AYON RICARDO</t>
  </si>
  <si>
    <t>PEAR810323899</t>
  </si>
  <si>
    <t>DIRECCCION DE MUSEOGRAFIA</t>
  </si>
  <si>
    <t>RAMIREZ BRIONES LILIANA</t>
  </si>
  <si>
    <t>RABL770829CK7</t>
  </si>
  <si>
    <t xml:space="preserve">RAMIREZ CAMPUZANO OLGA </t>
  </si>
  <si>
    <t>RACO 5004227N3</t>
  </si>
  <si>
    <t xml:space="preserve">DIRECTOR GENERAL </t>
  </si>
  <si>
    <t>RAMIREZ JOSE LUIS</t>
  </si>
  <si>
    <t>RALU5610317Z6</t>
  </si>
  <si>
    <t>REYES JIMÉNEZ TEOFILO DE JESÚS</t>
  </si>
  <si>
    <t>REJT250108UW2</t>
  </si>
  <si>
    <t>RODRIGUEZ CORONA RUBEN</t>
  </si>
  <si>
    <t>ROCR580731S33</t>
  </si>
  <si>
    <t>RODRÍGUEZ ESTRADA FRANCISCO JAVIER</t>
  </si>
  <si>
    <t>ROEF591202UD1</t>
  </si>
  <si>
    <t>RODRIGUEZ PÉREZ HECTOR VICENTE</t>
  </si>
  <si>
    <t>ROPH660520AP9</t>
  </si>
  <si>
    <t xml:space="preserve">RUVALCABA LIZARDE RIGOBERTO </t>
  </si>
  <si>
    <t>RULR6708062L8</t>
  </si>
  <si>
    <t>SALCIDO GUZMAN MARTHA</t>
  </si>
  <si>
    <t>SAGM600311C29</t>
  </si>
  <si>
    <t>SANCHEZ BONILLA NOE</t>
  </si>
  <si>
    <t>SABN730901</t>
  </si>
  <si>
    <t>COORDINACION DE RENTA DE ESPACIOS Y COMPRAS</t>
  </si>
  <si>
    <t>SÁNCHEZ CARVAJAL JOSÉ JAIME</t>
  </si>
  <si>
    <t>SACJ600913258</t>
  </si>
  <si>
    <t>SÁNCHEZ FLORES JOSÉ ALEJANDRO</t>
  </si>
  <si>
    <t>SAFA760101AHA</t>
  </si>
  <si>
    <t xml:space="preserve">SÁNCHEZ JIMÉNEZ CLAUDIA LETICIA </t>
  </si>
  <si>
    <t>SAJC710202GI0</t>
  </si>
  <si>
    <t>SALA LUDICA</t>
  </si>
  <si>
    <t>SÁNCHEZ JIMÉNEZ ERNESTO</t>
  </si>
  <si>
    <t>SAJE731122551</t>
  </si>
  <si>
    <t>COMISIONADO AL SINDICATO</t>
  </si>
  <si>
    <t>SÁNCHEZ RAMÍREZ PATRICIA</t>
  </si>
  <si>
    <t>SARP730225DX8</t>
  </si>
  <si>
    <t>SANCHEZ REYNAGA VICTOR MANUEL</t>
  </si>
  <si>
    <t>SARV601118RH6</t>
  </si>
  <si>
    <t>SILVA HERNANDEZ JOSEFINA</t>
  </si>
  <si>
    <t>SIHJ5410133AO</t>
  </si>
  <si>
    <t>TORNERO SANDOVAL SILVIA MARGARITA</t>
  </si>
  <si>
    <t>TOSS520513P43</t>
  </si>
  <si>
    <t>TORRES LLAMAS LETICIA</t>
  </si>
  <si>
    <t>TOLL520610581</t>
  </si>
  <si>
    <t>VALLEJO ARIZPE ALEJANDRA YADIRA</t>
  </si>
  <si>
    <t>VAAA750509RZ7</t>
  </si>
  <si>
    <t>ENCARGADO DE AREA "B"</t>
  </si>
  <si>
    <t>VARGAS RODRIGUEZ EDUARDO</t>
  </si>
  <si>
    <t>VARE700930J71</t>
  </si>
  <si>
    <t>VARGAS VILLA ALFONSO</t>
  </si>
  <si>
    <t>VAVA831119TS1</t>
  </si>
  <si>
    <t>VELAZQUEZ ALCANTAR ALEJANDRO</t>
  </si>
  <si>
    <t>VEAA800808I79</t>
  </si>
  <si>
    <t>VILLA VALADEZ ANDRES</t>
  </si>
  <si>
    <t>VIVA590423SS5</t>
  </si>
  <si>
    <t>VILLALVAZO LEONARDO PAULINO</t>
  </si>
  <si>
    <t>VILP620101P81</t>
  </si>
  <si>
    <t>VILLANUEVA ISORDIA ROBERTO</t>
  </si>
  <si>
    <t>VIIR6506073Y6</t>
  </si>
  <si>
    <t>VILLEGAS LEYVA VERONICA</t>
  </si>
  <si>
    <t>VILV6912206M8</t>
  </si>
  <si>
    <t xml:space="preserve">VIRGEN VILLEGAS ADALBERTO </t>
  </si>
  <si>
    <t>VIVA740423ITA</t>
  </si>
  <si>
    <t>CHOFER ESPECIALIZADO</t>
  </si>
  <si>
    <t>VACANTE</t>
  </si>
  <si>
    <t>CURADOR EN JEFE</t>
  </si>
  <si>
    <t>DIRECCION DE MUSEOGRAIA Y CURADURIA</t>
  </si>
  <si>
    <t>DIRECTOR DE AREA DE MUSEOS</t>
  </si>
  <si>
    <t>COORDINADOR DE MUSEOGRAFIA</t>
  </si>
  <si>
    <t>ANALISTA B</t>
  </si>
  <si>
    <t>CAJERO</t>
  </si>
  <si>
    <t>TAQUILLA</t>
  </si>
  <si>
    <t>VACANTE (LITIGIO  )</t>
  </si>
  <si>
    <t>SRIA. DE DIRECCION GENERAL</t>
  </si>
  <si>
    <t>VACANTE (LITIGIO )</t>
  </si>
  <si>
    <t>SALA DE CINE</t>
  </si>
  <si>
    <t>Total de plazas</t>
  </si>
  <si>
    <t>DRA. MYRIAM VACHEZ PLAGNOL</t>
  </si>
  <si>
    <t>LIC. OLGA RAMIREZ CAMPUZANO</t>
  </si>
  <si>
    <t xml:space="preserve">TITULAR O REPRESENTANTE </t>
  </si>
  <si>
    <t>PRESIDENTE DEL CONSEJO DIRECTIVO</t>
  </si>
  <si>
    <t>SECRETARIA  DEL CONSEJO DIRECTIVO</t>
  </si>
  <si>
    <t>INSTITUTO NACIONAL DE BELLAS ARTES</t>
  </si>
  <si>
    <t xml:space="preserve">REPRESENTANTE </t>
  </si>
  <si>
    <t>CONTRALORIA DEL ESTADO</t>
  </si>
  <si>
    <t>GOBIERNO MUNICIPAL DE GUADALAJARA</t>
  </si>
  <si>
    <t>SECRETARIA DE PLANEACION ADMINISTRACION Y FINANZAS</t>
  </si>
  <si>
    <t>Guadalajara, Jalisco,  18 de Enero  de 2016</t>
  </si>
  <si>
    <t>SECRETARIA DE EDUCACIÓN</t>
  </si>
  <si>
    <t>UNIVERSIDAD DE GUADALAJARA</t>
  </si>
  <si>
    <t>Sesión del Consejo Directivo del Instituto Cultural Cabañas</t>
  </si>
  <si>
    <t>Elaboro: LCP. Marco Antonio Perez Rodriguez</t>
  </si>
  <si>
    <t xml:space="preserve">Director Administrativo </t>
  </si>
  <si>
    <t>PLANTILLA CON PROYECCION DE CAMBIOS</t>
  </si>
  <si>
    <t>PLANTILLA ABRIL 2014 ACTUALIZADA</t>
  </si>
  <si>
    <t>COSTO MENSUAL</t>
  </si>
  <si>
    <t>COSTO ANUAL</t>
  </si>
  <si>
    <t>ZONA
ECONÓMICA</t>
  </si>
  <si>
    <t>AGUILAR HERNÁNDEZ MARIA   ROSARIO</t>
  </si>
  <si>
    <t>CASTILLO MORAN SERGIO</t>
  </si>
  <si>
    <t>MUSEOGRAFIA</t>
  </si>
  <si>
    <t>TIENDA</t>
  </si>
  <si>
    <t>DURAZO TRUJILLO MARIA</t>
  </si>
  <si>
    <t>LÓPEZ LARA AMELIA</t>
  </si>
  <si>
    <t>MEDINA ASCENCIO JAIME</t>
  </si>
  <si>
    <t>PAREDES DÍAZ EMILIO</t>
  </si>
  <si>
    <t>COORDINACION DE EXPOSICIONES</t>
  </si>
  <si>
    <t>SÁNCHEZ CARBAJAL ARMANDO</t>
  </si>
  <si>
    <t>COLUMNAS ADICIONALES PARA CONCEPTOS ANUAL  PROPIOS DEL ORGANISMO</t>
  </si>
  <si>
    <t>PLANTILLA OCTUBRE   2014 ACTUALIZADA</t>
  </si>
  <si>
    <t>f</t>
  </si>
  <si>
    <t>g</t>
  </si>
  <si>
    <t>h</t>
  </si>
  <si>
    <t>i</t>
  </si>
  <si>
    <t>k</t>
  </si>
  <si>
    <t>l</t>
  </si>
  <si>
    <t>m</t>
  </si>
  <si>
    <t>w</t>
  </si>
  <si>
    <t>x</t>
  </si>
  <si>
    <t>n</t>
  </si>
  <si>
    <t>o</t>
  </si>
  <si>
    <t>r</t>
  </si>
  <si>
    <t>s</t>
  </si>
  <si>
    <t>t</t>
  </si>
  <si>
    <t>u</t>
  </si>
  <si>
    <t>y</t>
  </si>
  <si>
    <t>z</t>
  </si>
  <si>
    <t>p</t>
  </si>
  <si>
    <t>q</t>
  </si>
  <si>
    <t>aa</t>
  </si>
  <si>
    <t>bb</t>
  </si>
  <si>
    <t>PLANTILLA  PERSONAL EVENTUAL 2016</t>
  </si>
  <si>
    <t>PLAZA</t>
  </si>
  <si>
    <t>MORENO HERRERA ANGEL GUADALUPE</t>
  </si>
  <si>
    <t>TECNICO B</t>
  </si>
  <si>
    <t>RODRIGUEZ FUENTES ERI DANIEL</t>
  </si>
  <si>
    <t>CHAVEZ CASTORENA CLAUDIA ALICIA</t>
  </si>
  <si>
    <t>ENCARGADO DE AREA</t>
  </si>
  <si>
    <t>PEÑA MORENO MARIA DEL ROCIO</t>
  </si>
  <si>
    <t>CAJERA</t>
  </si>
  <si>
    <t>JIMENEZ LOPEZ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</si>
</sst>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_ ;\-#,##0.00\ "/>
    <numFmt numFmtId="166" formatCode="_-&quot;$&quot;* #,##0_-;\-&quot;$&quot;* #,##0_-;_-&quot;$&quot;* &quot;-&quot;??_-;_-@_-"/>
    <numFmt numFmtId="167" formatCode="_-[$€-2]* #,##0.00_-;\-[$€-2]* #,##0.00_-;_-[$€-2]* &quot;-&quot;??_-"/>
    <numFmt numFmtId="168" formatCode="0.00;[Red]0.00"/>
    <numFmt numFmtId="169" formatCode="#,##0.00;[Red]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indexed="8"/>
      <name val="MS Sans Serif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Century Gothic"/>
      <family val="2"/>
    </font>
    <font>
      <b/>
      <sz val="9"/>
      <name val="Arial"/>
      <family val="2"/>
    </font>
    <font>
      <sz val="9"/>
      <name val="Century Gothic"/>
      <family val="2"/>
    </font>
    <font>
      <sz val="8"/>
      <name val="MS Sans Serif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.85"/>
      <color indexed="8"/>
      <name val="Times New Roman"/>
      <family val="1"/>
    </font>
    <font>
      <sz val="9"/>
      <name val="Times New Roman"/>
      <family val="1"/>
    </font>
    <font>
      <b/>
      <sz val="7"/>
      <name val="Arial"/>
      <family val="2"/>
    </font>
    <font>
      <b/>
      <sz val="9"/>
      <name val="Times New Roman"/>
      <family val="1"/>
    </font>
    <font>
      <b/>
      <sz val="6"/>
      <name val="Arial"/>
      <family val="2"/>
    </font>
    <font>
      <sz val="8.5"/>
      <color indexed="8"/>
      <name val="Arial"/>
      <family val="2"/>
    </font>
    <font>
      <sz val="8.5"/>
      <color indexed="8"/>
      <name val="MS Sans Serif"/>
      <family val="2"/>
    </font>
    <font>
      <sz val="9.85"/>
      <color indexed="8"/>
      <name val="Times New Roman"/>
      <family val="1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0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2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0" xfId="3" applyFont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justify" wrapText="1"/>
    </xf>
    <xf numFmtId="0" fontId="4" fillId="0" borderId="0" xfId="3" applyFont="1" applyBorder="1" applyAlignment="1">
      <alignment vertical="center" wrapText="1"/>
    </xf>
    <xf numFmtId="44" fontId="8" fillId="0" borderId="0" xfId="4" applyFont="1" applyBorder="1" applyAlignment="1">
      <alignment horizontal="left" vertical="top"/>
    </xf>
    <xf numFmtId="0" fontId="9" fillId="0" borderId="0" xfId="3" applyFont="1" applyBorder="1"/>
    <xf numFmtId="0" fontId="8" fillId="0" borderId="0" xfId="2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2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4" fillId="3" borderId="4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3" applyFont="1"/>
    <xf numFmtId="164" fontId="8" fillId="0" borderId="0" xfId="2" applyNumberFormat="1" applyFont="1" applyFill="1" applyAlignment="1">
      <alignment vertical="center"/>
    </xf>
    <xf numFmtId="0" fontId="3" fillId="0" borderId="0" xfId="2" applyFont="1" applyAlignment="1">
      <alignment vertical="center"/>
    </xf>
    <xf numFmtId="0" fontId="11" fillId="0" borderId="4" xfId="2" applyNumberFormat="1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left" vertical="center"/>
    </xf>
    <xf numFmtId="0" fontId="13" fillId="0" borderId="4" xfId="5" applyFont="1" applyFill="1" applyBorder="1" applyAlignment="1">
      <alignment horizontal="left" vertical="center"/>
    </xf>
    <xf numFmtId="14" fontId="13" fillId="0" borderId="4" xfId="5" applyNumberFormat="1" applyFont="1" applyFill="1" applyBorder="1" applyAlignment="1">
      <alignment horizontal="center" vertical="center"/>
    </xf>
    <xf numFmtId="1" fontId="13" fillId="0" borderId="4" xfId="5" applyNumberFormat="1" applyFont="1" applyFill="1" applyBorder="1" applyAlignment="1">
      <alignment horizontal="center" vertical="center"/>
    </xf>
    <xf numFmtId="0" fontId="14" fillId="0" borderId="4" xfId="5" applyFont="1" applyFill="1" applyBorder="1" applyAlignment="1">
      <alignment horizontal="left" vertical="center"/>
    </xf>
    <xf numFmtId="0" fontId="11" fillId="0" borderId="4" xfId="2" applyFont="1" applyFill="1" applyBorder="1" applyAlignment="1">
      <alignment vertical="center"/>
    </xf>
    <xf numFmtId="3" fontId="11" fillId="0" borderId="4" xfId="2" applyNumberFormat="1" applyFont="1" applyFill="1" applyBorder="1" applyAlignment="1">
      <alignment horizontal="right" vertical="center"/>
    </xf>
    <xf numFmtId="2" fontId="11" fillId="0" borderId="4" xfId="2" applyNumberFormat="1" applyFont="1" applyFill="1" applyBorder="1" applyAlignment="1">
      <alignment horizontal="right" vertical="center"/>
    </xf>
    <xf numFmtId="3" fontId="15" fillId="0" borderId="4" xfId="2" applyNumberFormat="1" applyFont="1" applyFill="1" applyBorder="1" applyAlignment="1">
      <alignment vertical="center"/>
    </xf>
    <xf numFmtId="44" fontId="8" fillId="0" borderId="0" xfId="4" applyFont="1" applyBorder="1" applyAlignment="1">
      <alignment horizontal="left"/>
    </xf>
    <xf numFmtId="0" fontId="8" fillId="0" borderId="0" xfId="2" applyFont="1" applyAlignment="1">
      <alignment vertical="center"/>
    </xf>
    <xf numFmtId="0" fontId="16" fillId="0" borderId="0" xfId="6" applyFont="1"/>
    <xf numFmtId="0" fontId="8" fillId="0" borderId="0" xfId="2" applyFont="1" applyFill="1" applyAlignment="1">
      <alignment vertical="center"/>
    </xf>
    <xf numFmtId="165" fontId="17" fillId="0" borderId="0" xfId="4" applyNumberFormat="1" applyFont="1" applyAlignment="1">
      <alignment horizontal="left"/>
    </xf>
    <xf numFmtId="0" fontId="8" fillId="0" borderId="0" xfId="0" applyFont="1" applyBorder="1"/>
    <xf numFmtId="44" fontId="8" fillId="0" borderId="0" xfId="4" applyFont="1" applyBorder="1"/>
    <xf numFmtId="0" fontId="11" fillId="4" borderId="4" xfId="2" applyFont="1" applyFill="1" applyBorder="1" applyAlignment="1">
      <alignment vertical="center"/>
    </xf>
    <xf numFmtId="44" fontId="18" fillId="0" borderId="0" xfId="4" applyFont="1" applyBorder="1"/>
    <xf numFmtId="0" fontId="16" fillId="0" borderId="0" xfId="0" applyFont="1"/>
    <xf numFmtId="0" fontId="18" fillId="0" borderId="0" xfId="0" applyFont="1" applyBorder="1"/>
    <xf numFmtId="0" fontId="16" fillId="0" borderId="0" xfId="6" applyFont="1" applyFill="1"/>
    <xf numFmtId="0" fontId="9" fillId="0" borderId="0" xfId="3" applyFont="1" applyFill="1"/>
    <xf numFmtId="4" fontId="3" fillId="0" borderId="4" xfId="2" applyNumberFormat="1" applyFont="1" applyFill="1" applyBorder="1" applyAlignment="1">
      <alignment vertical="center"/>
    </xf>
    <xf numFmtId="0" fontId="4" fillId="0" borderId="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vertical="center"/>
    </xf>
    <xf numFmtId="0" fontId="12" fillId="0" borderId="4" xfId="5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vertical="center" wrapText="1"/>
    </xf>
    <xf numFmtId="0" fontId="18" fillId="0" borderId="0" xfId="0" applyFont="1" applyBorder="1" applyAlignment="1">
      <alignment horizontal="left"/>
    </xf>
    <xf numFmtId="164" fontId="11" fillId="0" borderId="4" xfId="2" applyNumberFormat="1" applyFont="1" applyFill="1" applyBorder="1" applyAlignment="1">
      <alignment vertical="center"/>
    </xf>
    <xf numFmtId="0" fontId="0" fillId="0" borderId="0" xfId="0" applyFill="1"/>
    <xf numFmtId="44" fontId="18" fillId="0" borderId="0" xfId="4" applyFont="1" applyFill="1" applyBorder="1"/>
    <xf numFmtId="0" fontId="13" fillId="0" borderId="4" xfId="2" applyFont="1" applyFill="1" applyBorder="1" applyAlignment="1">
      <alignment vertical="center"/>
    </xf>
    <xf numFmtId="44" fontId="8" fillId="0" borderId="0" xfId="4" applyFont="1" applyFill="1" applyBorder="1"/>
    <xf numFmtId="165" fontId="17" fillId="0" borderId="0" xfId="4" applyNumberFormat="1" applyFont="1" applyFill="1" applyAlignment="1">
      <alignment horizontal="left"/>
    </xf>
    <xf numFmtId="0" fontId="3" fillId="0" borderId="4" xfId="2" applyFont="1" applyBorder="1" applyAlignment="1">
      <alignment vertical="center"/>
    </xf>
    <xf numFmtId="0" fontId="19" fillId="0" borderId="4" xfId="2" applyNumberFormat="1" applyFont="1" applyFill="1" applyBorder="1" applyAlignment="1">
      <alignment horizontal="left" vertical="center"/>
    </xf>
    <xf numFmtId="0" fontId="11" fillId="0" borderId="4" xfId="2" applyFont="1" applyBorder="1" applyAlignment="1">
      <alignment vertical="center"/>
    </xf>
    <xf numFmtId="0" fontId="11" fillId="0" borderId="4" xfId="2" applyFont="1" applyBorder="1" applyAlignment="1">
      <alignment horizontal="center" vertical="center"/>
    </xf>
    <xf numFmtId="44" fontId="13" fillId="4" borderId="4" xfId="7" applyFont="1" applyFill="1" applyBorder="1" applyAlignment="1">
      <alignment horizontal="right" vertical="center"/>
    </xf>
    <xf numFmtId="44" fontId="13" fillId="0" borderId="4" xfId="7" applyFont="1" applyFill="1" applyBorder="1" applyAlignment="1">
      <alignment horizontal="right" vertical="center"/>
    </xf>
    <xf numFmtId="4" fontId="11" fillId="0" borderId="4" xfId="2" applyNumberFormat="1" applyFont="1" applyBorder="1" applyAlignment="1">
      <alignment vertical="center"/>
    </xf>
    <xf numFmtId="4" fontId="19" fillId="0" borderId="4" xfId="2" applyNumberFormat="1" applyFont="1" applyBorder="1" applyAlignment="1">
      <alignment horizontal="left" vertical="center"/>
    </xf>
    <xf numFmtId="44" fontId="11" fillId="0" borderId="4" xfId="7" applyFont="1" applyFill="1" applyBorder="1" applyAlignment="1">
      <alignment horizontal="right" vertical="center"/>
    </xf>
    <xf numFmtId="44" fontId="11" fillId="4" borderId="4" xfId="7" applyFont="1" applyFill="1" applyBorder="1" applyAlignment="1">
      <alignment horizontal="right" vertical="center"/>
    </xf>
    <xf numFmtId="3" fontId="20" fillId="0" borderId="4" xfId="2" applyNumberFormat="1" applyFont="1" applyFill="1" applyBorder="1" applyAlignment="1">
      <alignment horizontal="right" vertical="center"/>
    </xf>
    <xf numFmtId="0" fontId="11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44" fontId="11" fillId="4" borderId="0" xfId="7" applyFont="1" applyFill="1" applyAlignment="1">
      <alignment horizontal="left" vertical="center"/>
    </xf>
    <xf numFmtId="44" fontId="11" fillId="0" borderId="0" xfId="7" applyFont="1" applyFill="1" applyAlignment="1">
      <alignment horizontal="left" vertical="center"/>
    </xf>
    <xf numFmtId="44" fontId="3" fillId="0" borderId="0" xfId="7" applyFont="1" applyFill="1" applyAlignment="1">
      <alignment horizontal="left" vertical="center"/>
    </xf>
    <xf numFmtId="44" fontId="3" fillId="4" borderId="0" xfId="7" applyFont="1" applyFill="1" applyAlignment="1">
      <alignment horizontal="left" vertical="center"/>
    </xf>
    <xf numFmtId="44" fontId="5" fillId="0" borderId="0" xfId="7" applyFont="1" applyAlignment="1">
      <alignment horizontal="center"/>
    </xf>
    <xf numFmtId="166" fontId="11" fillId="0" borderId="0" xfId="7" applyNumberFormat="1" applyFont="1" applyFill="1" applyBorder="1" applyAlignment="1">
      <alignment horizontal="right" vertical="center"/>
    </xf>
    <xf numFmtId="0" fontId="13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4" fontId="11" fillId="0" borderId="0" xfId="2" applyNumberFormat="1" applyFont="1" applyAlignment="1">
      <alignment vertical="center"/>
    </xf>
    <xf numFmtId="43" fontId="11" fillId="4" borderId="0" xfId="8" applyFont="1" applyFill="1" applyAlignment="1">
      <alignment horizontal="left" vertical="center"/>
    </xf>
    <xf numFmtId="43" fontId="11" fillId="0" borderId="0" xfId="8" applyFont="1" applyFill="1" applyAlignment="1">
      <alignment horizontal="left" vertical="center"/>
    </xf>
    <xf numFmtId="3" fontId="5" fillId="0" borderId="0" xfId="9" applyNumberFormat="1" applyFont="1" applyAlignment="1">
      <alignment horizontal="center"/>
    </xf>
    <xf numFmtId="3" fontId="11" fillId="4" borderId="0" xfId="2" applyNumberFormat="1" applyFont="1" applyFill="1" applyBorder="1" applyAlignment="1">
      <alignment horizontal="right" vertical="center"/>
    </xf>
    <xf numFmtId="3" fontId="11" fillId="0" borderId="0" xfId="2" applyNumberFormat="1" applyFont="1" applyFill="1" applyBorder="1" applyAlignment="1">
      <alignment horizontal="right" vertical="center"/>
    </xf>
    <xf numFmtId="0" fontId="13" fillId="0" borderId="0" xfId="2" applyFont="1" applyBorder="1" applyAlignment="1">
      <alignment horizontal="center" vertical="center"/>
    </xf>
    <xf numFmtId="44" fontId="11" fillId="0" borderId="0" xfId="1" applyFont="1" applyAlignment="1">
      <alignment horizontal="center" vertical="center"/>
    </xf>
    <xf numFmtId="44" fontId="11" fillId="0" borderId="0" xfId="1" applyFont="1" applyAlignment="1">
      <alignment vertical="center"/>
    </xf>
    <xf numFmtId="44" fontId="11" fillId="0" borderId="0" xfId="1" applyFont="1" applyFill="1" applyAlignment="1">
      <alignment horizontal="left" vertical="center"/>
    </xf>
    <xf numFmtId="44" fontId="11" fillId="0" borderId="0" xfId="1" applyFont="1" applyAlignment="1">
      <alignment horizontal="left" vertical="center"/>
    </xf>
    <xf numFmtId="44" fontId="11" fillId="0" borderId="0" xfId="1" applyFont="1" applyFill="1" applyAlignment="1">
      <alignment vertical="center"/>
    </xf>
    <xf numFmtId="44" fontId="11" fillId="0" borderId="0" xfId="1" applyFont="1" applyFill="1" applyAlignment="1">
      <alignment horizontal="center" vertical="center"/>
    </xf>
    <xf numFmtId="44" fontId="9" fillId="0" borderId="0" xfId="1" applyFont="1"/>
    <xf numFmtId="44" fontId="8" fillId="0" borderId="0" xfId="1" applyFont="1" applyAlignment="1">
      <alignment vertical="center"/>
    </xf>
    <xf numFmtId="44" fontId="0" fillId="0" borderId="0" xfId="1" applyFont="1"/>
    <xf numFmtId="44" fontId="0" fillId="0" borderId="0" xfId="0" applyNumberFormat="1"/>
    <xf numFmtId="0" fontId="10" fillId="0" borderId="0" xfId="10"/>
    <xf numFmtId="0" fontId="10" fillId="0" borderId="0" xfId="10" applyFill="1"/>
    <xf numFmtId="0" fontId="10" fillId="0" borderId="0" xfId="11" applyFont="1" applyBorder="1" applyAlignment="1">
      <alignment horizontal="center"/>
    </xf>
    <xf numFmtId="165" fontId="21" fillId="0" borderId="0" xfId="12" applyNumberFormat="1" applyFont="1" applyAlignment="1">
      <alignment horizontal="left"/>
    </xf>
    <xf numFmtId="0" fontId="13" fillId="0" borderId="0" xfId="11" applyFont="1" applyAlignment="1">
      <alignment horizontal="left"/>
    </xf>
    <xf numFmtId="44" fontId="11" fillId="0" borderId="0" xfId="13" applyFont="1"/>
    <xf numFmtId="0" fontId="11" fillId="0" borderId="0" xfId="11" applyFont="1"/>
    <xf numFmtId="44" fontId="13" fillId="0" borderId="0" xfId="13" applyFont="1"/>
    <xf numFmtId="0" fontId="10" fillId="0" borderId="0" xfId="11" applyFont="1"/>
    <xf numFmtId="44" fontId="10" fillId="0" borderId="0" xfId="13" applyFont="1"/>
    <xf numFmtId="44" fontId="22" fillId="0" borderId="0" xfId="4" applyFont="1" applyBorder="1"/>
    <xf numFmtId="44" fontId="23" fillId="0" borderId="0" xfId="13" applyFont="1"/>
    <xf numFmtId="44" fontId="24" fillId="0" borderId="0" xfId="4" applyFont="1" applyBorder="1"/>
    <xf numFmtId="0" fontId="25" fillId="0" borderId="0" xfId="11" applyFont="1"/>
    <xf numFmtId="0" fontId="4" fillId="0" borderId="0" xfId="11" applyFont="1" applyAlignment="1">
      <alignment horizontal="center"/>
    </xf>
    <xf numFmtId="0" fontId="26" fillId="0" borderId="0" xfId="9" applyFont="1"/>
    <xf numFmtId="44" fontId="25" fillId="0" borderId="0" xfId="13" applyFont="1"/>
    <xf numFmtId="0" fontId="27" fillId="0" borderId="0" xfId="0" applyFont="1"/>
    <xf numFmtId="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 wrapText="1"/>
    </xf>
    <xf numFmtId="3" fontId="3" fillId="0" borderId="0" xfId="2" applyNumberFormat="1" applyFont="1" applyFill="1" applyAlignment="1">
      <alignment vertical="center"/>
    </xf>
    <xf numFmtId="0" fontId="3" fillId="0" borderId="5" xfId="3" applyFont="1" applyBorder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0" fontId="6" fillId="0" borderId="4" xfId="3" applyFont="1" applyBorder="1" applyAlignment="1">
      <alignment horizontal="left" vertical="justify" wrapText="1"/>
    </xf>
    <xf numFmtId="17" fontId="29" fillId="0" borderId="0" xfId="2" applyNumberFormat="1" applyFont="1" applyFill="1" applyAlignment="1">
      <alignment horizontal="center" vertical="center"/>
    </xf>
    <xf numFmtId="0" fontId="19" fillId="0" borderId="0" xfId="2" applyFont="1" applyFill="1" applyAlignment="1">
      <alignment horizontal="center" vertical="center" wrapText="1"/>
    </xf>
    <xf numFmtId="0" fontId="3" fillId="0" borderId="2" xfId="3" applyFont="1" applyBorder="1" applyAlignment="1">
      <alignment vertical="center" wrapText="1"/>
    </xf>
    <xf numFmtId="0" fontId="6" fillId="0" borderId="3" xfId="3" applyFont="1" applyBorder="1" applyAlignment="1">
      <alignment horizontal="left" vertical="justify" wrapText="1"/>
    </xf>
    <xf numFmtId="0" fontId="4" fillId="5" borderId="2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/>
    </xf>
    <xf numFmtId="0" fontId="4" fillId="0" borderId="9" xfId="3" applyFont="1" applyBorder="1" applyAlignment="1">
      <alignment horizontal="center" vertical="center" wrapText="1"/>
    </xf>
    <xf numFmtId="0" fontId="4" fillId="0" borderId="10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3" borderId="10" xfId="2" applyNumberFormat="1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vertical="center"/>
    </xf>
    <xf numFmtId="3" fontId="15" fillId="0" borderId="13" xfId="2" applyNumberFormat="1" applyFont="1" applyFill="1" applyBorder="1" applyAlignment="1">
      <alignment vertical="center"/>
    </xf>
    <xf numFmtId="0" fontId="13" fillId="0" borderId="4" xfId="5" applyFont="1" applyFill="1" applyBorder="1" applyAlignment="1">
      <alignment horizontal="left" vertical="center" wrapText="1"/>
    </xf>
    <xf numFmtId="0" fontId="11" fillId="0" borderId="13" xfId="2" applyFont="1" applyFill="1" applyBorder="1" applyAlignment="1">
      <alignment horizontal="center" vertical="center"/>
    </xf>
    <xf numFmtId="0" fontId="14" fillId="0" borderId="13" xfId="5" applyFont="1" applyFill="1" applyBorder="1" applyAlignment="1">
      <alignment horizontal="left" vertical="center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4" xfId="2" applyNumberFormat="1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left" vertical="center" wrapText="1"/>
    </xf>
    <xf numFmtId="0" fontId="3" fillId="0" borderId="0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168" fontId="11" fillId="0" borderId="0" xfId="2" applyNumberFormat="1" applyFont="1" applyFill="1" applyAlignment="1">
      <alignment horizontal="left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2" applyNumberFormat="1" applyFont="1" applyFill="1" applyAlignment="1">
      <alignment horizontal="left" vertical="center"/>
    </xf>
    <xf numFmtId="4" fontId="11" fillId="0" borderId="0" xfId="2" applyNumberFormat="1" applyFont="1" applyFill="1" applyAlignment="1">
      <alignment horizontal="center" vertical="center"/>
    </xf>
    <xf numFmtId="168" fontId="11" fillId="0" borderId="0" xfId="2" applyNumberFormat="1" applyFont="1" applyFill="1" applyAlignment="1">
      <alignment horizontal="center" vertical="center"/>
    </xf>
    <xf numFmtId="168" fontId="11" fillId="0" borderId="0" xfId="2" applyNumberFormat="1" applyFont="1" applyFill="1" applyAlignment="1">
      <alignment vertical="center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169" fontId="11" fillId="0" borderId="4" xfId="2" applyNumberFormat="1" applyFont="1" applyFill="1" applyBorder="1" applyAlignment="1">
      <alignment horizontal="right" vertical="center"/>
    </xf>
    <xf numFmtId="0" fontId="19" fillId="0" borderId="0" xfId="2" applyNumberFormat="1" applyFont="1" applyFill="1" applyBorder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4" fontId="19" fillId="0" borderId="0" xfId="2" applyNumberFormat="1" applyFont="1" applyAlignment="1">
      <alignment horizontal="left" vertical="center"/>
    </xf>
    <xf numFmtId="44" fontId="11" fillId="6" borderId="4" xfId="7" applyFont="1" applyFill="1" applyBorder="1" applyAlignment="1">
      <alignment horizontal="right" vertical="center"/>
    </xf>
    <xf numFmtId="4" fontId="11" fillId="0" borderId="0" xfId="2" applyNumberFormat="1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44">
    <cellStyle name="Euro" xfId="14"/>
    <cellStyle name="Millares 2" xfId="8"/>
    <cellStyle name="Millares 3" xfId="15"/>
    <cellStyle name="Millares 4" xfId="16"/>
    <cellStyle name="Moneda" xfId="1" builtinId="4"/>
    <cellStyle name="Moneda 2" xfId="12"/>
    <cellStyle name="Moneda 2 2" xfId="17"/>
    <cellStyle name="Moneda 3" xfId="18"/>
    <cellStyle name="Moneda 3 2" xfId="19"/>
    <cellStyle name="Moneda 3 3" xfId="20"/>
    <cellStyle name="Moneda 3 3 2" xfId="21"/>
    <cellStyle name="Moneda 3 4" xfId="22"/>
    <cellStyle name="Moneda 4" xfId="23"/>
    <cellStyle name="Moneda 4 2" xfId="24"/>
    <cellStyle name="Moneda 5" xfId="13"/>
    <cellStyle name="Moneda 6" xfId="7"/>
    <cellStyle name="Moneda 6 2" xfId="25"/>
    <cellStyle name="Moneda 7" xfId="4"/>
    <cellStyle name="Moneda 8" xfId="26"/>
    <cellStyle name="Normal" xfId="0" builtinId="0"/>
    <cellStyle name="Normal 12" xfId="27"/>
    <cellStyle name="Normal 2" xfId="28"/>
    <cellStyle name="Normal 2 2" xfId="9"/>
    <cellStyle name="Normal 2 3" xfId="10"/>
    <cellStyle name="Normal 2 4" xfId="6"/>
    <cellStyle name="Normal 3" xfId="29"/>
    <cellStyle name="Normal 3 2" xfId="30"/>
    <cellStyle name="Normal 3 2 2" xfId="31"/>
    <cellStyle name="Normal 3 3" xfId="5"/>
    <cellStyle name="Normal 3 3 2" xfId="32"/>
    <cellStyle name="Normal 4" xfId="33"/>
    <cellStyle name="Normal 4 2" xfId="34"/>
    <cellStyle name="Normal 5" xfId="35"/>
    <cellStyle name="Normal 5 2" xfId="11"/>
    <cellStyle name="Normal 6" xfId="3"/>
    <cellStyle name="Normal 6 2" xfId="36"/>
    <cellStyle name="Normal 6 3" xfId="37"/>
    <cellStyle name="Normal 7" xfId="38"/>
    <cellStyle name="Normal 8" xfId="39"/>
    <cellStyle name="Normal 8 2" xfId="40"/>
    <cellStyle name="Normal 9" xfId="41"/>
    <cellStyle name="Normal_~9885111" xfId="2"/>
    <cellStyle name="Porcentaje 2" xfId="42"/>
    <cellStyle name="Porcentu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171450</xdr:rowOff>
    </xdr:from>
    <xdr:to>
      <xdr:col>15</xdr:col>
      <xdr:colOff>581025</xdr:colOff>
      <xdr:row>0</xdr:row>
      <xdr:rowOff>647700</xdr:rowOff>
    </xdr:to>
    <xdr:pic>
      <xdr:nvPicPr>
        <xdr:cNvPr id="2" name="1 Imagen" descr="logo gob de jalisco horizontal-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2300" y="171450"/>
          <a:ext cx="2295525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2505075</xdr:colOff>
      <xdr:row>5</xdr:row>
      <xdr:rowOff>276225</xdr:rowOff>
    </xdr:from>
    <xdr:to>
      <xdr:col>4</xdr:col>
      <xdr:colOff>247650</xdr:colOff>
      <xdr:row>5</xdr:row>
      <xdr:rowOff>752475</xdr:rowOff>
    </xdr:to>
    <xdr:pic>
      <xdr:nvPicPr>
        <xdr:cNvPr id="2" name="1 Imagen" descr="logo gob de jalisco horizontal-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6550" y="276225"/>
          <a:ext cx="189547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B143"/>
  <sheetViews>
    <sheetView tabSelected="1" workbookViewId="0">
      <selection activeCell="C3" sqref="C3"/>
    </sheetView>
  </sheetViews>
  <sheetFormatPr baseColWidth="10" defaultColWidth="6.42578125" defaultRowHeight="15" x14ac:dyDescent="0.25"/>
  <cols>
    <col min="1" max="1" width="3.28515625" customWidth="1"/>
    <col min="9" max="9" width="37.7109375" customWidth="1"/>
    <col min="10" max="10" width="15.5703125" hidden="1" customWidth="1"/>
    <col min="12" max="12" width="0" hidden="1" customWidth="1"/>
    <col min="16" max="16" width="29.85546875" bestFit="1" customWidth="1"/>
    <col min="17" max="17" width="40.7109375" bestFit="1" customWidth="1"/>
    <col min="18" max="18" width="38.85546875" bestFit="1" customWidth="1"/>
    <col min="19" max="19" width="14.42578125" bestFit="1" customWidth="1"/>
    <col min="21" max="21" width="15.140625" bestFit="1" customWidth="1"/>
    <col min="22" max="22" width="14.140625" bestFit="1" customWidth="1"/>
    <col min="23" max="23" width="12.5703125" bestFit="1" customWidth="1"/>
    <col min="24" max="24" width="14" bestFit="1" customWidth="1"/>
    <col min="25" max="25" width="11.5703125" bestFit="1" customWidth="1"/>
    <col min="26" max="26" width="14.140625" bestFit="1" customWidth="1"/>
    <col min="27" max="28" width="12.5703125" bestFit="1" customWidth="1"/>
    <col min="29" max="29" width="12.85546875" bestFit="1" customWidth="1"/>
    <col min="30" max="30" width="12.5703125" bestFit="1" customWidth="1"/>
    <col min="31" max="31" width="12" hidden="1" customWidth="1"/>
    <col min="32" max="35" width="11" hidden="1" customWidth="1"/>
    <col min="36" max="36" width="10" hidden="1" customWidth="1"/>
    <col min="37" max="38" width="11" hidden="1" customWidth="1"/>
    <col min="39" max="40" width="10" hidden="1" customWidth="1"/>
    <col min="41" max="42" width="11" hidden="1" customWidth="1"/>
    <col min="43" max="43" width="12" customWidth="1"/>
    <col min="44" max="44" width="12.5703125" bestFit="1" customWidth="1"/>
    <col min="45" max="45" width="14.140625" bestFit="1" customWidth="1"/>
    <col min="46" max="46" width="13.42578125" bestFit="1" customWidth="1"/>
    <col min="47" max="47" width="15.140625" bestFit="1" customWidth="1"/>
  </cols>
  <sheetData>
    <row r="1" spans="1:950 1098:3029 3177:3974 4122:5108 5256:6053 6201:8132 8280:9077 9225:10211 10359:11156 11304:13235 13383:15314 15462:16070" s="10" customFormat="1" ht="82.5" customHeight="1" x14ac:dyDescent="0.25">
      <c r="A1" s="1"/>
      <c r="B1" s="2"/>
      <c r="C1" s="2"/>
      <c r="D1" s="2"/>
      <c r="E1" s="2"/>
      <c r="F1" s="2"/>
      <c r="G1" s="2"/>
      <c r="H1" s="3"/>
      <c r="I1" s="4" t="s">
        <v>0</v>
      </c>
      <c r="J1" s="2"/>
      <c r="K1" s="2"/>
      <c r="L1" s="2"/>
      <c r="M1" s="2"/>
      <c r="N1" s="2"/>
      <c r="O1" s="5"/>
      <c r="P1" s="1"/>
      <c r="Q1" s="6"/>
      <c r="R1" s="6"/>
      <c r="S1" s="6"/>
      <c r="T1" s="6"/>
      <c r="U1" s="6"/>
      <c r="V1" s="7" t="s">
        <v>1</v>
      </c>
      <c r="W1" s="7"/>
      <c r="X1" s="1"/>
      <c r="Y1" s="6"/>
      <c r="Z1" s="7"/>
      <c r="AA1" s="7"/>
      <c r="AB1" s="7"/>
      <c r="AC1" s="7"/>
      <c r="AD1" s="8"/>
      <c r="AE1" s="8"/>
      <c r="AF1" s="8"/>
      <c r="AG1" s="9"/>
      <c r="AH1" s="8"/>
      <c r="AI1" s="8"/>
      <c r="AJ1" s="9"/>
      <c r="AK1" s="8"/>
      <c r="AL1" s="8"/>
      <c r="AN1" s="8"/>
      <c r="AO1" s="8"/>
      <c r="AP1" s="8"/>
      <c r="AQ1" s="8"/>
      <c r="AR1" s="11"/>
      <c r="AS1" s="7"/>
      <c r="AT1" s="12"/>
      <c r="AU1" s="13"/>
      <c r="AV1" s="14"/>
      <c r="AW1" s="15"/>
      <c r="AX1" s="15"/>
      <c r="AY1" s="16"/>
      <c r="AZ1" s="16"/>
      <c r="BA1" s="17"/>
      <c r="BB1" s="17"/>
      <c r="BC1" s="17"/>
      <c r="BD1" s="17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950 1098:3029 3177:3974 4122:5108 5256:6053 6201:8132 8280:9077 9225:10211 10359:11156 11304:13235 13383:15314 15462:16070" s="1" customFormat="1" ht="27.75" customHeight="1" x14ac:dyDescent="0.25">
      <c r="B2" s="2"/>
      <c r="C2" s="2"/>
      <c r="D2" s="2"/>
      <c r="E2" s="2"/>
      <c r="F2" s="2"/>
      <c r="G2" s="2"/>
      <c r="H2" s="2"/>
      <c r="I2" s="18" t="s">
        <v>2</v>
      </c>
      <c r="J2" s="2"/>
      <c r="K2" s="2"/>
      <c r="L2" s="2"/>
      <c r="M2" s="2"/>
      <c r="N2" s="2"/>
      <c r="O2" s="5"/>
      <c r="P2" s="19" t="s">
        <v>3</v>
      </c>
      <c r="Q2" s="7"/>
      <c r="R2" s="18" t="s">
        <v>4</v>
      </c>
      <c r="S2" s="6"/>
      <c r="T2" s="6"/>
      <c r="U2" s="6"/>
      <c r="V2" s="7"/>
      <c r="W2" s="7"/>
      <c r="Y2" s="6"/>
      <c r="Z2" s="7"/>
      <c r="AA2" s="7"/>
      <c r="AB2" s="7"/>
      <c r="AC2" s="7"/>
      <c r="AD2" s="8"/>
      <c r="AE2" s="8"/>
      <c r="AF2" s="8"/>
      <c r="AG2" s="9"/>
      <c r="AH2" s="8"/>
      <c r="AI2" s="8"/>
      <c r="AJ2" s="9"/>
      <c r="AK2" s="8"/>
      <c r="AL2" s="8"/>
      <c r="AM2" s="8"/>
      <c r="AN2" s="8"/>
      <c r="AO2" s="8"/>
      <c r="AP2" s="8"/>
      <c r="AQ2" s="8"/>
      <c r="AR2" s="11"/>
      <c r="AS2" s="7"/>
      <c r="AT2" s="12"/>
      <c r="AU2" s="13"/>
      <c r="AV2" s="14"/>
      <c r="AW2" s="15"/>
      <c r="AX2" s="15"/>
      <c r="AY2" s="16"/>
      <c r="AZ2" s="16"/>
      <c r="BA2" s="17"/>
      <c r="BB2" s="17"/>
      <c r="BC2" s="17"/>
      <c r="BD2" s="17"/>
    </row>
    <row r="3" spans="1:950 1098:3029 3177:3974 4122:5108 5256:6053 6201:8132 8280:9077 9225:10211 10359:11156 11304:13235 13383:15314 15462:16070" s="20" customFormat="1" ht="47.25" customHeight="1" x14ac:dyDescent="0.25">
      <c r="B3" s="21"/>
      <c r="C3" s="21"/>
      <c r="D3" s="21"/>
      <c r="E3" s="21"/>
      <c r="F3" s="21"/>
      <c r="G3" s="22"/>
      <c r="H3" s="22"/>
      <c r="J3" s="23"/>
      <c r="K3" s="23"/>
      <c r="L3" s="21"/>
      <c r="M3" s="21"/>
      <c r="N3" s="21"/>
      <c r="R3" s="178" t="s">
        <v>5</v>
      </c>
      <c r="S3" s="179"/>
      <c r="T3" s="179"/>
      <c r="U3" s="179"/>
      <c r="V3" s="180"/>
      <c r="W3" s="181" t="s">
        <v>6</v>
      </c>
      <c r="X3" s="182"/>
      <c r="Y3" s="182"/>
      <c r="Z3" s="182"/>
      <c r="AA3" s="183"/>
      <c r="AB3" s="181" t="s">
        <v>7</v>
      </c>
      <c r="AC3" s="183"/>
      <c r="AD3" s="184"/>
      <c r="AE3" s="185"/>
      <c r="AF3" s="185"/>
      <c r="AG3" s="185"/>
      <c r="AH3" s="24"/>
      <c r="AJ3" s="25"/>
      <c r="AQ3" s="26"/>
      <c r="AR3" s="184" t="s">
        <v>8</v>
      </c>
      <c r="AS3" s="185"/>
      <c r="AT3" s="185"/>
      <c r="AU3" s="185"/>
    </row>
    <row r="4" spans="1:950 1098:3029 3177:3974 4122:5108 5256:6053 6201:8132 8280:9077 9225:10211 10359:11156 11304:13235 13383:15314 15462:16070" s="10" customFormat="1" ht="67.5" x14ac:dyDescent="0.25">
      <c r="B4" s="27" t="s">
        <v>9</v>
      </c>
      <c r="C4" s="27" t="s">
        <v>10</v>
      </c>
      <c r="D4" s="27" t="s">
        <v>11</v>
      </c>
      <c r="E4" s="27" t="s">
        <v>12</v>
      </c>
      <c r="F4" s="27" t="s">
        <v>13</v>
      </c>
      <c r="G4" s="27" t="s">
        <v>14</v>
      </c>
      <c r="H4" s="27" t="s">
        <v>15</v>
      </c>
      <c r="I4" s="27" t="s">
        <v>16</v>
      </c>
      <c r="J4" s="27" t="s">
        <v>17</v>
      </c>
      <c r="K4" s="27"/>
      <c r="L4" s="27" t="s">
        <v>18</v>
      </c>
      <c r="M4" s="27" t="s">
        <v>19</v>
      </c>
      <c r="N4" s="27" t="s">
        <v>20</v>
      </c>
      <c r="O4" s="27" t="s">
        <v>21</v>
      </c>
      <c r="P4" s="27" t="s">
        <v>22</v>
      </c>
      <c r="Q4" s="27" t="s">
        <v>23</v>
      </c>
      <c r="R4" s="27" t="s">
        <v>24</v>
      </c>
      <c r="S4" s="27" t="s">
        <v>25</v>
      </c>
      <c r="T4" s="27" t="s">
        <v>26</v>
      </c>
      <c r="U4" s="27" t="s">
        <v>27</v>
      </c>
      <c r="V4" s="27" t="s">
        <v>28</v>
      </c>
      <c r="W4" s="27" t="s">
        <v>29</v>
      </c>
      <c r="X4" s="27" t="s">
        <v>30</v>
      </c>
      <c r="Y4" s="27" t="s">
        <v>31</v>
      </c>
      <c r="Z4" s="27" t="s">
        <v>32</v>
      </c>
      <c r="AA4" s="27" t="s">
        <v>33</v>
      </c>
      <c r="AB4" s="27" t="s">
        <v>34</v>
      </c>
      <c r="AC4" s="27" t="s">
        <v>35</v>
      </c>
      <c r="AD4" s="27" t="s">
        <v>36</v>
      </c>
      <c r="AE4" s="27" t="s">
        <v>37</v>
      </c>
      <c r="AF4" s="27" t="s">
        <v>38</v>
      </c>
      <c r="AG4" s="27" t="s">
        <v>39</v>
      </c>
      <c r="AH4" s="27" t="s">
        <v>40</v>
      </c>
      <c r="AI4" s="27" t="s">
        <v>41</v>
      </c>
      <c r="AJ4" s="27" t="s">
        <v>42</v>
      </c>
      <c r="AK4" s="27" t="s">
        <v>43</v>
      </c>
      <c r="AL4" s="27" t="s">
        <v>44</v>
      </c>
      <c r="AM4" s="27" t="s">
        <v>45</v>
      </c>
      <c r="AN4" s="27" t="s">
        <v>46</v>
      </c>
      <c r="AO4" s="27" t="s">
        <v>47</v>
      </c>
      <c r="AP4" s="27" t="s">
        <v>48</v>
      </c>
      <c r="AQ4" s="27" t="s">
        <v>49</v>
      </c>
      <c r="AR4" s="27" t="s">
        <v>50</v>
      </c>
      <c r="AS4" s="27" t="s">
        <v>51</v>
      </c>
      <c r="AT4" s="27" t="s">
        <v>52</v>
      </c>
      <c r="AU4" s="27" t="s">
        <v>53</v>
      </c>
      <c r="AV4" s="28"/>
      <c r="AW4" s="29"/>
      <c r="AX4" s="29"/>
      <c r="AY4" s="29"/>
      <c r="AZ4" s="29"/>
      <c r="BA4" s="30"/>
      <c r="BB4" s="30"/>
      <c r="BC4" s="30"/>
      <c r="BD4" s="30"/>
    </row>
    <row r="5" spans="1:950 1098:3029 3177:3974 4122:5108 5256:6053 6201:8132 8280:9077 9225:10211 10359:11156 11304:13235 13383:15314 15462:16070" ht="18" x14ac:dyDescent="0.25">
      <c r="A5" s="31"/>
      <c r="B5" s="32">
        <v>1</v>
      </c>
      <c r="C5" s="33">
        <v>10</v>
      </c>
      <c r="D5" s="33">
        <v>1</v>
      </c>
      <c r="E5" s="32">
        <v>20</v>
      </c>
      <c r="F5" s="32">
        <v>1</v>
      </c>
      <c r="G5" s="32">
        <v>270</v>
      </c>
      <c r="H5" s="32"/>
      <c r="I5" s="34" t="s">
        <v>54</v>
      </c>
      <c r="J5" s="35" t="s">
        <v>55</v>
      </c>
      <c r="K5" s="37">
        <f>2014-1995</f>
        <v>19</v>
      </c>
      <c r="L5" s="33" t="s">
        <v>56</v>
      </c>
      <c r="M5" s="33">
        <v>6</v>
      </c>
      <c r="N5" s="33">
        <v>30</v>
      </c>
      <c r="O5" s="33" t="s">
        <v>57</v>
      </c>
      <c r="P5" s="38" t="s">
        <v>58</v>
      </c>
      <c r="Q5" s="39" t="s">
        <v>59</v>
      </c>
      <c r="R5" s="39" t="s">
        <v>60</v>
      </c>
      <c r="S5" s="40">
        <v>8051.1</v>
      </c>
      <c r="T5" s="40">
        <v>0</v>
      </c>
      <c r="U5" s="40">
        <f t="shared" ref="U5:U68" si="0">+S5+T5</f>
        <v>8051.1</v>
      </c>
      <c r="V5" s="40">
        <v>767</v>
      </c>
      <c r="W5" s="40">
        <v>513</v>
      </c>
      <c r="X5" s="40">
        <v>438.24</v>
      </c>
      <c r="Y5" s="40">
        <v>0</v>
      </c>
      <c r="Z5" s="40">
        <f>(U5+X5)*15%</f>
        <v>1273.4010000000001</v>
      </c>
      <c r="AA5" s="40">
        <f t="shared" ref="AA5:AA68" si="1">(U5+X5)*3%</f>
        <v>254.68019999999999</v>
      </c>
      <c r="AB5" s="41">
        <v>565.23</v>
      </c>
      <c r="AC5" s="40">
        <f t="shared" ref="AC5:AC68" si="2">(U5+X5)*2%</f>
        <v>169.7868</v>
      </c>
      <c r="AD5" s="40">
        <f t="shared" ref="AD5:AD66" si="3">U5/30*15</f>
        <v>4025.55</v>
      </c>
      <c r="AE5" s="42">
        <v>338</v>
      </c>
      <c r="AF5" s="42">
        <v>70.099999999999994</v>
      </c>
      <c r="AG5" s="40">
        <f>(AE5+AF5)*15%</f>
        <v>61.215000000000003</v>
      </c>
      <c r="AH5" s="40">
        <f t="shared" ref="AH5:AH68" si="4">(AE5+AF5)*3%</f>
        <v>12.243</v>
      </c>
      <c r="AI5" s="40">
        <f t="shared" ref="AI5:AI68" si="5">Z5*4%</f>
        <v>50.936040000000006</v>
      </c>
      <c r="AJ5" s="40">
        <f t="shared" ref="AJ5:AJ68" si="6">(AE5+AF5)*2%</f>
        <v>8.1620000000000008</v>
      </c>
      <c r="AK5" s="42">
        <f t="shared" ref="AK5:AL61" si="7">AB5*4%</f>
        <v>22.609200000000001</v>
      </c>
      <c r="AL5" s="42">
        <f t="shared" si="7"/>
        <v>6.7914719999999997</v>
      </c>
      <c r="AM5" s="42">
        <v>0</v>
      </c>
      <c r="AN5" s="42">
        <f t="shared" ref="AN5:AN68" si="8">AE5/30*5</f>
        <v>56.333333333333336</v>
      </c>
      <c r="AO5" s="42">
        <f t="shared" ref="AO5:AO68" si="9">AE5/30*15</f>
        <v>169</v>
      </c>
      <c r="AP5" s="42">
        <f t="shared" ref="AP5:AP68" si="10">AE5/30*50</f>
        <v>563.33333333333337</v>
      </c>
      <c r="AQ5" s="42">
        <f t="shared" ref="AQ5:AQ68" si="11">SUM(AE5+AF5+AG5+AH5+AI5+AJ5+AK5+AL5)*12+(AM5+AN5+AO5+AP5)</f>
        <v>7629.3472106666677</v>
      </c>
      <c r="AR5" s="40">
        <f t="shared" ref="AR5:AR68" si="12">+U5/30*5</f>
        <v>1341.85</v>
      </c>
      <c r="AS5" s="40">
        <f t="shared" ref="AS5:AS68" si="13">+U5/30*50</f>
        <v>13418.5</v>
      </c>
      <c r="AT5" s="40">
        <v>7200</v>
      </c>
      <c r="AU5" s="40">
        <f>(U5+V5+W5+X5+Z5+AA5+AB5+AC5)*12+(Y5+AV5+AD5+AR5+AS5+AT5+AQ5)</f>
        <v>178004.50321066665</v>
      </c>
      <c r="AV5" s="43"/>
      <c r="AW5" s="29"/>
      <c r="AX5" s="29"/>
      <c r="AY5" s="29"/>
      <c r="AZ5" s="29"/>
      <c r="BA5" s="30"/>
      <c r="BB5" s="30"/>
      <c r="BC5" s="30"/>
      <c r="BD5" s="30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  <c r="CGK5" s="31"/>
      <c r="CGL5" s="31"/>
      <c r="CGM5" s="31"/>
      <c r="CGN5" s="31"/>
      <c r="CGO5" s="31"/>
      <c r="CGP5" s="31"/>
      <c r="CGQ5" s="31"/>
      <c r="CGR5" s="31"/>
      <c r="CGS5" s="31"/>
      <c r="CGT5" s="31"/>
      <c r="CGU5" s="31"/>
      <c r="CGV5" s="31"/>
      <c r="CGW5" s="31"/>
      <c r="CGX5" s="31"/>
      <c r="CGY5" s="31"/>
      <c r="CGZ5" s="31"/>
      <c r="CHA5" s="31"/>
      <c r="CHB5" s="31"/>
      <c r="CHC5" s="31"/>
      <c r="CHD5" s="31"/>
      <c r="CHE5" s="31"/>
      <c r="CHF5" s="31"/>
      <c r="CHG5" s="31"/>
      <c r="CHH5" s="31"/>
      <c r="CHI5" s="31"/>
      <c r="CHJ5" s="31"/>
      <c r="CHK5" s="31"/>
      <c r="CHL5" s="31"/>
      <c r="CHM5" s="31"/>
      <c r="CHN5" s="31"/>
      <c r="CHO5" s="31"/>
      <c r="CHP5" s="31"/>
      <c r="CHQ5" s="31"/>
      <c r="CHR5" s="31"/>
      <c r="CHS5" s="31"/>
      <c r="CHT5" s="31"/>
      <c r="CHU5" s="31"/>
      <c r="CHV5" s="31"/>
      <c r="CHW5" s="31"/>
      <c r="CHX5" s="31"/>
      <c r="CHY5" s="31"/>
      <c r="CHZ5" s="31"/>
      <c r="CIA5" s="31"/>
      <c r="CIB5" s="31"/>
      <c r="CIC5" s="31"/>
      <c r="CID5" s="31"/>
      <c r="CIE5" s="31"/>
      <c r="CIF5" s="31"/>
      <c r="CIG5" s="31"/>
      <c r="CIH5" s="31"/>
      <c r="CII5" s="31"/>
      <c r="CIJ5" s="31"/>
      <c r="CIK5" s="31"/>
      <c r="CIL5" s="31"/>
      <c r="CIM5" s="31"/>
      <c r="CIN5" s="31"/>
      <c r="CIO5" s="31"/>
      <c r="CIP5" s="31"/>
      <c r="CIQ5" s="31"/>
      <c r="CIR5" s="31"/>
      <c r="CIS5" s="31"/>
      <c r="CIT5" s="31"/>
      <c r="CIU5" s="31"/>
      <c r="CIV5" s="31"/>
      <c r="CIW5" s="31"/>
      <c r="CIX5" s="31"/>
      <c r="CIY5" s="31"/>
      <c r="CIZ5" s="31"/>
      <c r="CJA5" s="31"/>
      <c r="CJB5" s="31"/>
      <c r="CJC5" s="31"/>
      <c r="CJD5" s="31"/>
      <c r="CJE5" s="31"/>
      <c r="CJF5" s="31"/>
      <c r="CJG5" s="31"/>
      <c r="CJH5" s="31"/>
      <c r="CJI5" s="31"/>
      <c r="CJJ5" s="31"/>
      <c r="CJK5" s="31"/>
      <c r="CJL5" s="31"/>
      <c r="CJM5" s="31"/>
      <c r="CJN5" s="31"/>
      <c r="CJO5" s="31"/>
      <c r="CJP5" s="31"/>
      <c r="CJQ5" s="31"/>
      <c r="CJR5" s="31"/>
      <c r="CJS5" s="31"/>
      <c r="CJT5" s="31"/>
      <c r="CJU5" s="31"/>
      <c r="CJV5" s="31"/>
      <c r="CJW5" s="31"/>
      <c r="CJX5" s="31"/>
      <c r="CJY5" s="31"/>
      <c r="CJZ5" s="31"/>
      <c r="CKA5" s="31"/>
      <c r="CKB5" s="31"/>
      <c r="CKC5" s="31"/>
      <c r="CKD5" s="31"/>
      <c r="CKE5" s="31"/>
      <c r="CKF5" s="31"/>
      <c r="CKG5" s="31"/>
      <c r="CKH5" s="31"/>
      <c r="CKI5" s="31"/>
      <c r="CKJ5" s="31"/>
      <c r="CKK5" s="31"/>
      <c r="CKL5" s="31"/>
      <c r="CKM5" s="31"/>
      <c r="CKN5" s="31"/>
      <c r="CKO5" s="31"/>
      <c r="CKP5" s="31"/>
      <c r="CKQ5" s="31"/>
      <c r="CKR5" s="31"/>
      <c r="CKS5" s="31"/>
      <c r="CKT5" s="31"/>
      <c r="CKU5" s="31"/>
      <c r="CKV5" s="31"/>
      <c r="CKW5" s="31"/>
      <c r="CKX5" s="31"/>
      <c r="CKY5" s="31"/>
      <c r="CKZ5" s="31"/>
      <c r="CLA5" s="31"/>
      <c r="CLB5" s="31"/>
      <c r="CLC5" s="31"/>
      <c r="CLD5" s="31"/>
      <c r="CLE5" s="31"/>
      <c r="CLF5" s="31"/>
      <c r="CLG5" s="31"/>
      <c r="CLH5" s="31"/>
      <c r="CLI5" s="31"/>
      <c r="CLJ5" s="31"/>
      <c r="CLK5" s="31"/>
      <c r="CLL5" s="31"/>
      <c r="CLM5" s="31"/>
      <c r="CLN5" s="31"/>
      <c r="CLO5" s="31"/>
      <c r="CLP5" s="31"/>
      <c r="CLQ5" s="31"/>
      <c r="CLR5" s="31"/>
      <c r="CLS5" s="31"/>
      <c r="CLT5" s="31"/>
      <c r="CLU5" s="31"/>
      <c r="CLV5" s="31"/>
      <c r="CLW5" s="31"/>
      <c r="CLX5" s="31"/>
      <c r="CLY5" s="31"/>
      <c r="CLZ5" s="31"/>
      <c r="CMA5" s="31"/>
      <c r="CMB5" s="31"/>
      <c r="CMC5" s="31"/>
      <c r="CMD5" s="31"/>
      <c r="CME5" s="31"/>
      <c r="CMF5" s="31"/>
      <c r="CMG5" s="31"/>
      <c r="CMH5" s="31"/>
      <c r="CMI5" s="31"/>
      <c r="CMJ5" s="31"/>
      <c r="CMK5" s="31"/>
      <c r="CML5" s="31"/>
      <c r="CMM5" s="31"/>
      <c r="CMN5" s="31"/>
      <c r="CMO5" s="31"/>
      <c r="CMP5" s="31"/>
      <c r="CMQ5" s="31"/>
      <c r="CMR5" s="31"/>
      <c r="CMS5" s="31"/>
      <c r="CMT5" s="31"/>
      <c r="CMU5" s="31"/>
      <c r="CMV5" s="31"/>
      <c r="CMW5" s="31"/>
      <c r="CMX5" s="31"/>
      <c r="CMY5" s="31"/>
      <c r="CMZ5" s="31"/>
      <c r="CNA5" s="31"/>
      <c r="CNB5" s="31"/>
      <c r="CNC5" s="31"/>
      <c r="CND5" s="31"/>
      <c r="CNE5" s="31"/>
      <c r="CNF5" s="31"/>
      <c r="CNG5" s="31"/>
      <c r="CNH5" s="31"/>
      <c r="CNI5" s="31"/>
      <c r="CNJ5" s="31"/>
      <c r="CNK5" s="31"/>
      <c r="CNL5" s="31"/>
      <c r="CNM5" s="31"/>
      <c r="CNN5" s="31"/>
      <c r="CNO5" s="31"/>
      <c r="CNP5" s="31"/>
      <c r="CNQ5" s="31"/>
      <c r="CNR5" s="31"/>
      <c r="CNS5" s="31"/>
      <c r="CNT5" s="31"/>
      <c r="CNU5" s="31"/>
      <c r="CNV5" s="31"/>
      <c r="CNW5" s="31"/>
      <c r="CNX5" s="31"/>
      <c r="CNY5" s="31"/>
      <c r="CNZ5" s="31"/>
      <c r="COA5" s="31"/>
      <c r="COB5" s="31"/>
      <c r="COC5" s="31"/>
      <c r="COD5" s="31"/>
      <c r="COE5" s="31"/>
      <c r="COF5" s="31"/>
      <c r="COG5" s="31"/>
      <c r="COH5" s="31"/>
      <c r="COI5" s="31"/>
      <c r="COJ5" s="31"/>
      <c r="COK5" s="31"/>
      <c r="COL5" s="31"/>
      <c r="COM5" s="31"/>
      <c r="CON5" s="31"/>
      <c r="COO5" s="31"/>
      <c r="COP5" s="31"/>
      <c r="COQ5" s="31"/>
      <c r="COR5" s="31"/>
      <c r="COS5" s="31"/>
      <c r="COT5" s="31"/>
      <c r="COU5" s="31"/>
      <c r="COV5" s="31"/>
      <c r="COW5" s="31"/>
      <c r="COX5" s="31"/>
      <c r="COY5" s="31"/>
      <c r="COZ5" s="31"/>
      <c r="CPA5" s="31"/>
      <c r="CPB5" s="31"/>
      <c r="CPC5" s="31"/>
      <c r="CPD5" s="31"/>
      <c r="CPE5" s="31"/>
      <c r="CPF5" s="31"/>
      <c r="CPG5" s="31"/>
      <c r="CPH5" s="31"/>
      <c r="CPI5" s="31"/>
      <c r="CPJ5" s="31"/>
      <c r="CPK5" s="31"/>
      <c r="CPL5" s="31"/>
      <c r="CPM5" s="31"/>
      <c r="CPN5" s="31"/>
      <c r="CPO5" s="31"/>
      <c r="CPP5" s="31"/>
      <c r="CPQ5" s="31"/>
      <c r="CPR5" s="31"/>
      <c r="CPS5" s="31"/>
      <c r="CPT5" s="31"/>
      <c r="CPU5" s="31"/>
      <c r="CPV5" s="31"/>
      <c r="CPW5" s="31"/>
      <c r="CPX5" s="31"/>
      <c r="CPY5" s="31"/>
      <c r="CPZ5" s="31"/>
      <c r="CQA5" s="31"/>
      <c r="CQB5" s="31"/>
      <c r="CQC5" s="31"/>
      <c r="CQD5" s="31"/>
      <c r="CQE5" s="31"/>
      <c r="CQF5" s="31"/>
      <c r="CQG5" s="31"/>
      <c r="CQH5" s="31"/>
      <c r="CQI5" s="31"/>
      <c r="CQJ5" s="31"/>
      <c r="CQK5" s="31"/>
      <c r="CQL5" s="31"/>
      <c r="CQM5" s="31"/>
      <c r="CQN5" s="31"/>
      <c r="CQO5" s="31"/>
      <c r="CQP5" s="31"/>
      <c r="CQQ5" s="31"/>
      <c r="CQR5" s="31"/>
      <c r="CQS5" s="31"/>
      <c r="CQT5" s="31"/>
      <c r="CQU5" s="31"/>
      <c r="CQV5" s="31"/>
      <c r="CQW5" s="31"/>
      <c r="CQX5" s="31"/>
      <c r="CQY5" s="31"/>
      <c r="CQZ5" s="31"/>
      <c r="CRA5" s="31"/>
      <c r="CRB5" s="31"/>
      <c r="CRC5" s="31"/>
      <c r="CRD5" s="31"/>
      <c r="CRE5" s="31"/>
      <c r="CRF5" s="31"/>
      <c r="CRG5" s="31"/>
      <c r="CRH5" s="31"/>
      <c r="CRI5" s="31"/>
      <c r="CRJ5" s="31"/>
      <c r="CRK5" s="31"/>
      <c r="CRL5" s="31"/>
      <c r="CRM5" s="31"/>
      <c r="CRN5" s="31"/>
      <c r="CRO5" s="31"/>
      <c r="CRP5" s="31"/>
      <c r="CRQ5" s="31"/>
      <c r="CRR5" s="31"/>
      <c r="CRS5" s="31"/>
      <c r="CRT5" s="31"/>
      <c r="CRU5" s="31"/>
      <c r="CRV5" s="31"/>
      <c r="CRW5" s="31"/>
      <c r="CRX5" s="31"/>
      <c r="CRY5" s="31"/>
      <c r="CRZ5" s="31"/>
      <c r="CSA5" s="31"/>
      <c r="CSB5" s="31"/>
      <c r="CSC5" s="31"/>
      <c r="CSD5" s="31"/>
      <c r="CSE5" s="31"/>
      <c r="CSF5" s="31"/>
      <c r="CSG5" s="31"/>
      <c r="CSH5" s="31"/>
      <c r="CSI5" s="31"/>
      <c r="CSJ5" s="31"/>
      <c r="CSK5" s="31"/>
      <c r="CSL5" s="31"/>
      <c r="CSM5" s="31"/>
      <c r="CSN5" s="31"/>
      <c r="CSO5" s="31"/>
      <c r="CSP5" s="31"/>
      <c r="CSQ5" s="31"/>
      <c r="CSR5" s="31"/>
      <c r="CSS5" s="31"/>
      <c r="CST5" s="31"/>
      <c r="CSU5" s="31"/>
      <c r="CSV5" s="31"/>
      <c r="CSW5" s="31"/>
      <c r="CSX5" s="31"/>
      <c r="CSY5" s="31"/>
      <c r="CSZ5" s="31"/>
      <c r="CTA5" s="31"/>
      <c r="CTB5" s="31"/>
      <c r="CTC5" s="31"/>
      <c r="CTD5" s="31"/>
      <c r="CTE5" s="31"/>
      <c r="CTF5" s="31"/>
      <c r="CTG5" s="31"/>
      <c r="CTH5" s="31"/>
      <c r="CTI5" s="31"/>
      <c r="CTJ5" s="31"/>
      <c r="CTK5" s="31"/>
      <c r="CTL5" s="31"/>
      <c r="CTM5" s="31"/>
      <c r="CTN5" s="31"/>
      <c r="CTO5" s="31"/>
      <c r="CTP5" s="31"/>
      <c r="CTQ5" s="31"/>
      <c r="CTR5" s="31"/>
      <c r="CTS5" s="31"/>
      <c r="CTT5" s="31"/>
      <c r="CTU5" s="31"/>
      <c r="CTV5" s="31"/>
      <c r="CTW5" s="31"/>
      <c r="CTX5" s="31"/>
      <c r="CTY5" s="31"/>
      <c r="CTZ5" s="31"/>
      <c r="CUA5" s="31"/>
      <c r="CUB5" s="31"/>
      <c r="CUC5" s="31"/>
      <c r="CUD5" s="31"/>
      <c r="CUE5" s="31"/>
      <c r="CUF5" s="31"/>
      <c r="CUG5" s="31"/>
      <c r="CUH5" s="31"/>
      <c r="CUI5" s="31"/>
      <c r="CUJ5" s="31"/>
      <c r="CUK5" s="31"/>
      <c r="CUL5" s="31"/>
      <c r="CUM5" s="31"/>
      <c r="CUN5" s="31"/>
      <c r="CUO5" s="31"/>
      <c r="CUP5" s="31"/>
      <c r="CUQ5" s="31"/>
      <c r="CUR5" s="31"/>
      <c r="CUS5" s="31"/>
      <c r="CUT5" s="31"/>
      <c r="CUU5" s="31"/>
      <c r="CUV5" s="31"/>
      <c r="CUW5" s="31"/>
      <c r="CUX5" s="31"/>
      <c r="CUY5" s="31"/>
      <c r="CUZ5" s="31"/>
      <c r="CVA5" s="31"/>
      <c r="CVB5" s="31"/>
      <c r="CVC5" s="31"/>
      <c r="CVD5" s="31"/>
      <c r="CVE5" s="31"/>
      <c r="CVF5" s="31"/>
      <c r="CVG5" s="31"/>
      <c r="CVH5" s="31"/>
      <c r="CVI5" s="31"/>
      <c r="CVJ5" s="31"/>
      <c r="CVK5" s="31"/>
      <c r="CVL5" s="31"/>
      <c r="CVM5" s="31"/>
      <c r="CVN5" s="31"/>
      <c r="CVO5" s="31"/>
      <c r="CVP5" s="31"/>
      <c r="CVQ5" s="31"/>
      <c r="CVR5" s="31"/>
      <c r="CVS5" s="31"/>
      <c r="CVT5" s="31"/>
      <c r="CVU5" s="31"/>
      <c r="CVV5" s="31"/>
      <c r="CVW5" s="31"/>
      <c r="CVX5" s="31"/>
      <c r="CVY5" s="31"/>
      <c r="CVZ5" s="31"/>
      <c r="CWA5" s="31"/>
      <c r="CWB5" s="31"/>
      <c r="CWC5" s="31"/>
      <c r="CWD5" s="31"/>
      <c r="CWE5" s="31"/>
      <c r="CWF5" s="31"/>
      <c r="CWG5" s="31"/>
      <c r="CWH5" s="31"/>
      <c r="CWI5" s="31"/>
      <c r="CWJ5" s="31"/>
      <c r="CWK5" s="31"/>
      <c r="CWL5" s="31"/>
      <c r="CWM5" s="31"/>
      <c r="CWN5" s="31"/>
      <c r="CWO5" s="31"/>
      <c r="CWP5" s="31"/>
      <c r="CWQ5" s="31"/>
      <c r="CWR5" s="31"/>
      <c r="CWS5" s="31"/>
      <c r="CWT5" s="31"/>
      <c r="CWU5" s="31"/>
      <c r="CWV5" s="31"/>
      <c r="CWW5" s="31"/>
      <c r="CWX5" s="31"/>
      <c r="CWY5" s="31"/>
      <c r="CWZ5" s="31"/>
      <c r="CXA5" s="31"/>
      <c r="CXB5" s="31"/>
      <c r="CXC5" s="31"/>
      <c r="CXD5" s="31"/>
      <c r="CXE5" s="31"/>
      <c r="CXF5" s="31"/>
      <c r="CXG5" s="31"/>
      <c r="CXH5" s="31"/>
      <c r="CXI5" s="31"/>
      <c r="CXJ5" s="31"/>
      <c r="CXK5" s="31"/>
      <c r="CXL5" s="31"/>
      <c r="CXM5" s="31"/>
      <c r="CXN5" s="31"/>
      <c r="CXO5" s="31"/>
      <c r="CXP5" s="31"/>
      <c r="CXQ5" s="31"/>
      <c r="CXR5" s="31"/>
      <c r="CXS5" s="31"/>
      <c r="CXT5" s="31"/>
      <c r="CXU5" s="31"/>
      <c r="CXV5" s="31"/>
      <c r="CXW5" s="31"/>
      <c r="CXX5" s="31"/>
      <c r="CXY5" s="31"/>
      <c r="CXZ5" s="31"/>
      <c r="CYA5" s="31"/>
      <c r="CYB5" s="31"/>
      <c r="CYC5" s="31"/>
      <c r="CYD5" s="31"/>
      <c r="CYE5" s="31"/>
      <c r="CYF5" s="31"/>
      <c r="CYG5" s="31"/>
      <c r="CYH5" s="31"/>
      <c r="CYI5" s="31"/>
      <c r="CYJ5" s="31"/>
      <c r="CYK5" s="31"/>
      <c r="CYL5" s="31"/>
      <c r="CYM5" s="31"/>
      <c r="CYN5" s="31"/>
      <c r="CYO5" s="31"/>
      <c r="CYP5" s="31"/>
      <c r="CYQ5" s="31"/>
      <c r="CYR5" s="31"/>
      <c r="CYS5" s="31"/>
      <c r="CYT5" s="31"/>
      <c r="CYU5" s="31"/>
      <c r="CYV5" s="31"/>
      <c r="CYW5" s="31"/>
      <c r="CYX5" s="31"/>
      <c r="CYY5" s="31"/>
      <c r="CYZ5" s="31"/>
      <c r="CZA5" s="31"/>
      <c r="CZB5" s="31"/>
      <c r="CZC5" s="31"/>
      <c r="CZD5" s="31"/>
      <c r="CZE5" s="31"/>
      <c r="CZF5" s="31"/>
      <c r="CZG5" s="31"/>
      <c r="CZH5" s="31"/>
      <c r="CZI5" s="31"/>
      <c r="CZJ5" s="31"/>
      <c r="CZK5" s="31"/>
      <c r="CZL5" s="31"/>
      <c r="CZM5" s="31"/>
      <c r="CZN5" s="31"/>
      <c r="CZO5" s="31"/>
      <c r="CZP5" s="31"/>
      <c r="CZQ5" s="31"/>
      <c r="CZR5" s="31"/>
      <c r="CZS5" s="31"/>
      <c r="CZT5" s="31"/>
      <c r="CZU5" s="31"/>
      <c r="CZV5" s="31"/>
      <c r="CZW5" s="31"/>
      <c r="CZX5" s="31"/>
      <c r="CZY5" s="31"/>
      <c r="CZZ5" s="31"/>
      <c r="DAA5" s="31"/>
      <c r="DAB5" s="31"/>
      <c r="DAC5" s="31"/>
      <c r="DAD5" s="31"/>
      <c r="DAE5" s="31"/>
      <c r="DAF5" s="31"/>
      <c r="DAG5" s="31"/>
      <c r="DAH5" s="31"/>
      <c r="DAI5" s="31"/>
      <c r="DAJ5" s="31"/>
      <c r="DAK5" s="31"/>
      <c r="DAL5" s="31"/>
      <c r="DAM5" s="31"/>
      <c r="DAN5" s="31"/>
      <c r="DAO5" s="31"/>
      <c r="DAP5" s="31"/>
      <c r="DAQ5" s="31"/>
      <c r="DAR5" s="31"/>
      <c r="DAS5" s="31"/>
      <c r="DAT5" s="31"/>
      <c r="DAU5" s="31"/>
      <c r="DAV5" s="31"/>
      <c r="DAW5" s="31"/>
      <c r="DAX5" s="31"/>
      <c r="DAY5" s="31"/>
      <c r="DAZ5" s="31"/>
      <c r="DBA5" s="31"/>
      <c r="DBB5" s="31"/>
      <c r="DBC5" s="31"/>
      <c r="DBD5" s="31"/>
      <c r="DBE5" s="31"/>
      <c r="DBF5" s="31"/>
      <c r="DBG5" s="31"/>
      <c r="DBH5" s="31"/>
      <c r="DBI5" s="31"/>
      <c r="DBJ5" s="31"/>
      <c r="DBK5" s="31"/>
      <c r="DBL5" s="31"/>
      <c r="DBM5" s="31"/>
      <c r="DBN5" s="31"/>
      <c r="DBO5" s="31"/>
      <c r="DBP5" s="31"/>
      <c r="DBQ5" s="31"/>
      <c r="DBR5" s="31"/>
      <c r="DBS5" s="31"/>
      <c r="DBT5" s="31"/>
      <c r="DBU5" s="31"/>
      <c r="DBV5" s="31"/>
      <c r="DBW5" s="31"/>
      <c r="DBX5" s="31"/>
      <c r="DBY5" s="31"/>
      <c r="DBZ5" s="31"/>
      <c r="DCA5" s="31"/>
      <c r="DCB5" s="31"/>
      <c r="DCC5" s="31"/>
      <c r="DCD5" s="31"/>
      <c r="DCE5" s="31"/>
      <c r="DCF5" s="31"/>
      <c r="DCG5" s="31"/>
      <c r="DCH5" s="31"/>
      <c r="DCI5" s="31"/>
      <c r="DCJ5" s="31"/>
      <c r="DCK5" s="31"/>
      <c r="DCL5" s="31"/>
      <c r="DCM5" s="31"/>
      <c r="DCN5" s="31"/>
      <c r="DCO5" s="31"/>
      <c r="DCP5" s="31"/>
      <c r="DCQ5" s="31"/>
      <c r="DCR5" s="31"/>
      <c r="DCS5" s="31"/>
      <c r="DCT5" s="31"/>
      <c r="DCU5" s="31"/>
      <c r="DCV5" s="31"/>
      <c r="DCW5" s="31"/>
      <c r="DCX5" s="31"/>
      <c r="DCY5" s="31"/>
      <c r="DCZ5" s="31"/>
      <c r="DDA5" s="31"/>
      <c r="DDB5" s="31"/>
      <c r="DDC5" s="31"/>
      <c r="DDD5" s="31"/>
      <c r="DDE5" s="31"/>
      <c r="DDF5" s="31"/>
      <c r="DDG5" s="31"/>
      <c r="DDH5" s="31"/>
      <c r="DDI5" s="31"/>
      <c r="DDJ5" s="31"/>
      <c r="DDK5" s="31"/>
      <c r="DDL5" s="31"/>
      <c r="DDM5" s="31"/>
      <c r="DDN5" s="31"/>
      <c r="DDO5" s="31"/>
      <c r="DDP5" s="31"/>
      <c r="DDQ5" s="31"/>
      <c r="DDR5" s="31"/>
      <c r="DDS5" s="31"/>
      <c r="DDT5" s="31"/>
      <c r="DDU5" s="31"/>
      <c r="DDV5" s="31"/>
      <c r="DDW5" s="31"/>
      <c r="DDX5" s="31"/>
      <c r="DDY5" s="31"/>
      <c r="DDZ5" s="31"/>
      <c r="DEA5" s="31"/>
      <c r="DEB5" s="31"/>
      <c r="DEC5" s="31"/>
      <c r="DED5" s="31"/>
      <c r="DEE5" s="31"/>
      <c r="DEF5" s="31"/>
      <c r="DEG5" s="31"/>
      <c r="DEH5" s="31"/>
      <c r="DEI5" s="31"/>
      <c r="DEJ5" s="31"/>
      <c r="DEK5" s="31"/>
      <c r="DEL5" s="31"/>
      <c r="DEM5" s="31"/>
      <c r="DEN5" s="31"/>
      <c r="DEO5" s="31"/>
      <c r="DEP5" s="31"/>
      <c r="DEQ5" s="31"/>
      <c r="DER5" s="31"/>
      <c r="DES5" s="31"/>
      <c r="DET5" s="31"/>
      <c r="DEU5" s="31"/>
      <c r="DEV5" s="31"/>
      <c r="DEW5" s="31"/>
      <c r="DEX5" s="31"/>
      <c r="DEY5" s="31"/>
      <c r="DEZ5" s="31"/>
      <c r="DFA5" s="31"/>
      <c r="DFB5" s="31"/>
      <c r="DFC5" s="31"/>
      <c r="DFD5" s="31"/>
      <c r="DFE5" s="31"/>
      <c r="DFF5" s="31"/>
      <c r="DFG5" s="31"/>
      <c r="DFH5" s="31"/>
      <c r="DFI5" s="31"/>
      <c r="DFJ5" s="31"/>
      <c r="DFK5" s="31"/>
      <c r="DFL5" s="31"/>
      <c r="DFM5" s="31"/>
      <c r="DFN5" s="31"/>
      <c r="DFO5" s="31"/>
      <c r="DFP5" s="31"/>
      <c r="DFQ5" s="31"/>
      <c r="DFR5" s="31"/>
      <c r="DFS5" s="31"/>
      <c r="DFT5" s="31"/>
      <c r="DFU5" s="31"/>
      <c r="DFV5" s="31"/>
      <c r="DFW5" s="31"/>
      <c r="DFX5" s="31"/>
      <c r="DFY5" s="31"/>
      <c r="DFZ5" s="31"/>
      <c r="DGA5" s="31"/>
      <c r="DGB5" s="31"/>
      <c r="DGC5" s="31"/>
      <c r="DGD5" s="31"/>
      <c r="DGE5" s="31"/>
      <c r="DGF5" s="31"/>
      <c r="DGG5" s="31"/>
      <c r="DGH5" s="31"/>
      <c r="DGI5" s="31"/>
      <c r="DGJ5" s="31"/>
      <c r="DGK5" s="31"/>
      <c r="DGL5" s="31"/>
      <c r="DGM5" s="31"/>
      <c r="DGN5" s="31"/>
      <c r="DGO5" s="31"/>
      <c r="DGP5" s="31"/>
      <c r="DGQ5" s="31"/>
      <c r="DGR5" s="31"/>
      <c r="DGS5" s="31"/>
      <c r="DGT5" s="31"/>
      <c r="DGU5" s="31"/>
      <c r="DGV5" s="31"/>
      <c r="DGW5" s="31"/>
      <c r="DGX5" s="31"/>
      <c r="DGY5" s="31"/>
      <c r="DGZ5" s="31"/>
      <c r="DHA5" s="31"/>
      <c r="DHB5" s="31"/>
      <c r="DHC5" s="31"/>
      <c r="DHD5" s="31"/>
      <c r="DHE5" s="31"/>
      <c r="DHF5" s="31"/>
      <c r="DHG5" s="31"/>
      <c r="DHH5" s="31"/>
      <c r="DHI5" s="31"/>
      <c r="DHJ5" s="31"/>
      <c r="DHK5" s="31"/>
      <c r="DHL5" s="31"/>
      <c r="DHM5" s="31"/>
      <c r="DHN5" s="31"/>
      <c r="DHO5" s="31"/>
      <c r="DHP5" s="31"/>
      <c r="DHQ5" s="31"/>
      <c r="DHR5" s="31"/>
      <c r="DHS5" s="31"/>
      <c r="DHT5" s="31"/>
      <c r="DHU5" s="31"/>
      <c r="DHV5" s="31"/>
      <c r="DHW5" s="31"/>
      <c r="DHX5" s="31"/>
      <c r="DHY5" s="31"/>
      <c r="DHZ5" s="31"/>
      <c r="DIA5" s="31"/>
      <c r="DIB5" s="31"/>
      <c r="DIC5" s="31"/>
      <c r="DID5" s="31"/>
      <c r="DIE5" s="31"/>
      <c r="DIF5" s="31"/>
      <c r="DIG5" s="31"/>
      <c r="DIH5" s="31"/>
      <c r="DII5" s="31"/>
      <c r="DIJ5" s="31"/>
      <c r="DIK5" s="31"/>
      <c r="DIL5" s="31"/>
      <c r="DIM5" s="31"/>
      <c r="DIN5" s="31"/>
      <c r="DIO5" s="31"/>
      <c r="DIP5" s="31"/>
      <c r="DIQ5" s="31"/>
      <c r="DIR5" s="31"/>
      <c r="DIS5" s="31"/>
      <c r="DIT5" s="31"/>
      <c r="DIU5" s="31"/>
      <c r="DIV5" s="31"/>
      <c r="DIW5" s="31"/>
      <c r="DIX5" s="31"/>
      <c r="DIY5" s="31"/>
      <c r="DIZ5" s="31"/>
      <c r="DJA5" s="31"/>
      <c r="DJB5" s="31"/>
      <c r="DJC5" s="31"/>
      <c r="DJD5" s="31"/>
      <c r="DJE5" s="31"/>
      <c r="DJF5" s="31"/>
      <c r="DJG5" s="31"/>
      <c r="DJH5" s="31"/>
      <c r="DJI5" s="31"/>
      <c r="DJJ5" s="31"/>
      <c r="DJK5" s="31"/>
      <c r="DJL5" s="31"/>
      <c r="DJM5" s="31"/>
      <c r="DJN5" s="31"/>
      <c r="DJO5" s="31"/>
      <c r="DJP5" s="31"/>
      <c r="DJQ5" s="31"/>
      <c r="DJR5" s="31"/>
      <c r="DJS5" s="31"/>
      <c r="DJT5" s="31"/>
      <c r="DJU5" s="31"/>
      <c r="DJV5" s="31"/>
      <c r="DJW5" s="31"/>
      <c r="DJX5" s="31"/>
      <c r="DJY5" s="31"/>
      <c r="DJZ5" s="31"/>
      <c r="DKA5" s="31"/>
      <c r="DKB5" s="31"/>
      <c r="DKC5" s="31"/>
      <c r="DKD5" s="31"/>
      <c r="DKE5" s="31"/>
      <c r="DKF5" s="31"/>
      <c r="DKG5" s="31"/>
      <c r="DKH5" s="31"/>
      <c r="DKI5" s="31"/>
      <c r="DKJ5" s="31"/>
      <c r="DKK5" s="31"/>
      <c r="DKL5" s="31"/>
      <c r="DKM5" s="31"/>
      <c r="DKN5" s="31"/>
      <c r="DKO5" s="31"/>
      <c r="DKP5" s="31"/>
      <c r="DKQ5" s="31"/>
      <c r="DKR5" s="31"/>
      <c r="DKS5" s="31"/>
      <c r="DKT5" s="31"/>
      <c r="DKU5" s="31"/>
      <c r="DKV5" s="31"/>
      <c r="DKW5" s="31"/>
      <c r="DKX5" s="31"/>
      <c r="DKY5" s="31"/>
      <c r="DKZ5" s="31"/>
      <c r="DLA5" s="31"/>
      <c r="DLB5" s="31"/>
      <c r="DLC5" s="31"/>
      <c r="DLD5" s="31"/>
      <c r="DLE5" s="31"/>
      <c r="DLF5" s="31"/>
      <c r="DLG5" s="31"/>
      <c r="DLH5" s="31"/>
      <c r="DLI5" s="31"/>
      <c r="DLJ5" s="31"/>
      <c r="DLK5" s="31"/>
      <c r="DLL5" s="31"/>
      <c r="DLM5" s="31"/>
      <c r="DRE5" s="31"/>
      <c r="DRF5" s="31"/>
      <c r="DRG5" s="31"/>
      <c r="DRH5" s="31"/>
      <c r="DRI5" s="31"/>
      <c r="DRJ5" s="31"/>
      <c r="DRK5" s="31"/>
      <c r="DRL5" s="31"/>
      <c r="DRM5" s="31"/>
      <c r="DRN5" s="31"/>
      <c r="DRO5" s="31"/>
      <c r="DRP5" s="31"/>
      <c r="DRQ5" s="31"/>
      <c r="DRR5" s="31"/>
      <c r="DRS5" s="31"/>
      <c r="DRT5" s="31"/>
      <c r="DRU5" s="31"/>
      <c r="DRV5" s="31"/>
      <c r="DRW5" s="31"/>
      <c r="DRX5" s="31"/>
      <c r="DRY5" s="31"/>
      <c r="DRZ5" s="31"/>
      <c r="DSA5" s="31"/>
      <c r="DSB5" s="31"/>
      <c r="DSC5" s="31"/>
      <c r="DSD5" s="31"/>
      <c r="DSE5" s="31"/>
      <c r="DSF5" s="31"/>
      <c r="DSG5" s="31"/>
      <c r="DSH5" s="31"/>
      <c r="DSI5" s="31"/>
      <c r="DSJ5" s="31"/>
      <c r="DSK5" s="31"/>
      <c r="DSL5" s="31"/>
      <c r="DSM5" s="31"/>
      <c r="DSN5" s="31"/>
      <c r="DSO5" s="31"/>
      <c r="DSP5" s="31"/>
      <c r="DSQ5" s="31"/>
      <c r="DSR5" s="31"/>
      <c r="DSS5" s="31"/>
      <c r="DST5" s="31"/>
      <c r="DSU5" s="31"/>
      <c r="DSV5" s="31"/>
      <c r="DSW5" s="31"/>
      <c r="DSX5" s="31"/>
      <c r="DSY5" s="31"/>
      <c r="DSZ5" s="31"/>
      <c r="DTA5" s="31"/>
      <c r="DTB5" s="31"/>
      <c r="DTC5" s="31"/>
      <c r="DTD5" s="31"/>
      <c r="DTE5" s="31"/>
      <c r="DTF5" s="31"/>
      <c r="DTG5" s="31"/>
      <c r="DTH5" s="31"/>
      <c r="DTI5" s="31"/>
      <c r="DTJ5" s="31"/>
      <c r="DTK5" s="31"/>
      <c r="DTL5" s="31"/>
      <c r="DTM5" s="31"/>
      <c r="DTN5" s="31"/>
      <c r="DTO5" s="31"/>
      <c r="DTP5" s="31"/>
      <c r="DTQ5" s="31"/>
      <c r="DTR5" s="31"/>
      <c r="DTS5" s="31"/>
      <c r="DTT5" s="31"/>
      <c r="DTU5" s="31"/>
      <c r="DTV5" s="31"/>
      <c r="DTW5" s="31"/>
      <c r="DTX5" s="31"/>
      <c r="DTY5" s="31"/>
      <c r="DTZ5" s="31"/>
      <c r="DUA5" s="31"/>
      <c r="DUB5" s="31"/>
      <c r="DUC5" s="31"/>
      <c r="DUD5" s="31"/>
      <c r="DUE5" s="31"/>
      <c r="DUF5" s="31"/>
      <c r="DUG5" s="31"/>
      <c r="DUH5" s="31"/>
      <c r="DUI5" s="31"/>
      <c r="DUJ5" s="31"/>
      <c r="DUK5" s="31"/>
      <c r="DUL5" s="31"/>
      <c r="DUM5" s="31"/>
      <c r="DUN5" s="31"/>
      <c r="DUO5" s="31"/>
      <c r="DUP5" s="31"/>
      <c r="DUQ5" s="31"/>
      <c r="DUR5" s="31"/>
      <c r="DUS5" s="31"/>
      <c r="DUT5" s="31"/>
      <c r="DUU5" s="31"/>
      <c r="DUV5" s="31"/>
      <c r="DUW5" s="31"/>
      <c r="DUX5" s="31"/>
      <c r="DUY5" s="31"/>
      <c r="DUZ5" s="31"/>
      <c r="DVA5" s="31"/>
      <c r="DVB5" s="31"/>
      <c r="DVC5" s="31"/>
      <c r="DVD5" s="31"/>
      <c r="DVE5" s="31"/>
      <c r="DVF5" s="31"/>
      <c r="DVG5" s="31"/>
      <c r="DVH5" s="31"/>
      <c r="DVI5" s="31"/>
      <c r="DVJ5" s="31"/>
      <c r="DVK5" s="31"/>
      <c r="DVL5" s="31"/>
      <c r="DVM5" s="31"/>
      <c r="DVN5" s="31"/>
      <c r="DVO5" s="31"/>
      <c r="DVP5" s="31"/>
      <c r="DVQ5" s="31"/>
      <c r="DVR5" s="31"/>
      <c r="DVS5" s="31"/>
      <c r="DVT5" s="31"/>
      <c r="DVU5" s="31"/>
      <c r="DVV5" s="31"/>
      <c r="DVW5" s="31"/>
      <c r="DVX5" s="31"/>
      <c r="DVY5" s="31"/>
      <c r="DVZ5" s="31"/>
      <c r="DWA5" s="31"/>
      <c r="DWB5" s="31"/>
      <c r="DWC5" s="31"/>
      <c r="DWD5" s="31"/>
      <c r="DWE5" s="31"/>
      <c r="DWF5" s="31"/>
      <c r="DWG5" s="31"/>
      <c r="DWH5" s="31"/>
      <c r="DWI5" s="31"/>
      <c r="DWJ5" s="31"/>
      <c r="DWK5" s="31"/>
      <c r="DWL5" s="31"/>
      <c r="DWM5" s="31"/>
      <c r="DWN5" s="31"/>
      <c r="DWO5" s="31"/>
      <c r="DWP5" s="31"/>
      <c r="DWQ5" s="31"/>
      <c r="DWR5" s="31"/>
      <c r="DWS5" s="31"/>
      <c r="DWT5" s="31"/>
      <c r="DWU5" s="31"/>
      <c r="DWV5" s="31"/>
      <c r="DWW5" s="31"/>
      <c r="DWX5" s="31"/>
      <c r="DWY5" s="31"/>
      <c r="DWZ5" s="31"/>
      <c r="DXA5" s="31"/>
      <c r="DXB5" s="31"/>
      <c r="DXC5" s="31"/>
      <c r="DXD5" s="31"/>
      <c r="DXE5" s="31"/>
      <c r="DXF5" s="31"/>
      <c r="DXG5" s="31"/>
      <c r="DXH5" s="31"/>
      <c r="DXI5" s="31"/>
      <c r="DXJ5" s="31"/>
      <c r="DXK5" s="31"/>
      <c r="DXL5" s="31"/>
      <c r="DXM5" s="31"/>
      <c r="DXN5" s="31"/>
      <c r="DXO5" s="31"/>
      <c r="DXP5" s="31"/>
      <c r="DXQ5" s="31"/>
      <c r="DXR5" s="31"/>
      <c r="DXS5" s="31"/>
      <c r="DXT5" s="31"/>
      <c r="DXU5" s="31"/>
      <c r="DXV5" s="31"/>
      <c r="DXW5" s="31"/>
      <c r="DXX5" s="31"/>
      <c r="DXY5" s="31"/>
      <c r="DXZ5" s="31"/>
      <c r="DYA5" s="31"/>
      <c r="DYB5" s="31"/>
      <c r="DYC5" s="31"/>
      <c r="DYD5" s="31"/>
      <c r="DYE5" s="31"/>
      <c r="DYF5" s="31"/>
      <c r="DYG5" s="31"/>
      <c r="DYH5" s="31"/>
      <c r="DYI5" s="31"/>
      <c r="DYJ5" s="31"/>
      <c r="DYK5" s="31"/>
      <c r="DYL5" s="31"/>
      <c r="DYM5" s="31"/>
      <c r="DYN5" s="31"/>
      <c r="DYO5" s="31"/>
      <c r="DYP5" s="31"/>
      <c r="DYQ5" s="31"/>
      <c r="DYR5" s="31"/>
      <c r="DYS5" s="31"/>
      <c r="DYT5" s="31"/>
      <c r="DYU5" s="31"/>
      <c r="DYV5" s="31"/>
      <c r="DYW5" s="31"/>
      <c r="DYX5" s="31"/>
      <c r="DYY5" s="31"/>
      <c r="DYZ5" s="31"/>
      <c r="DZA5" s="31"/>
      <c r="DZB5" s="31"/>
      <c r="DZC5" s="31"/>
      <c r="DZD5" s="31"/>
      <c r="DZE5" s="31"/>
      <c r="DZF5" s="31"/>
      <c r="DZG5" s="31"/>
      <c r="DZH5" s="31"/>
      <c r="DZI5" s="31"/>
      <c r="DZJ5" s="31"/>
      <c r="DZK5" s="31"/>
      <c r="DZL5" s="31"/>
      <c r="DZM5" s="31"/>
      <c r="DZN5" s="31"/>
      <c r="DZO5" s="31"/>
      <c r="DZP5" s="31"/>
      <c r="DZQ5" s="31"/>
      <c r="DZR5" s="31"/>
      <c r="DZS5" s="31"/>
      <c r="DZT5" s="31"/>
      <c r="DZU5" s="31"/>
      <c r="DZV5" s="31"/>
      <c r="DZW5" s="31"/>
      <c r="DZX5" s="31"/>
      <c r="DZY5" s="31"/>
      <c r="DZZ5" s="31"/>
      <c r="EAA5" s="31"/>
      <c r="EAB5" s="31"/>
      <c r="EAC5" s="31"/>
      <c r="EAD5" s="31"/>
      <c r="EAE5" s="31"/>
      <c r="EAF5" s="31"/>
      <c r="EAG5" s="31"/>
      <c r="EAH5" s="31"/>
      <c r="EAI5" s="31"/>
      <c r="EAJ5" s="31"/>
      <c r="EAK5" s="31"/>
      <c r="EAL5" s="31"/>
      <c r="EAM5" s="31"/>
      <c r="EAN5" s="31"/>
      <c r="EAO5" s="31"/>
      <c r="EAP5" s="31"/>
      <c r="EAQ5" s="31"/>
      <c r="EAR5" s="31"/>
      <c r="EAS5" s="31"/>
      <c r="EAT5" s="31"/>
      <c r="EAU5" s="31"/>
      <c r="EAV5" s="31"/>
      <c r="EAW5" s="31"/>
      <c r="EAX5" s="31"/>
      <c r="EAY5" s="31"/>
      <c r="EAZ5" s="31"/>
      <c r="EBA5" s="31"/>
      <c r="EBB5" s="31"/>
      <c r="EBC5" s="31"/>
      <c r="EBD5" s="31"/>
      <c r="EBE5" s="31"/>
      <c r="EBF5" s="31"/>
      <c r="EBG5" s="31"/>
      <c r="EBH5" s="31"/>
      <c r="EBI5" s="31"/>
      <c r="EBJ5" s="31"/>
      <c r="EBK5" s="31"/>
      <c r="EBL5" s="31"/>
      <c r="EBM5" s="31"/>
      <c r="EBN5" s="31"/>
      <c r="EBO5" s="31"/>
      <c r="EBP5" s="31"/>
      <c r="EBQ5" s="31"/>
      <c r="EBR5" s="31"/>
      <c r="EBS5" s="31"/>
      <c r="EBT5" s="31"/>
      <c r="EBU5" s="31"/>
      <c r="EBV5" s="31"/>
      <c r="EBW5" s="31"/>
      <c r="EBX5" s="31"/>
      <c r="EBY5" s="31"/>
      <c r="EBZ5" s="31"/>
      <c r="ECA5" s="31"/>
      <c r="ECB5" s="31"/>
      <c r="ECC5" s="31"/>
      <c r="ECD5" s="31"/>
      <c r="ECE5" s="31"/>
      <c r="ECF5" s="31"/>
      <c r="ECG5" s="31"/>
      <c r="ECH5" s="31"/>
      <c r="ECI5" s="31"/>
      <c r="ECJ5" s="31"/>
      <c r="ECK5" s="31"/>
      <c r="ECL5" s="31"/>
      <c r="ECM5" s="31"/>
      <c r="ECN5" s="31"/>
      <c r="ECO5" s="31"/>
      <c r="ECP5" s="31"/>
      <c r="ECQ5" s="31"/>
      <c r="ECR5" s="31"/>
      <c r="ECS5" s="31"/>
      <c r="ECT5" s="31"/>
      <c r="ECU5" s="31"/>
      <c r="ECV5" s="31"/>
      <c r="ECW5" s="31"/>
      <c r="ECX5" s="31"/>
      <c r="ECY5" s="31"/>
      <c r="ECZ5" s="31"/>
      <c r="EDA5" s="31"/>
      <c r="EDB5" s="31"/>
      <c r="EDC5" s="31"/>
      <c r="EDD5" s="31"/>
      <c r="EDE5" s="31"/>
      <c r="EDF5" s="31"/>
      <c r="EDG5" s="31"/>
      <c r="EDH5" s="31"/>
      <c r="EDI5" s="31"/>
      <c r="EDJ5" s="31"/>
      <c r="EDK5" s="31"/>
      <c r="EDL5" s="31"/>
      <c r="EDM5" s="31"/>
      <c r="EDN5" s="31"/>
      <c r="EDO5" s="31"/>
      <c r="EDP5" s="31"/>
      <c r="EDQ5" s="31"/>
      <c r="EDR5" s="31"/>
      <c r="EDS5" s="31"/>
      <c r="EDT5" s="31"/>
      <c r="EDU5" s="31"/>
      <c r="EDV5" s="31"/>
      <c r="EDW5" s="31"/>
      <c r="EDX5" s="31"/>
      <c r="EDY5" s="31"/>
      <c r="EDZ5" s="31"/>
      <c r="EEA5" s="31"/>
      <c r="EEB5" s="31"/>
      <c r="EEC5" s="31"/>
      <c r="EED5" s="31"/>
      <c r="EEE5" s="31"/>
      <c r="EEF5" s="31"/>
      <c r="EEG5" s="31"/>
      <c r="EEH5" s="31"/>
      <c r="EEI5" s="31"/>
      <c r="EEJ5" s="31"/>
      <c r="EEK5" s="31"/>
      <c r="EEL5" s="31"/>
      <c r="EEM5" s="31"/>
      <c r="EEN5" s="31"/>
      <c r="EEO5" s="31"/>
      <c r="EEP5" s="31"/>
      <c r="EEQ5" s="31"/>
      <c r="EER5" s="31"/>
      <c r="EES5" s="31"/>
      <c r="EET5" s="31"/>
      <c r="EEU5" s="31"/>
      <c r="EEV5" s="31"/>
      <c r="EEW5" s="31"/>
      <c r="EEX5" s="31"/>
      <c r="EEY5" s="31"/>
      <c r="EEZ5" s="31"/>
      <c r="EFA5" s="31"/>
      <c r="EFB5" s="31"/>
      <c r="EFC5" s="31"/>
      <c r="EFD5" s="31"/>
      <c r="EFE5" s="31"/>
      <c r="EFF5" s="31"/>
      <c r="EFG5" s="31"/>
      <c r="EFH5" s="31"/>
      <c r="EFI5" s="31"/>
      <c r="EFJ5" s="31"/>
      <c r="EFK5" s="31"/>
      <c r="EFL5" s="31"/>
      <c r="EFM5" s="31"/>
      <c r="EFN5" s="31"/>
      <c r="EFO5" s="31"/>
      <c r="EFP5" s="31"/>
      <c r="EFQ5" s="31"/>
      <c r="EFR5" s="31"/>
      <c r="EFS5" s="31"/>
      <c r="EFT5" s="31"/>
      <c r="EFU5" s="31"/>
      <c r="EFV5" s="31"/>
      <c r="EFW5" s="31"/>
      <c r="EFX5" s="31"/>
      <c r="EFY5" s="31"/>
      <c r="EFZ5" s="31"/>
      <c r="EGA5" s="31"/>
      <c r="EGB5" s="31"/>
      <c r="EGC5" s="31"/>
      <c r="EGD5" s="31"/>
      <c r="EGE5" s="31"/>
      <c r="EGF5" s="31"/>
      <c r="EGG5" s="31"/>
      <c r="EGH5" s="31"/>
      <c r="EGI5" s="31"/>
      <c r="EGJ5" s="31"/>
      <c r="EGK5" s="31"/>
      <c r="EGL5" s="31"/>
      <c r="EGM5" s="31"/>
      <c r="EGN5" s="31"/>
      <c r="EGO5" s="31"/>
      <c r="EGP5" s="31"/>
      <c r="EGQ5" s="31"/>
      <c r="EGR5" s="31"/>
      <c r="EGS5" s="31"/>
      <c r="EGT5" s="31"/>
      <c r="EGU5" s="31"/>
      <c r="EGV5" s="31"/>
      <c r="EGW5" s="31"/>
      <c r="EGX5" s="31"/>
      <c r="EGY5" s="31"/>
      <c r="EGZ5" s="31"/>
      <c r="EHA5" s="31"/>
      <c r="EHB5" s="31"/>
      <c r="EHC5" s="31"/>
      <c r="EHD5" s="31"/>
      <c r="EHE5" s="31"/>
      <c r="EHF5" s="31"/>
      <c r="EHG5" s="31"/>
      <c r="EHH5" s="31"/>
      <c r="EHI5" s="31"/>
      <c r="EHJ5" s="31"/>
      <c r="EHK5" s="31"/>
      <c r="EHL5" s="31"/>
      <c r="EHM5" s="31"/>
      <c r="EHN5" s="31"/>
      <c r="EHO5" s="31"/>
      <c r="EHP5" s="31"/>
      <c r="EHQ5" s="31"/>
      <c r="EHR5" s="31"/>
      <c r="EHS5" s="31"/>
      <c r="EHT5" s="31"/>
      <c r="EHU5" s="31"/>
      <c r="EHV5" s="31"/>
      <c r="EHW5" s="31"/>
      <c r="EHX5" s="31"/>
      <c r="EHY5" s="31"/>
      <c r="EHZ5" s="31"/>
      <c r="EIA5" s="31"/>
      <c r="EIB5" s="31"/>
      <c r="EIC5" s="31"/>
      <c r="EID5" s="31"/>
      <c r="EIE5" s="31"/>
      <c r="EIF5" s="31"/>
      <c r="EIG5" s="31"/>
      <c r="EIH5" s="31"/>
      <c r="EII5" s="31"/>
      <c r="EIJ5" s="31"/>
      <c r="EIK5" s="31"/>
      <c r="EIL5" s="31"/>
      <c r="EIM5" s="31"/>
      <c r="EIN5" s="31"/>
      <c r="EIO5" s="31"/>
      <c r="EIP5" s="31"/>
      <c r="EIQ5" s="31"/>
      <c r="EIR5" s="31"/>
      <c r="EIS5" s="31"/>
      <c r="EIT5" s="31"/>
      <c r="EIU5" s="31"/>
      <c r="EIV5" s="31"/>
      <c r="EIW5" s="31"/>
      <c r="EIX5" s="31"/>
      <c r="EIY5" s="31"/>
      <c r="EIZ5" s="31"/>
      <c r="EJA5" s="31"/>
      <c r="EJB5" s="31"/>
      <c r="EJC5" s="31"/>
      <c r="EJD5" s="31"/>
      <c r="EJE5" s="31"/>
      <c r="EJF5" s="31"/>
      <c r="EJG5" s="31"/>
      <c r="EJH5" s="31"/>
      <c r="EJI5" s="31"/>
      <c r="EJJ5" s="31"/>
      <c r="EJK5" s="31"/>
      <c r="EJL5" s="31"/>
      <c r="EJM5" s="31"/>
      <c r="EJN5" s="31"/>
      <c r="EJO5" s="31"/>
      <c r="EJP5" s="31"/>
      <c r="EJQ5" s="31"/>
      <c r="EJR5" s="31"/>
      <c r="EJS5" s="31"/>
      <c r="EJT5" s="31"/>
      <c r="EJU5" s="31"/>
      <c r="EJV5" s="31"/>
      <c r="EJW5" s="31"/>
      <c r="EJX5" s="31"/>
      <c r="EJY5" s="31"/>
      <c r="EJZ5" s="31"/>
      <c r="EKA5" s="31"/>
      <c r="EKB5" s="31"/>
      <c r="EKC5" s="31"/>
      <c r="EKD5" s="31"/>
      <c r="EKE5" s="31"/>
      <c r="EKF5" s="31"/>
      <c r="EKG5" s="31"/>
      <c r="EKH5" s="31"/>
      <c r="EKI5" s="31"/>
      <c r="EKJ5" s="31"/>
      <c r="EKK5" s="31"/>
      <c r="EKL5" s="31"/>
      <c r="EKM5" s="31"/>
      <c r="EKN5" s="31"/>
      <c r="EKO5" s="31"/>
      <c r="EKP5" s="31"/>
      <c r="EKQ5" s="31"/>
      <c r="EKR5" s="31"/>
      <c r="EKS5" s="31"/>
      <c r="EKT5" s="31"/>
      <c r="EKU5" s="31"/>
      <c r="EKV5" s="31"/>
      <c r="EKW5" s="31"/>
      <c r="EKX5" s="31"/>
      <c r="EKY5" s="31"/>
      <c r="EKZ5" s="31"/>
      <c r="ELA5" s="31"/>
      <c r="ELB5" s="31"/>
      <c r="ELC5" s="31"/>
      <c r="ELD5" s="31"/>
      <c r="ELE5" s="31"/>
      <c r="ELF5" s="31"/>
      <c r="ELG5" s="31"/>
      <c r="ELH5" s="31"/>
      <c r="ELI5" s="31"/>
      <c r="ELJ5" s="31"/>
      <c r="ELK5" s="31"/>
      <c r="ELL5" s="31"/>
      <c r="ELM5" s="31"/>
      <c r="ELN5" s="31"/>
      <c r="ELO5" s="31"/>
      <c r="ELP5" s="31"/>
      <c r="ELQ5" s="31"/>
      <c r="ELR5" s="31"/>
      <c r="ELS5" s="31"/>
      <c r="ELT5" s="31"/>
      <c r="ELU5" s="31"/>
      <c r="ELV5" s="31"/>
      <c r="ELW5" s="31"/>
      <c r="ELX5" s="31"/>
      <c r="ELY5" s="31"/>
      <c r="ELZ5" s="31"/>
      <c r="EMA5" s="31"/>
      <c r="EMB5" s="31"/>
      <c r="EMC5" s="31"/>
      <c r="EMD5" s="31"/>
      <c r="EME5" s="31"/>
      <c r="EMF5" s="31"/>
      <c r="EMG5" s="31"/>
      <c r="EMH5" s="31"/>
      <c r="EMI5" s="31"/>
      <c r="EMJ5" s="31"/>
      <c r="EMK5" s="31"/>
      <c r="EML5" s="31"/>
      <c r="EMM5" s="31"/>
      <c r="EMN5" s="31"/>
      <c r="EMO5" s="31"/>
      <c r="EMP5" s="31"/>
      <c r="EMQ5" s="31"/>
      <c r="EMR5" s="31"/>
      <c r="EMS5" s="31"/>
      <c r="EMT5" s="31"/>
      <c r="EMU5" s="31"/>
      <c r="EMV5" s="31"/>
      <c r="EMW5" s="31"/>
      <c r="EMX5" s="31"/>
      <c r="EMY5" s="31"/>
      <c r="EMZ5" s="31"/>
      <c r="ENA5" s="31"/>
      <c r="ENB5" s="31"/>
      <c r="ENC5" s="31"/>
      <c r="END5" s="31"/>
      <c r="ENE5" s="31"/>
      <c r="ENF5" s="31"/>
      <c r="ENG5" s="31"/>
      <c r="ENH5" s="31"/>
      <c r="ENI5" s="31"/>
      <c r="ENJ5" s="31"/>
      <c r="ENK5" s="31"/>
      <c r="ENL5" s="31"/>
      <c r="ENM5" s="31"/>
      <c r="ENN5" s="31"/>
      <c r="ENO5" s="31"/>
      <c r="ENP5" s="31"/>
      <c r="ENQ5" s="31"/>
      <c r="ENR5" s="31"/>
      <c r="ENS5" s="31"/>
      <c r="ENT5" s="31"/>
      <c r="ENU5" s="31"/>
      <c r="ENV5" s="31"/>
      <c r="ENW5" s="31"/>
      <c r="ENX5" s="31"/>
      <c r="ENY5" s="31"/>
      <c r="ENZ5" s="31"/>
      <c r="EOA5" s="31"/>
      <c r="EOB5" s="31"/>
      <c r="EOC5" s="31"/>
      <c r="EOD5" s="31"/>
      <c r="EOE5" s="31"/>
      <c r="EOF5" s="31"/>
      <c r="EOG5" s="31"/>
      <c r="EOH5" s="31"/>
      <c r="EOI5" s="31"/>
      <c r="EOJ5" s="31"/>
      <c r="EOK5" s="31"/>
      <c r="EOL5" s="31"/>
      <c r="EOM5" s="31"/>
      <c r="EON5" s="31"/>
      <c r="EOO5" s="31"/>
      <c r="EOP5" s="31"/>
      <c r="EOQ5" s="31"/>
      <c r="EOR5" s="31"/>
      <c r="EOS5" s="31"/>
      <c r="EOT5" s="31"/>
      <c r="EOU5" s="31"/>
      <c r="EOV5" s="31"/>
      <c r="EOW5" s="31"/>
      <c r="EOX5" s="31"/>
      <c r="EOY5" s="31"/>
      <c r="EOZ5" s="31"/>
      <c r="EPA5" s="31"/>
      <c r="EPB5" s="31"/>
      <c r="EPC5" s="31"/>
      <c r="EPD5" s="31"/>
      <c r="EPE5" s="31"/>
      <c r="EPF5" s="31"/>
      <c r="EPG5" s="31"/>
      <c r="EPH5" s="31"/>
      <c r="EPI5" s="31"/>
      <c r="EPJ5" s="31"/>
      <c r="EPK5" s="31"/>
      <c r="EPL5" s="31"/>
      <c r="EPM5" s="31"/>
      <c r="EPN5" s="31"/>
      <c r="EPO5" s="31"/>
      <c r="EPP5" s="31"/>
      <c r="EPQ5" s="31"/>
      <c r="EPR5" s="31"/>
      <c r="EPS5" s="31"/>
      <c r="EPT5" s="31"/>
      <c r="EPU5" s="31"/>
      <c r="EPV5" s="31"/>
      <c r="EPW5" s="31"/>
      <c r="EPX5" s="31"/>
      <c r="EPY5" s="31"/>
      <c r="EPZ5" s="31"/>
      <c r="EQA5" s="31"/>
      <c r="EQB5" s="31"/>
      <c r="EQC5" s="31"/>
      <c r="EQD5" s="31"/>
      <c r="EQE5" s="31"/>
      <c r="EQF5" s="31"/>
      <c r="EQG5" s="31"/>
      <c r="EQH5" s="31"/>
      <c r="EQI5" s="31"/>
      <c r="EQJ5" s="31"/>
      <c r="EQK5" s="31"/>
      <c r="EQL5" s="31"/>
      <c r="EQM5" s="31"/>
      <c r="EQN5" s="31"/>
      <c r="EQO5" s="31"/>
      <c r="EQP5" s="31"/>
      <c r="EQQ5" s="31"/>
      <c r="EQR5" s="31"/>
      <c r="EQS5" s="31"/>
      <c r="EQT5" s="31"/>
      <c r="EQU5" s="31"/>
      <c r="EQV5" s="31"/>
      <c r="EQW5" s="31"/>
      <c r="EQX5" s="31"/>
      <c r="EQY5" s="31"/>
      <c r="EQZ5" s="31"/>
      <c r="ERA5" s="31"/>
      <c r="ERB5" s="31"/>
      <c r="ERC5" s="31"/>
      <c r="ERD5" s="31"/>
      <c r="ERE5" s="31"/>
      <c r="ERF5" s="31"/>
      <c r="ERG5" s="31"/>
      <c r="ERH5" s="31"/>
      <c r="ERI5" s="31"/>
      <c r="ERJ5" s="31"/>
      <c r="ERK5" s="31"/>
      <c r="ERL5" s="31"/>
      <c r="ERM5" s="31"/>
      <c r="ERN5" s="31"/>
      <c r="ERO5" s="31"/>
      <c r="ERP5" s="31"/>
      <c r="ERQ5" s="31"/>
      <c r="ERR5" s="31"/>
      <c r="ERS5" s="31"/>
      <c r="ERT5" s="31"/>
      <c r="ERU5" s="31"/>
      <c r="ERV5" s="31"/>
      <c r="ERW5" s="31"/>
      <c r="ERX5" s="31"/>
      <c r="ERY5" s="31"/>
      <c r="ERZ5" s="31"/>
      <c r="ESA5" s="31"/>
      <c r="ESB5" s="31"/>
      <c r="ESC5" s="31"/>
      <c r="ESD5" s="31"/>
      <c r="ESE5" s="31"/>
      <c r="ESF5" s="31"/>
      <c r="ESG5" s="31"/>
      <c r="ESH5" s="31"/>
      <c r="ESI5" s="31"/>
      <c r="ESJ5" s="31"/>
      <c r="ESK5" s="31"/>
      <c r="ESL5" s="31"/>
      <c r="ESM5" s="31"/>
      <c r="ESN5" s="31"/>
      <c r="ESO5" s="31"/>
      <c r="ESP5" s="31"/>
      <c r="ESQ5" s="31"/>
      <c r="ESR5" s="31"/>
      <c r="ESS5" s="31"/>
      <c r="EST5" s="31"/>
      <c r="ESU5" s="31"/>
      <c r="ESV5" s="31"/>
      <c r="ESW5" s="31"/>
      <c r="ESX5" s="31"/>
      <c r="ESY5" s="31"/>
      <c r="ESZ5" s="31"/>
      <c r="ETA5" s="31"/>
      <c r="ETB5" s="31"/>
      <c r="ETC5" s="31"/>
      <c r="ETD5" s="31"/>
      <c r="ETE5" s="31"/>
      <c r="ETF5" s="31"/>
      <c r="ETG5" s="31"/>
      <c r="ETH5" s="31"/>
      <c r="ETI5" s="31"/>
      <c r="ETJ5" s="31"/>
      <c r="ETK5" s="31"/>
      <c r="ETL5" s="31"/>
      <c r="ETM5" s="31"/>
      <c r="ETN5" s="31"/>
      <c r="ETO5" s="31"/>
      <c r="ETP5" s="31"/>
      <c r="ETQ5" s="31"/>
      <c r="ETR5" s="31"/>
      <c r="ETS5" s="31"/>
      <c r="ETT5" s="31"/>
      <c r="ETU5" s="31"/>
      <c r="ETV5" s="31"/>
      <c r="ETW5" s="31"/>
      <c r="ETX5" s="31"/>
      <c r="ETY5" s="31"/>
      <c r="ETZ5" s="31"/>
      <c r="EUA5" s="31"/>
      <c r="EUB5" s="31"/>
      <c r="EUC5" s="31"/>
      <c r="EUD5" s="31"/>
      <c r="EUE5" s="31"/>
      <c r="EUF5" s="31"/>
      <c r="EUG5" s="31"/>
      <c r="EUH5" s="31"/>
      <c r="EUI5" s="31"/>
      <c r="EUJ5" s="31"/>
      <c r="EUK5" s="31"/>
      <c r="EUL5" s="31"/>
      <c r="EUM5" s="31"/>
      <c r="EUN5" s="31"/>
      <c r="EUO5" s="31"/>
      <c r="EUP5" s="31"/>
      <c r="EUQ5" s="31"/>
      <c r="EUR5" s="31"/>
      <c r="EUS5" s="31"/>
      <c r="EUT5" s="31"/>
      <c r="EUU5" s="31"/>
      <c r="EUV5" s="31"/>
      <c r="EUW5" s="31"/>
      <c r="EUX5" s="31"/>
      <c r="EUY5" s="31"/>
      <c r="EUZ5" s="31"/>
      <c r="EVA5" s="31"/>
      <c r="EVB5" s="31"/>
      <c r="EVC5" s="31"/>
      <c r="EVD5" s="31"/>
      <c r="EVE5" s="31"/>
      <c r="EVF5" s="31"/>
      <c r="EVG5" s="31"/>
      <c r="EVH5" s="31"/>
      <c r="EVI5" s="31"/>
      <c r="EVJ5" s="31"/>
      <c r="EVK5" s="31"/>
      <c r="EVL5" s="31"/>
      <c r="EVM5" s="31"/>
      <c r="EVN5" s="31"/>
      <c r="EVO5" s="31"/>
      <c r="EVP5" s="31"/>
      <c r="EVQ5" s="31"/>
      <c r="EVR5" s="31"/>
      <c r="EVS5" s="31"/>
      <c r="EVT5" s="31"/>
      <c r="EVU5" s="31"/>
      <c r="EVV5" s="31"/>
      <c r="FBN5" s="31"/>
      <c r="FBO5" s="31"/>
      <c r="FBP5" s="31"/>
      <c r="FBQ5" s="31"/>
      <c r="FBR5" s="31"/>
      <c r="FBS5" s="31"/>
      <c r="FBT5" s="31"/>
      <c r="FBU5" s="31"/>
      <c r="FBV5" s="31"/>
      <c r="FBW5" s="31"/>
      <c r="FBX5" s="31"/>
      <c r="FBY5" s="31"/>
      <c r="FBZ5" s="31"/>
      <c r="FCA5" s="31"/>
      <c r="FCB5" s="31"/>
      <c r="FCC5" s="31"/>
      <c r="FCD5" s="31"/>
      <c r="FCE5" s="31"/>
      <c r="FCF5" s="31"/>
      <c r="FCG5" s="31"/>
      <c r="FCH5" s="31"/>
      <c r="FCI5" s="31"/>
      <c r="FCJ5" s="31"/>
      <c r="FCK5" s="31"/>
      <c r="FCL5" s="31"/>
      <c r="FCM5" s="31"/>
      <c r="FCN5" s="31"/>
      <c r="FCO5" s="31"/>
      <c r="FCP5" s="31"/>
      <c r="FCQ5" s="31"/>
      <c r="FCR5" s="31"/>
      <c r="FCS5" s="31"/>
      <c r="FCT5" s="31"/>
      <c r="FCU5" s="31"/>
      <c r="FCV5" s="31"/>
      <c r="FCW5" s="31"/>
      <c r="FCX5" s="31"/>
      <c r="FCY5" s="31"/>
      <c r="FCZ5" s="31"/>
      <c r="FDA5" s="31"/>
      <c r="FDB5" s="31"/>
      <c r="FDC5" s="31"/>
      <c r="FDD5" s="31"/>
      <c r="FDE5" s="31"/>
      <c r="FDF5" s="31"/>
      <c r="FDG5" s="31"/>
      <c r="FDH5" s="31"/>
      <c r="FDI5" s="31"/>
      <c r="FDJ5" s="31"/>
      <c r="FDK5" s="31"/>
      <c r="FDL5" s="31"/>
      <c r="FDM5" s="31"/>
      <c r="FDN5" s="31"/>
      <c r="FDO5" s="31"/>
      <c r="FDP5" s="31"/>
      <c r="FDQ5" s="31"/>
      <c r="FDR5" s="31"/>
      <c r="FDS5" s="31"/>
      <c r="FDT5" s="31"/>
      <c r="FDU5" s="31"/>
      <c r="FDV5" s="31"/>
      <c r="FDW5" s="31"/>
      <c r="FDX5" s="31"/>
      <c r="FDY5" s="31"/>
      <c r="FDZ5" s="31"/>
      <c r="FEA5" s="31"/>
      <c r="FEB5" s="31"/>
      <c r="FEC5" s="31"/>
      <c r="FED5" s="31"/>
      <c r="FEE5" s="31"/>
      <c r="FEF5" s="31"/>
      <c r="FEG5" s="31"/>
      <c r="FEH5" s="31"/>
      <c r="FEI5" s="31"/>
      <c r="FEJ5" s="31"/>
      <c r="FEK5" s="31"/>
      <c r="FEL5" s="31"/>
      <c r="FEM5" s="31"/>
      <c r="FEN5" s="31"/>
      <c r="FEO5" s="31"/>
      <c r="FEP5" s="31"/>
      <c r="FEQ5" s="31"/>
      <c r="FER5" s="31"/>
      <c r="FES5" s="31"/>
      <c r="FET5" s="31"/>
      <c r="FEU5" s="31"/>
      <c r="FEV5" s="31"/>
      <c r="FEW5" s="31"/>
      <c r="FEX5" s="31"/>
      <c r="FEY5" s="31"/>
      <c r="FEZ5" s="31"/>
      <c r="FFA5" s="31"/>
      <c r="FFB5" s="31"/>
      <c r="FFC5" s="31"/>
      <c r="FFD5" s="31"/>
      <c r="FFE5" s="31"/>
      <c r="FFF5" s="31"/>
      <c r="FFG5" s="31"/>
      <c r="FFH5" s="31"/>
      <c r="FFI5" s="31"/>
      <c r="FFJ5" s="31"/>
      <c r="FFK5" s="31"/>
      <c r="FFL5" s="31"/>
      <c r="FFM5" s="31"/>
      <c r="FFN5" s="31"/>
      <c r="FFO5" s="31"/>
      <c r="FFP5" s="31"/>
      <c r="FFQ5" s="31"/>
      <c r="FFR5" s="31"/>
      <c r="FFS5" s="31"/>
      <c r="FFT5" s="31"/>
      <c r="FFU5" s="31"/>
      <c r="FFV5" s="31"/>
      <c r="FFW5" s="31"/>
      <c r="FFX5" s="31"/>
      <c r="FFY5" s="31"/>
      <c r="FFZ5" s="31"/>
      <c r="FGA5" s="31"/>
      <c r="FGB5" s="31"/>
      <c r="FGC5" s="31"/>
      <c r="FGD5" s="31"/>
      <c r="FGE5" s="31"/>
      <c r="FGF5" s="31"/>
      <c r="FGG5" s="31"/>
      <c r="FGH5" s="31"/>
      <c r="FGI5" s="31"/>
      <c r="FGJ5" s="31"/>
      <c r="FGK5" s="31"/>
      <c r="FGL5" s="31"/>
      <c r="FGM5" s="31"/>
      <c r="FGN5" s="31"/>
      <c r="FGO5" s="31"/>
      <c r="FGP5" s="31"/>
      <c r="FGQ5" s="31"/>
      <c r="FGR5" s="31"/>
      <c r="FGS5" s="31"/>
      <c r="FGT5" s="31"/>
      <c r="FGU5" s="31"/>
      <c r="FGV5" s="31"/>
      <c r="FGW5" s="31"/>
      <c r="FGX5" s="31"/>
      <c r="FGY5" s="31"/>
      <c r="FGZ5" s="31"/>
      <c r="FHA5" s="31"/>
      <c r="FHB5" s="31"/>
      <c r="FHC5" s="31"/>
      <c r="FHD5" s="31"/>
      <c r="FHE5" s="31"/>
      <c r="FHF5" s="31"/>
      <c r="FHG5" s="31"/>
      <c r="FHH5" s="31"/>
      <c r="FHI5" s="31"/>
      <c r="FHJ5" s="31"/>
      <c r="FHK5" s="31"/>
      <c r="FHL5" s="31"/>
      <c r="FHM5" s="31"/>
      <c r="FHN5" s="31"/>
      <c r="FHO5" s="31"/>
      <c r="FHP5" s="31"/>
      <c r="FHQ5" s="31"/>
      <c r="FHR5" s="31"/>
      <c r="FHS5" s="31"/>
      <c r="FHT5" s="31"/>
      <c r="FHU5" s="31"/>
      <c r="FHV5" s="31"/>
      <c r="FHW5" s="31"/>
      <c r="FHX5" s="31"/>
      <c r="FHY5" s="31"/>
      <c r="FHZ5" s="31"/>
      <c r="FIA5" s="31"/>
      <c r="FIB5" s="31"/>
      <c r="FIC5" s="31"/>
      <c r="FID5" s="31"/>
      <c r="FIE5" s="31"/>
      <c r="FIF5" s="31"/>
      <c r="FIG5" s="31"/>
      <c r="FIH5" s="31"/>
      <c r="FII5" s="31"/>
      <c r="FIJ5" s="31"/>
      <c r="FIK5" s="31"/>
      <c r="FIL5" s="31"/>
      <c r="FIM5" s="31"/>
      <c r="FIN5" s="31"/>
      <c r="FIO5" s="31"/>
      <c r="FIP5" s="31"/>
      <c r="FIQ5" s="31"/>
      <c r="FIR5" s="31"/>
      <c r="FIS5" s="31"/>
      <c r="FIT5" s="31"/>
      <c r="FIU5" s="31"/>
      <c r="FIV5" s="31"/>
      <c r="FIW5" s="31"/>
      <c r="FIX5" s="31"/>
      <c r="FIY5" s="31"/>
      <c r="FIZ5" s="31"/>
      <c r="FJA5" s="31"/>
      <c r="FJB5" s="31"/>
      <c r="FJC5" s="31"/>
      <c r="FJD5" s="31"/>
      <c r="FJE5" s="31"/>
      <c r="FJF5" s="31"/>
      <c r="FJG5" s="31"/>
      <c r="FJH5" s="31"/>
      <c r="FJI5" s="31"/>
      <c r="FJJ5" s="31"/>
      <c r="FJK5" s="31"/>
      <c r="FJL5" s="31"/>
      <c r="FJM5" s="31"/>
      <c r="FJN5" s="31"/>
      <c r="FJO5" s="31"/>
      <c r="FJP5" s="31"/>
      <c r="FJQ5" s="31"/>
      <c r="FJR5" s="31"/>
      <c r="FJS5" s="31"/>
      <c r="FJT5" s="31"/>
      <c r="FJU5" s="31"/>
      <c r="FJV5" s="31"/>
      <c r="FJW5" s="31"/>
      <c r="FJX5" s="31"/>
      <c r="FJY5" s="31"/>
      <c r="FJZ5" s="31"/>
      <c r="FKA5" s="31"/>
      <c r="FKB5" s="31"/>
      <c r="FKC5" s="31"/>
      <c r="FKD5" s="31"/>
      <c r="FKE5" s="31"/>
      <c r="FKF5" s="31"/>
      <c r="FKG5" s="31"/>
      <c r="FKH5" s="31"/>
      <c r="FKI5" s="31"/>
      <c r="FKJ5" s="31"/>
      <c r="FKK5" s="31"/>
      <c r="FKL5" s="31"/>
      <c r="FKM5" s="31"/>
      <c r="FKN5" s="31"/>
      <c r="FKO5" s="31"/>
      <c r="FKP5" s="31"/>
      <c r="FKQ5" s="31"/>
      <c r="FKR5" s="31"/>
      <c r="FKS5" s="31"/>
      <c r="FKT5" s="31"/>
      <c r="FKU5" s="31"/>
      <c r="FKV5" s="31"/>
      <c r="FKW5" s="31"/>
      <c r="FKX5" s="31"/>
      <c r="FKY5" s="31"/>
      <c r="FKZ5" s="31"/>
      <c r="FLA5" s="31"/>
      <c r="FLB5" s="31"/>
      <c r="FLC5" s="31"/>
      <c r="FLD5" s="31"/>
      <c r="FLE5" s="31"/>
      <c r="FLF5" s="31"/>
      <c r="FLG5" s="31"/>
      <c r="FLH5" s="31"/>
      <c r="FLI5" s="31"/>
      <c r="FLJ5" s="31"/>
      <c r="FLK5" s="31"/>
      <c r="FLL5" s="31"/>
      <c r="FLM5" s="31"/>
      <c r="FLN5" s="31"/>
      <c r="FLO5" s="31"/>
      <c r="FLP5" s="31"/>
      <c r="FLQ5" s="31"/>
      <c r="FLR5" s="31"/>
      <c r="FLS5" s="31"/>
      <c r="FLT5" s="31"/>
      <c r="FLU5" s="31"/>
      <c r="FLV5" s="31"/>
      <c r="FLW5" s="31"/>
      <c r="FLX5" s="31"/>
      <c r="FLY5" s="31"/>
      <c r="FLZ5" s="31"/>
      <c r="FMA5" s="31"/>
      <c r="FMB5" s="31"/>
      <c r="FMC5" s="31"/>
      <c r="FMD5" s="31"/>
      <c r="FME5" s="31"/>
      <c r="FMF5" s="31"/>
      <c r="FMG5" s="31"/>
      <c r="FMH5" s="31"/>
      <c r="FMI5" s="31"/>
      <c r="FMJ5" s="31"/>
      <c r="FMK5" s="31"/>
      <c r="FML5" s="31"/>
      <c r="FMM5" s="31"/>
      <c r="FMN5" s="31"/>
      <c r="FMO5" s="31"/>
      <c r="FMP5" s="31"/>
      <c r="FMQ5" s="31"/>
      <c r="FMR5" s="31"/>
      <c r="FMS5" s="31"/>
      <c r="FMT5" s="31"/>
      <c r="FMU5" s="31"/>
      <c r="FMV5" s="31"/>
      <c r="FMW5" s="31"/>
      <c r="FMX5" s="31"/>
      <c r="FMY5" s="31"/>
      <c r="FMZ5" s="31"/>
      <c r="FNA5" s="31"/>
      <c r="FNB5" s="31"/>
      <c r="FNC5" s="31"/>
      <c r="FND5" s="31"/>
      <c r="FNE5" s="31"/>
      <c r="FNF5" s="31"/>
      <c r="FNG5" s="31"/>
      <c r="FNH5" s="31"/>
      <c r="FNI5" s="31"/>
      <c r="FNJ5" s="31"/>
      <c r="FNK5" s="31"/>
      <c r="FNL5" s="31"/>
      <c r="FNM5" s="31"/>
      <c r="FNN5" s="31"/>
      <c r="FNO5" s="31"/>
      <c r="FNP5" s="31"/>
      <c r="FNQ5" s="31"/>
      <c r="FNR5" s="31"/>
      <c r="FNS5" s="31"/>
      <c r="FNT5" s="31"/>
      <c r="FNU5" s="31"/>
      <c r="FNV5" s="31"/>
      <c r="FNW5" s="31"/>
      <c r="FNX5" s="31"/>
      <c r="FNY5" s="31"/>
      <c r="FNZ5" s="31"/>
      <c r="FOA5" s="31"/>
      <c r="FOB5" s="31"/>
      <c r="FOC5" s="31"/>
      <c r="FOD5" s="31"/>
      <c r="FOE5" s="31"/>
      <c r="FOF5" s="31"/>
      <c r="FOG5" s="31"/>
      <c r="FOH5" s="31"/>
      <c r="FOI5" s="31"/>
      <c r="FOJ5" s="31"/>
      <c r="FOK5" s="31"/>
      <c r="FOL5" s="31"/>
      <c r="FOM5" s="31"/>
      <c r="FON5" s="31"/>
      <c r="FOO5" s="31"/>
      <c r="FOP5" s="31"/>
      <c r="FOQ5" s="31"/>
      <c r="FOR5" s="31"/>
      <c r="FOS5" s="31"/>
      <c r="FOT5" s="31"/>
      <c r="FOU5" s="31"/>
      <c r="FOV5" s="31"/>
      <c r="FOW5" s="31"/>
      <c r="FOX5" s="31"/>
      <c r="FOY5" s="31"/>
      <c r="FOZ5" s="31"/>
      <c r="FPA5" s="31"/>
      <c r="FPB5" s="31"/>
      <c r="FPC5" s="31"/>
      <c r="FPD5" s="31"/>
      <c r="FPE5" s="31"/>
      <c r="FPF5" s="31"/>
      <c r="FPG5" s="31"/>
      <c r="FPH5" s="31"/>
      <c r="FPI5" s="31"/>
      <c r="FPJ5" s="31"/>
      <c r="FPK5" s="31"/>
      <c r="FPL5" s="31"/>
      <c r="FPM5" s="31"/>
      <c r="FPN5" s="31"/>
      <c r="FPO5" s="31"/>
      <c r="FPP5" s="31"/>
      <c r="FPQ5" s="31"/>
      <c r="FPR5" s="31"/>
      <c r="FPS5" s="31"/>
      <c r="FPT5" s="31"/>
      <c r="FPU5" s="31"/>
      <c r="FPV5" s="31"/>
      <c r="FPW5" s="31"/>
      <c r="FPX5" s="31"/>
      <c r="FPY5" s="31"/>
      <c r="FPZ5" s="31"/>
      <c r="FQA5" s="31"/>
      <c r="FQB5" s="31"/>
      <c r="FQC5" s="31"/>
      <c r="FQD5" s="31"/>
      <c r="FQE5" s="31"/>
      <c r="FQF5" s="31"/>
      <c r="FQG5" s="31"/>
      <c r="FQH5" s="31"/>
      <c r="FQI5" s="31"/>
      <c r="FQJ5" s="31"/>
      <c r="FQK5" s="31"/>
      <c r="FQL5" s="31"/>
      <c r="FQM5" s="31"/>
      <c r="FQN5" s="31"/>
      <c r="FQO5" s="31"/>
      <c r="FQP5" s="31"/>
      <c r="FQQ5" s="31"/>
      <c r="FQR5" s="31"/>
      <c r="FQS5" s="31"/>
      <c r="FQT5" s="31"/>
      <c r="FQU5" s="31"/>
      <c r="FQV5" s="31"/>
      <c r="FQW5" s="31"/>
      <c r="FQX5" s="31"/>
      <c r="FQY5" s="31"/>
      <c r="FQZ5" s="31"/>
      <c r="FRA5" s="31"/>
      <c r="FRB5" s="31"/>
      <c r="FRC5" s="31"/>
      <c r="FRD5" s="31"/>
      <c r="FRE5" s="31"/>
      <c r="FRF5" s="31"/>
      <c r="FRG5" s="31"/>
      <c r="FRH5" s="31"/>
      <c r="FRI5" s="31"/>
      <c r="FRJ5" s="31"/>
      <c r="FRK5" s="31"/>
      <c r="FRL5" s="31"/>
      <c r="FRM5" s="31"/>
      <c r="FRN5" s="31"/>
      <c r="FRO5" s="31"/>
      <c r="FRP5" s="31"/>
      <c r="FRQ5" s="31"/>
      <c r="FRR5" s="31"/>
      <c r="FRS5" s="31"/>
      <c r="FRT5" s="31"/>
      <c r="FRU5" s="31"/>
      <c r="FRV5" s="31"/>
      <c r="FRW5" s="31"/>
      <c r="FRX5" s="31"/>
      <c r="FRY5" s="31"/>
      <c r="FRZ5" s="31"/>
      <c r="FSA5" s="31"/>
      <c r="FSB5" s="31"/>
      <c r="FSC5" s="31"/>
      <c r="FSD5" s="31"/>
      <c r="FSE5" s="31"/>
      <c r="FSF5" s="31"/>
      <c r="FSG5" s="31"/>
      <c r="FSH5" s="31"/>
      <c r="FSI5" s="31"/>
      <c r="FSJ5" s="31"/>
      <c r="FSK5" s="31"/>
      <c r="FSL5" s="31"/>
      <c r="FSM5" s="31"/>
      <c r="FSN5" s="31"/>
      <c r="FSO5" s="31"/>
      <c r="FSP5" s="31"/>
      <c r="FSQ5" s="31"/>
      <c r="FSR5" s="31"/>
      <c r="FSS5" s="31"/>
      <c r="FST5" s="31"/>
      <c r="FSU5" s="31"/>
      <c r="FSV5" s="31"/>
      <c r="FSW5" s="31"/>
      <c r="FSX5" s="31"/>
      <c r="FSY5" s="31"/>
      <c r="FSZ5" s="31"/>
      <c r="FTA5" s="31"/>
      <c r="FTB5" s="31"/>
      <c r="FTC5" s="31"/>
      <c r="FTD5" s="31"/>
      <c r="FTE5" s="31"/>
      <c r="FTF5" s="31"/>
      <c r="FTG5" s="31"/>
      <c r="FTH5" s="31"/>
      <c r="FTI5" s="31"/>
      <c r="FTJ5" s="31"/>
      <c r="FTK5" s="31"/>
      <c r="FTL5" s="31"/>
      <c r="FTM5" s="31"/>
      <c r="FTN5" s="31"/>
      <c r="FTO5" s="31"/>
      <c r="FTP5" s="31"/>
      <c r="FTQ5" s="31"/>
      <c r="FTR5" s="31"/>
      <c r="FTS5" s="31"/>
      <c r="FTT5" s="31"/>
      <c r="FTU5" s="31"/>
      <c r="FTV5" s="31"/>
      <c r="FTW5" s="31"/>
      <c r="FTX5" s="31"/>
      <c r="FTY5" s="31"/>
      <c r="FTZ5" s="31"/>
      <c r="FUA5" s="31"/>
      <c r="FUB5" s="31"/>
      <c r="FUC5" s="31"/>
      <c r="FUD5" s="31"/>
      <c r="FUE5" s="31"/>
      <c r="FUF5" s="31"/>
      <c r="FUG5" s="31"/>
      <c r="FUH5" s="31"/>
      <c r="FUI5" s="31"/>
      <c r="FUJ5" s="31"/>
      <c r="FUK5" s="31"/>
      <c r="FUL5" s="31"/>
      <c r="FUM5" s="31"/>
      <c r="FUN5" s="31"/>
      <c r="FUO5" s="31"/>
      <c r="FUP5" s="31"/>
      <c r="FUQ5" s="31"/>
      <c r="FUR5" s="31"/>
      <c r="FUS5" s="31"/>
      <c r="FUT5" s="31"/>
      <c r="FUU5" s="31"/>
      <c r="FUV5" s="31"/>
      <c r="FUW5" s="31"/>
      <c r="FUX5" s="31"/>
      <c r="FUY5" s="31"/>
      <c r="FUZ5" s="31"/>
      <c r="FVA5" s="31"/>
      <c r="FVB5" s="31"/>
      <c r="FVC5" s="31"/>
      <c r="FVD5" s="31"/>
      <c r="FVE5" s="31"/>
      <c r="FVF5" s="31"/>
      <c r="FVG5" s="31"/>
      <c r="FVH5" s="31"/>
      <c r="FVI5" s="31"/>
      <c r="FVJ5" s="31"/>
      <c r="FVK5" s="31"/>
      <c r="FVL5" s="31"/>
      <c r="FVM5" s="31"/>
      <c r="FVN5" s="31"/>
      <c r="FVO5" s="31"/>
      <c r="FVP5" s="31"/>
      <c r="FVQ5" s="31"/>
      <c r="FVR5" s="31"/>
      <c r="FVS5" s="31"/>
      <c r="FVT5" s="31"/>
      <c r="FVU5" s="31"/>
      <c r="FVV5" s="31"/>
      <c r="FVW5" s="31"/>
      <c r="FVX5" s="31"/>
      <c r="FVY5" s="31"/>
      <c r="FVZ5" s="31"/>
      <c r="FWA5" s="31"/>
      <c r="FWB5" s="31"/>
      <c r="FWC5" s="31"/>
      <c r="FWD5" s="31"/>
      <c r="FWE5" s="31"/>
      <c r="FWF5" s="31"/>
      <c r="FWG5" s="31"/>
      <c r="FWH5" s="31"/>
      <c r="FWI5" s="31"/>
      <c r="FWJ5" s="31"/>
      <c r="FWK5" s="31"/>
      <c r="FWL5" s="31"/>
      <c r="FWM5" s="31"/>
      <c r="FWN5" s="31"/>
      <c r="FWO5" s="31"/>
      <c r="FWP5" s="31"/>
      <c r="FWQ5" s="31"/>
      <c r="FWR5" s="31"/>
      <c r="FWS5" s="31"/>
      <c r="FWT5" s="31"/>
      <c r="FWU5" s="31"/>
      <c r="FWV5" s="31"/>
      <c r="FWW5" s="31"/>
      <c r="FWX5" s="31"/>
      <c r="FWY5" s="31"/>
      <c r="FWZ5" s="31"/>
      <c r="FXA5" s="31"/>
      <c r="FXB5" s="31"/>
      <c r="FXC5" s="31"/>
      <c r="FXD5" s="31"/>
      <c r="FXE5" s="31"/>
      <c r="FXF5" s="31"/>
      <c r="FXG5" s="31"/>
      <c r="FXH5" s="31"/>
      <c r="FXI5" s="31"/>
      <c r="FXJ5" s="31"/>
      <c r="FXK5" s="31"/>
      <c r="FXL5" s="31"/>
      <c r="FXM5" s="31"/>
      <c r="FXN5" s="31"/>
      <c r="FXO5" s="31"/>
      <c r="FXP5" s="31"/>
      <c r="FXQ5" s="31"/>
      <c r="FXR5" s="31"/>
      <c r="FXS5" s="31"/>
      <c r="FXT5" s="31"/>
      <c r="FXU5" s="31"/>
      <c r="FXV5" s="31"/>
      <c r="FXW5" s="31"/>
      <c r="FXX5" s="31"/>
      <c r="FXY5" s="31"/>
      <c r="FXZ5" s="31"/>
      <c r="FYA5" s="31"/>
      <c r="FYB5" s="31"/>
      <c r="FYC5" s="31"/>
      <c r="FYD5" s="31"/>
      <c r="FYE5" s="31"/>
      <c r="FYF5" s="31"/>
      <c r="FYG5" s="31"/>
      <c r="FYH5" s="31"/>
      <c r="FYI5" s="31"/>
      <c r="FYJ5" s="31"/>
      <c r="FYK5" s="31"/>
      <c r="FYL5" s="31"/>
      <c r="FYM5" s="31"/>
      <c r="FYN5" s="31"/>
      <c r="FYO5" s="31"/>
      <c r="FYP5" s="31"/>
      <c r="FYQ5" s="31"/>
      <c r="FYR5" s="31"/>
      <c r="FYS5" s="31"/>
      <c r="FYT5" s="31"/>
      <c r="FYU5" s="31"/>
      <c r="FYV5" s="31"/>
      <c r="FYW5" s="31"/>
      <c r="FYX5" s="31"/>
      <c r="FYY5" s="31"/>
      <c r="FYZ5" s="31"/>
      <c r="FZA5" s="31"/>
      <c r="FZB5" s="31"/>
      <c r="FZC5" s="31"/>
      <c r="FZD5" s="31"/>
      <c r="FZE5" s="31"/>
      <c r="FZF5" s="31"/>
      <c r="FZG5" s="31"/>
      <c r="FZH5" s="31"/>
      <c r="FZI5" s="31"/>
      <c r="FZJ5" s="31"/>
      <c r="FZK5" s="31"/>
      <c r="FZL5" s="31"/>
      <c r="FZM5" s="31"/>
      <c r="FZN5" s="31"/>
      <c r="FZO5" s="31"/>
      <c r="FZP5" s="31"/>
      <c r="FZQ5" s="31"/>
      <c r="FZR5" s="31"/>
      <c r="FZS5" s="31"/>
      <c r="FZT5" s="31"/>
      <c r="FZU5" s="31"/>
      <c r="FZV5" s="31"/>
      <c r="FZW5" s="31"/>
      <c r="FZX5" s="31"/>
      <c r="FZY5" s="31"/>
      <c r="FZZ5" s="31"/>
      <c r="GAA5" s="31"/>
      <c r="GAB5" s="31"/>
      <c r="GAC5" s="31"/>
      <c r="GAD5" s="31"/>
      <c r="GAE5" s="31"/>
      <c r="GAF5" s="31"/>
      <c r="GAG5" s="31"/>
      <c r="GAH5" s="31"/>
      <c r="GAI5" s="31"/>
      <c r="GAJ5" s="31"/>
      <c r="GAK5" s="31"/>
      <c r="GAL5" s="31"/>
      <c r="GAM5" s="31"/>
      <c r="GAN5" s="31"/>
      <c r="GAO5" s="31"/>
      <c r="GAP5" s="31"/>
      <c r="GAQ5" s="31"/>
      <c r="GAR5" s="31"/>
      <c r="GAS5" s="31"/>
      <c r="GAT5" s="31"/>
      <c r="GAU5" s="31"/>
      <c r="GAV5" s="31"/>
      <c r="GAW5" s="31"/>
      <c r="GAX5" s="31"/>
      <c r="GAY5" s="31"/>
      <c r="GAZ5" s="31"/>
      <c r="GBA5" s="31"/>
      <c r="GBB5" s="31"/>
      <c r="GBC5" s="31"/>
      <c r="GBD5" s="31"/>
      <c r="GBE5" s="31"/>
      <c r="GBF5" s="31"/>
      <c r="GBG5" s="31"/>
      <c r="GBH5" s="31"/>
      <c r="GBI5" s="31"/>
      <c r="GBJ5" s="31"/>
      <c r="GBK5" s="31"/>
      <c r="GBL5" s="31"/>
      <c r="GBM5" s="31"/>
      <c r="GBN5" s="31"/>
      <c r="GBO5" s="31"/>
      <c r="GBP5" s="31"/>
      <c r="GBQ5" s="31"/>
      <c r="GBR5" s="31"/>
      <c r="GBS5" s="31"/>
      <c r="GBT5" s="31"/>
      <c r="GBU5" s="31"/>
      <c r="GBV5" s="31"/>
      <c r="GBW5" s="31"/>
      <c r="GBX5" s="31"/>
      <c r="GBY5" s="31"/>
      <c r="GBZ5" s="31"/>
      <c r="GCA5" s="31"/>
      <c r="GCB5" s="31"/>
      <c r="GCC5" s="31"/>
      <c r="GCD5" s="31"/>
      <c r="GCE5" s="31"/>
      <c r="GCF5" s="31"/>
      <c r="GCG5" s="31"/>
      <c r="GCH5" s="31"/>
      <c r="GCI5" s="31"/>
      <c r="GCJ5" s="31"/>
      <c r="GCK5" s="31"/>
      <c r="GCL5" s="31"/>
      <c r="GCM5" s="31"/>
      <c r="GCN5" s="31"/>
      <c r="GCO5" s="31"/>
      <c r="GCP5" s="31"/>
      <c r="GCQ5" s="31"/>
      <c r="GCR5" s="31"/>
      <c r="GCS5" s="31"/>
      <c r="GCT5" s="31"/>
      <c r="GCU5" s="31"/>
      <c r="GCV5" s="31"/>
      <c r="GCW5" s="31"/>
      <c r="GCX5" s="31"/>
      <c r="GCY5" s="31"/>
      <c r="GCZ5" s="31"/>
      <c r="GDA5" s="31"/>
      <c r="GDB5" s="31"/>
      <c r="GDC5" s="31"/>
      <c r="GDD5" s="31"/>
      <c r="GDE5" s="31"/>
      <c r="GDF5" s="31"/>
      <c r="GDG5" s="31"/>
      <c r="GDH5" s="31"/>
      <c r="GDI5" s="31"/>
      <c r="GDJ5" s="31"/>
      <c r="GDK5" s="31"/>
      <c r="GDL5" s="31"/>
      <c r="GDM5" s="31"/>
      <c r="GDN5" s="31"/>
      <c r="GDO5" s="31"/>
      <c r="GDP5" s="31"/>
      <c r="GDQ5" s="31"/>
      <c r="GDR5" s="31"/>
      <c r="GDS5" s="31"/>
      <c r="GDT5" s="31"/>
      <c r="GDU5" s="31"/>
      <c r="GDV5" s="31"/>
      <c r="GDW5" s="31"/>
      <c r="GDX5" s="31"/>
      <c r="GDY5" s="31"/>
      <c r="GDZ5" s="31"/>
      <c r="GEA5" s="31"/>
      <c r="GEB5" s="31"/>
      <c r="GEC5" s="31"/>
      <c r="GED5" s="31"/>
      <c r="GEE5" s="31"/>
      <c r="GEF5" s="31"/>
      <c r="GEG5" s="31"/>
      <c r="GEH5" s="31"/>
      <c r="GEI5" s="31"/>
      <c r="GEJ5" s="31"/>
      <c r="GEK5" s="31"/>
      <c r="GEL5" s="31"/>
      <c r="GEM5" s="31"/>
      <c r="GEN5" s="31"/>
      <c r="GEO5" s="31"/>
      <c r="GEP5" s="31"/>
      <c r="GEQ5" s="31"/>
      <c r="GER5" s="31"/>
      <c r="GES5" s="31"/>
      <c r="GET5" s="31"/>
      <c r="GEU5" s="31"/>
      <c r="GEV5" s="31"/>
      <c r="GEW5" s="31"/>
      <c r="GEX5" s="31"/>
      <c r="GEY5" s="31"/>
      <c r="GEZ5" s="31"/>
      <c r="GFA5" s="31"/>
      <c r="GFB5" s="31"/>
      <c r="GFC5" s="31"/>
      <c r="GFD5" s="31"/>
      <c r="GFE5" s="31"/>
      <c r="GFF5" s="31"/>
      <c r="GFG5" s="31"/>
      <c r="GFH5" s="31"/>
      <c r="GFI5" s="31"/>
      <c r="GFJ5" s="31"/>
      <c r="GFK5" s="31"/>
      <c r="GFL5" s="31"/>
      <c r="GFM5" s="31"/>
      <c r="GFN5" s="31"/>
      <c r="GFO5" s="31"/>
      <c r="GFP5" s="31"/>
      <c r="GFQ5" s="31"/>
      <c r="GFR5" s="31"/>
      <c r="GFS5" s="31"/>
      <c r="GFT5" s="31"/>
      <c r="GFU5" s="31"/>
      <c r="GFV5" s="31"/>
      <c r="GFW5" s="31"/>
      <c r="GFX5" s="31"/>
      <c r="GFY5" s="31"/>
      <c r="GFZ5" s="31"/>
      <c r="GGA5" s="31"/>
      <c r="GGB5" s="31"/>
      <c r="GGC5" s="31"/>
      <c r="GGD5" s="31"/>
      <c r="GGE5" s="31"/>
      <c r="GGF5" s="31"/>
      <c r="GGG5" s="31"/>
      <c r="GGH5" s="31"/>
      <c r="GGI5" s="31"/>
      <c r="GGJ5" s="31"/>
      <c r="GGK5" s="31"/>
      <c r="GGL5" s="31"/>
      <c r="GGM5" s="31"/>
      <c r="GGN5" s="31"/>
      <c r="GGO5" s="31"/>
      <c r="GGP5" s="31"/>
      <c r="GGQ5" s="31"/>
      <c r="GGR5" s="31"/>
      <c r="GGS5" s="31"/>
      <c r="GGT5" s="31"/>
      <c r="GGU5" s="31"/>
      <c r="GGV5" s="31"/>
      <c r="GGW5" s="31"/>
      <c r="GGX5" s="31"/>
      <c r="GGY5" s="31"/>
      <c r="GGZ5" s="31"/>
      <c r="GHA5" s="31"/>
      <c r="GHB5" s="31"/>
      <c r="GHC5" s="31"/>
      <c r="GHD5" s="31"/>
      <c r="GHE5" s="31"/>
      <c r="GHF5" s="31"/>
      <c r="GHG5" s="31"/>
      <c r="GHH5" s="31"/>
      <c r="GHI5" s="31"/>
      <c r="GHJ5" s="31"/>
      <c r="GHK5" s="31"/>
      <c r="GHL5" s="31"/>
      <c r="GHM5" s="31"/>
      <c r="GHN5" s="31"/>
      <c r="GHO5" s="31"/>
      <c r="GHP5" s="31"/>
      <c r="GHQ5" s="31"/>
      <c r="GHR5" s="31"/>
      <c r="GHS5" s="31"/>
      <c r="GHT5" s="31"/>
      <c r="GHU5" s="31"/>
      <c r="GHV5" s="31"/>
      <c r="GHW5" s="31"/>
      <c r="GHX5" s="31"/>
      <c r="GHY5" s="31"/>
      <c r="GHZ5" s="31"/>
      <c r="GIA5" s="31"/>
      <c r="GIB5" s="31"/>
      <c r="GIC5" s="31"/>
      <c r="GID5" s="31"/>
      <c r="GIE5" s="31"/>
      <c r="GIF5" s="31"/>
      <c r="GIG5" s="31"/>
      <c r="GIH5" s="31"/>
      <c r="GII5" s="31"/>
      <c r="GIJ5" s="31"/>
      <c r="GIK5" s="31"/>
      <c r="GIL5" s="31"/>
      <c r="GIM5" s="31"/>
      <c r="GIN5" s="31"/>
      <c r="GIO5" s="31"/>
      <c r="GIP5" s="31"/>
      <c r="GIQ5" s="31"/>
      <c r="GIR5" s="31"/>
      <c r="GIS5" s="31"/>
      <c r="GIT5" s="31"/>
      <c r="GIU5" s="31"/>
      <c r="GIV5" s="31"/>
      <c r="GIW5" s="31"/>
      <c r="GIX5" s="31"/>
      <c r="GIY5" s="31"/>
      <c r="GIZ5" s="31"/>
      <c r="GJA5" s="31"/>
      <c r="GJB5" s="31"/>
      <c r="GJC5" s="31"/>
      <c r="GJD5" s="31"/>
      <c r="GJE5" s="31"/>
      <c r="GJF5" s="31"/>
      <c r="GJG5" s="31"/>
      <c r="GJH5" s="31"/>
      <c r="GJI5" s="31"/>
      <c r="GJJ5" s="31"/>
      <c r="GJK5" s="31"/>
      <c r="GJL5" s="31"/>
      <c r="GJM5" s="31"/>
      <c r="GJN5" s="31"/>
      <c r="GJO5" s="31"/>
      <c r="GJP5" s="31"/>
      <c r="GJQ5" s="31"/>
      <c r="GJR5" s="31"/>
      <c r="GJS5" s="31"/>
      <c r="GJT5" s="31"/>
      <c r="GJU5" s="31"/>
      <c r="GJV5" s="31"/>
      <c r="GJW5" s="31"/>
      <c r="GJX5" s="31"/>
      <c r="GJY5" s="31"/>
      <c r="GJZ5" s="31"/>
      <c r="GKA5" s="31"/>
      <c r="GKB5" s="31"/>
      <c r="GKC5" s="31"/>
      <c r="GKD5" s="31"/>
      <c r="GKE5" s="31"/>
      <c r="GKF5" s="31"/>
      <c r="GKG5" s="31"/>
      <c r="GKH5" s="31"/>
      <c r="GKI5" s="31"/>
      <c r="GKJ5" s="31"/>
      <c r="GKK5" s="31"/>
      <c r="GKL5" s="31"/>
      <c r="GKM5" s="31"/>
      <c r="GKN5" s="31"/>
      <c r="GKO5" s="31"/>
      <c r="GKP5" s="31"/>
      <c r="GKQ5" s="31"/>
      <c r="GKR5" s="31"/>
      <c r="GKS5" s="31"/>
      <c r="GKT5" s="31"/>
      <c r="GKU5" s="31"/>
      <c r="GKV5" s="31"/>
      <c r="GKW5" s="31"/>
      <c r="GKX5" s="31"/>
      <c r="GKY5" s="31"/>
      <c r="GKZ5" s="31"/>
      <c r="GLA5" s="31"/>
      <c r="GLB5" s="31"/>
      <c r="GLC5" s="31"/>
      <c r="GLD5" s="31"/>
      <c r="GLE5" s="31"/>
      <c r="GLF5" s="31"/>
      <c r="GLG5" s="31"/>
      <c r="GLH5" s="31"/>
      <c r="GLI5" s="31"/>
      <c r="GLJ5" s="31"/>
      <c r="GLK5" s="31"/>
      <c r="GLL5" s="31"/>
      <c r="GLM5" s="31"/>
      <c r="GLN5" s="31"/>
      <c r="GLO5" s="31"/>
      <c r="GLP5" s="31"/>
      <c r="GLQ5" s="31"/>
      <c r="GLR5" s="31"/>
      <c r="GLS5" s="31"/>
      <c r="GLT5" s="31"/>
      <c r="GLU5" s="31"/>
      <c r="GLV5" s="31"/>
      <c r="GLW5" s="31"/>
      <c r="GLX5" s="31"/>
      <c r="GLY5" s="31"/>
      <c r="GLZ5" s="31"/>
      <c r="GMA5" s="31"/>
      <c r="GMB5" s="31"/>
      <c r="GMC5" s="31"/>
      <c r="GMD5" s="31"/>
      <c r="GME5" s="31"/>
      <c r="GMF5" s="31"/>
      <c r="GMG5" s="31"/>
      <c r="GMH5" s="31"/>
      <c r="GMI5" s="31"/>
      <c r="GMJ5" s="31"/>
      <c r="GMK5" s="31"/>
      <c r="GML5" s="31"/>
      <c r="GMM5" s="31"/>
      <c r="GMN5" s="31"/>
      <c r="GMO5" s="31"/>
      <c r="GMP5" s="31"/>
      <c r="GMQ5" s="31"/>
      <c r="GMR5" s="31"/>
      <c r="GMS5" s="31"/>
      <c r="GMT5" s="31"/>
      <c r="GMU5" s="31"/>
      <c r="GMV5" s="31"/>
      <c r="GMW5" s="31"/>
      <c r="GMX5" s="31"/>
      <c r="GMY5" s="31"/>
      <c r="GMZ5" s="31"/>
      <c r="GNA5" s="31"/>
      <c r="GNB5" s="31"/>
      <c r="GNC5" s="31"/>
      <c r="GND5" s="31"/>
      <c r="GNE5" s="31"/>
      <c r="GNF5" s="31"/>
      <c r="GNG5" s="31"/>
      <c r="GNH5" s="31"/>
      <c r="GNI5" s="31"/>
      <c r="GNJ5" s="31"/>
      <c r="GNK5" s="31"/>
      <c r="GNL5" s="31"/>
      <c r="GTD5" s="31"/>
      <c r="GTE5" s="31"/>
      <c r="GTF5" s="31"/>
      <c r="GTG5" s="31"/>
      <c r="GTH5" s="31"/>
      <c r="GTI5" s="31"/>
      <c r="GTJ5" s="31"/>
      <c r="GTK5" s="31"/>
      <c r="GTL5" s="31"/>
      <c r="GTM5" s="31"/>
      <c r="GTN5" s="31"/>
      <c r="GTO5" s="31"/>
      <c r="GTP5" s="31"/>
      <c r="GTQ5" s="31"/>
      <c r="GTR5" s="31"/>
      <c r="GTS5" s="31"/>
      <c r="GTT5" s="31"/>
      <c r="GTU5" s="31"/>
      <c r="GTV5" s="31"/>
      <c r="GTW5" s="31"/>
      <c r="GTX5" s="31"/>
      <c r="GTY5" s="31"/>
      <c r="GTZ5" s="31"/>
      <c r="GUA5" s="31"/>
      <c r="GUB5" s="31"/>
      <c r="GUC5" s="31"/>
      <c r="GUD5" s="31"/>
      <c r="GUE5" s="31"/>
      <c r="GUF5" s="31"/>
      <c r="GUG5" s="31"/>
      <c r="GUH5" s="31"/>
      <c r="GUI5" s="31"/>
      <c r="GUJ5" s="31"/>
      <c r="GUK5" s="31"/>
      <c r="GUL5" s="31"/>
      <c r="GUM5" s="31"/>
      <c r="GUN5" s="31"/>
      <c r="GUO5" s="31"/>
      <c r="GUP5" s="31"/>
      <c r="GUQ5" s="31"/>
      <c r="GUR5" s="31"/>
      <c r="GUS5" s="31"/>
      <c r="GUT5" s="31"/>
      <c r="GUU5" s="31"/>
      <c r="GUV5" s="31"/>
      <c r="GUW5" s="31"/>
      <c r="GUX5" s="31"/>
      <c r="GUY5" s="31"/>
      <c r="GUZ5" s="31"/>
      <c r="GVA5" s="31"/>
      <c r="GVB5" s="31"/>
      <c r="GVC5" s="31"/>
      <c r="GVD5" s="31"/>
      <c r="GVE5" s="31"/>
      <c r="GVF5" s="31"/>
      <c r="GVG5" s="31"/>
      <c r="GVH5" s="31"/>
      <c r="GVI5" s="31"/>
      <c r="GVJ5" s="31"/>
      <c r="GVK5" s="31"/>
      <c r="GVL5" s="31"/>
      <c r="GVM5" s="31"/>
      <c r="GVN5" s="31"/>
      <c r="GVO5" s="31"/>
      <c r="GVP5" s="31"/>
      <c r="GVQ5" s="31"/>
      <c r="GVR5" s="31"/>
      <c r="GVS5" s="31"/>
      <c r="GVT5" s="31"/>
      <c r="GVU5" s="31"/>
      <c r="GVV5" s="31"/>
      <c r="GVW5" s="31"/>
      <c r="GVX5" s="31"/>
      <c r="GVY5" s="31"/>
      <c r="GVZ5" s="31"/>
      <c r="GWA5" s="31"/>
      <c r="GWB5" s="31"/>
      <c r="GWC5" s="31"/>
      <c r="GWD5" s="31"/>
      <c r="GWE5" s="31"/>
      <c r="GWF5" s="31"/>
      <c r="GWG5" s="31"/>
      <c r="GWH5" s="31"/>
      <c r="GWI5" s="31"/>
      <c r="GWJ5" s="31"/>
      <c r="GWK5" s="31"/>
      <c r="GWL5" s="31"/>
      <c r="GWM5" s="31"/>
      <c r="GWN5" s="31"/>
      <c r="GWO5" s="31"/>
      <c r="GWP5" s="31"/>
      <c r="GWQ5" s="31"/>
      <c r="GWR5" s="31"/>
      <c r="GWS5" s="31"/>
      <c r="GWT5" s="31"/>
      <c r="GWU5" s="31"/>
      <c r="GWV5" s="31"/>
      <c r="GWW5" s="31"/>
      <c r="GWX5" s="31"/>
      <c r="GWY5" s="31"/>
      <c r="GWZ5" s="31"/>
      <c r="GXA5" s="31"/>
      <c r="GXB5" s="31"/>
      <c r="GXC5" s="31"/>
      <c r="GXD5" s="31"/>
      <c r="GXE5" s="31"/>
      <c r="GXF5" s="31"/>
      <c r="GXG5" s="31"/>
      <c r="GXH5" s="31"/>
      <c r="GXI5" s="31"/>
      <c r="GXJ5" s="31"/>
      <c r="GXK5" s="31"/>
      <c r="GXL5" s="31"/>
      <c r="GXM5" s="31"/>
      <c r="GXN5" s="31"/>
      <c r="GXO5" s="31"/>
      <c r="GXP5" s="31"/>
      <c r="GXQ5" s="31"/>
      <c r="GXR5" s="31"/>
      <c r="GXS5" s="31"/>
      <c r="GXT5" s="31"/>
      <c r="GXU5" s="31"/>
      <c r="GXV5" s="31"/>
      <c r="GXW5" s="31"/>
      <c r="GXX5" s="31"/>
      <c r="GXY5" s="31"/>
      <c r="GXZ5" s="31"/>
      <c r="GYA5" s="31"/>
      <c r="GYB5" s="31"/>
      <c r="GYC5" s="31"/>
      <c r="GYD5" s="31"/>
      <c r="GYE5" s="31"/>
      <c r="GYF5" s="31"/>
      <c r="GYG5" s="31"/>
      <c r="GYH5" s="31"/>
      <c r="GYI5" s="31"/>
      <c r="GYJ5" s="31"/>
      <c r="GYK5" s="31"/>
      <c r="GYL5" s="31"/>
      <c r="GYM5" s="31"/>
      <c r="GYN5" s="31"/>
      <c r="GYO5" s="31"/>
      <c r="GYP5" s="31"/>
      <c r="GYQ5" s="31"/>
      <c r="GYR5" s="31"/>
      <c r="GYS5" s="31"/>
      <c r="GYT5" s="31"/>
      <c r="GYU5" s="31"/>
      <c r="GYV5" s="31"/>
      <c r="GYW5" s="31"/>
      <c r="GYX5" s="31"/>
      <c r="GYY5" s="31"/>
      <c r="GYZ5" s="31"/>
      <c r="GZA5" s="31"/>
      <c r="GZB5" s="31"/>
      <c r="GZC5" s="31"/>
      <c r="GZD5" s="31"/>
      <c r="GZE5" s="31"/>
      <c r="GZF5" s="31"/>
      <c r="GZG5" s="31"/>
      <c r="GZH5" s="31"/>
      <c r="GZI5" s="31"/>
      <c r="GZJ5" s="31"/>
      <c r="GZK5" s="31"/>
      <c r="GZL5" s="31"/>
      <c r="GZM5" s="31"/>
      <c r="GZN5" s="31"/>
      <c r="GZO5" s="31"/>
      <c r="GZP5" s="31"/>
      <c r="GZQ5" s="31"/>
      <c r="GZR5" s="31"/>
      <c r="GZS5" s="31"/>
      <c r="GZT5" s="31"/>
      <c r="GZU5" s="31"/>
      <c r="GZV5" s="31"/>
      <c r="GZW5" s="31"/>
      <c r="GZX5" s="31"/>
      <c r="GZY5" s="31"/>
      <c r="GZZ5" s="31"/>
      <c r="HAA5" s="31"/>
      <c r="HAB5" s="31"/>
      <c r="HAC5" s="31"/>
      <c r="HAD5" s="31"/>
      <c r="HAE5" s="31"/>
      <c r="HAF5" s="31"/>
      <c r="HAG5" s="31"/>
      <c r="HAH5" s="31"/>
      <c r="HAI5" s="31"/>
      <c r="HAJ5" s="31"/>
      <c r="HAK5" s="31"/>
      <c r="HAL5" s="31"/>
      <c r="HAM5" s="31"/>
      <c r="HAN5" s="31"/>
      <c r="HAO5" s="31"/>
      <c r="HAP5" s="31"/>
      <c r="HAQ5" s="31"/>
      <c r="HAR5" s="31"/>
      <c r="HAS5" s="31"/>
      <c r="HAT5" s="31"/>
      <c r="HAU5" s="31"/>
      <c r="HAV5" s="31"/>
      <c r="HAW5" s="31"/>
      <c r="HAX5" s="31"/>
      <c r="HAY5" s="31"/>
      <c r="HAZ5" s="31"/>
      <c r="HBA5" s="31"/>
      <c r="HBB5" s="31"/>
      <c r="HBC5" s="31"/>
      <c r="HBD5" s="31"/>
      <c r="HBE5" s="31"/>
      <c r="HBF5" s="31"/>
      <c r="HBG5" s="31"/>
      <c r="HBH5" s="31"/>
      <c r="HBI5" s="31"/>
      <c r="HBJ5" s="31"/>
      <c r="HBK5" s="31"/>
      <c r="HBL5" s="31"/>
      <c r="HBM5" s="31"/>
      <c r="HBN5" s="31"/>
      <c r="HBO5" s="31"/>
      <c r="HBP5" s="31"/>
      <c r="HBQ5" s="31"/>
      <c r="HBR5" s="31"/>
      <c r="HBS5" s="31"/>
      <c r="HBT5" s="31"/>
      <c r="HBU5" s="31"/>
      <c r="HBV5" s="31"/>
      <c r="HBW5" s="31"/>
      <c r="HBX5" s="31"/>
      <c r="HBY5" s="31"/>
      <c r="HBZ5" s="31"/>
      <c r="HCA5" s="31"/>
      <c r="HCB5" s="31"/>
      <c r="HCC5" s="31"/>
      <c r="HCD5" s="31"/>
      <c r="HCE5" s="31"/>
      <c r="HCF5" s="31"/>
      <c r="HCG5" s="31"/>
      <c r="HCH5" s="31"/>
      <c r="HCI5" s="31"/>
      <c r="HCJ5" s="31"/>
      <c r="HCK5" s="31"/>
      <c r="HCL5" s="31"/>
      <c r="HCM5" s="31"/>
      <c r="HCN5" s="31"/>
      <c r="HCO5" s="31"/>
      <c r="HCP5" s="31"/>
      <c r="HCQ5" s="31"/>
      <c r="HCR5" s="31"/>
      <c r="HCS5" s="31"/>
      <c r="HCT5" s="31"/>
      <c r="HCU5" s="31"/>
      <c r="HCV5" s="31"/>
      <c r="HCW5" s="31"/>
      <c r="HCX5" s="31"/>
      <c r="HCY5" s="31"/>
      <c r="HCZ5" s="31"/>
      <c r="HDA5" s="31"/>
      <c r="HDB5" s="31"/>
      <c r="HDC5" s="31"/>
      <c r="HDD5" s="31"/>
      <c r="HDE5" s="31"/>
      <c r="HDF5" s="31"/>
      <c r="HDG5" s="31"/>
      <c r="HDH5" s="31"/>
      <c r="HDI5" s="31"/>
      <c r="HDJ5" s="31"/>
      <c r="HDK5" s="31"/>
      <c r="HDL5" s="31"/>
      <c r="HDM5" s="31"/>
      <c r="HDN5" s="31"/>
      <c r="HDO5" s="31"/>
      <c r="HDP5" s="31"/>
      <c r="HDQ5" s="31"/>
      <c r="HDR5" s="31"/>
      <c r="HDS5" s="31"/>
      <c r="HDT5" s="31"/>
      <c r="HDU5" s="31"/>
      <c r="HDV5" s="31"/>
      <c r="HDW5" s="31"/>
      <c r="HDX5" s="31"/>
      <c r="HDY5" s="31"/>
      <c r="HDZ5" s="31"/>
      <c r="HEA5" s="31"/>
      <c r="HEB5" s="31"/>
      <c r="HEC5" s="31"/>
      <c r="HED5" s="31"/>
      <c r="HEE5" s="31"/>
      <c r="HEF5" s="31"/>
      <c r="HEG5" s="31"/>
      <c r="HEH5" s="31"/>
      <c r="HEI5" s="31"/>
      <c r="HEJ5" s="31"/>
      <c r="HEK5" s="31"/>
      <c r="HEL5" s="31"/>
      <c r="HEM5" s="31"/>
      <c r="HEN5" s="31"/>
      <c r="HEO5" s="31"/>
      <c r="HEP5" s="31"/>
      <c r="HEQ5" s="31"/>
      <c r="HER5" s="31"/>
      <c r="HES5" s="31"/>
      <c r="HET5" s="31"/>
      <c r="HEU5" s="31"/>
      <c r="HEV5" s="31"/>
      <c r="HEW5" s="31"/>
      <c r="HEX5" s="31"/>
      <c r="HEY5" s="31"/>
      <c r="HEZ5" s="31"/>
      <c r="HFA5" s="31"/>
      <c r="HFB5" s="31"/>
      <c r="HFC5" s="31"/>
      <c r="HFD5" s="31"/>
      <c r="HFE5" s="31"/>
      <c r="HFF5" s="31"/>
      <c r="HFG5" s="31"/>
      <c r="HFH5" s="31"/>
      <c r="HFI5" s="31"/>
      <c r="HFJ5" s="31"/>
      <c r="HFK5" s="31"/>
      <c r="HFL5" s="31"/>
      <c r="HFM5" s="31"/>
      <c r="HFN5" s="31"/>
      <c r="HFO5" s="31"/>
      <c r="HFP5" s="31"/>
      <c r="HFQ5" s="31"/>
      <c r="HFR5" s="31"/>
      <c r="HFS5" s="31"/>
      <c r="HFT5" s="31"/>
      <c r="HFU5" s="31"/>
      <c r="HFV5" s="31"/>
      <c r="HFW5" s="31"/>
      <c r="HFX5" s="31"/>
      <c r="HFY5" s="31"/>
      <c r="HFZ5" s="31"/>
      <c r="HGA5" s="31"/>
      <c r="HGB5" s="31"/>
      <c r="HGC5" s="31"/>
      <c r="HGD5" s="31"/>
      <c r="HGE5" s="31"/>
      <c r="HGF5" s="31"/>
      <c r="HGG5" s="31"/>
      <c r="HGH5" s="31"/>
      <c r="HGI5" s="31"/>
      <c r="HGJ5" s="31"/>
      <c r="HGK5" s="31"/>
      <c r="HGL5" s="31"/>
      <c r="HGM5" s="31"/>
      <c r="HGN5" s="31"/>
      <c r="HGO5" s="31"/>
      <c r="HGP5" s="31"/>
      <c r="HGQ5" s="31"/>
      <c r="HGR5" s="31"/>
      <c r="HGS5" s="31"/>
      <c r="HGT5" s="31"/>
      <c r="HGU5" s="31"/>
      <c r="HGV5" s="31"/>
      <c r="HGW5" s="31"/>
      <c r="HGX5" s="31"/>
      <c r="HGY5" s="31"/>
      <c r="HGZ5" s="31"/>
      <c r="HHA5" s="31"/>
      <c r="HHB5" s="31"/>
      <c r="HHC5" s="31"/>
      <c r="HHD5" s="31"/>
      <c r="HHE5" s="31"/>
      <c r="HHF5" s="31"/>
      <c r="HHG5" s="31"/>
      <c r="HHH5" s="31"/>
      <c r="HHI5" s="31"/>
      <c r="HHJ5" s="31"/>
      <c r="HHK5" s="31"/>
      <c r="HHL5" s="31"/>
      <c r="HHM5" s="31"/>
      <c r="HHN5" s="31"/>
      <c r="HHO5" s="31"/>
      <c r="HHP5" s="31"/>
      <c r="HHQ5" s="31"/>
      <c r="HHR5" s="31"/>
      <c r="HHS5" s="31"/>
      <c r="HHT5" s="31"/>
      <c r="HHU5" s="31"/>
      <c r="HHV5" s="31"/>
      <c r="HHW5" s="31"/>
      <c r="HHX5" s="31"/>
      <c r="HHY5" s="31"/>
      <c r="HHZ5" s="31"/>
      <c r="HIA5" s="31"/>
      <c r="HIB5" s="31"/>
      <c r="HIC5" s="31"/>
      <c r="HID5" s="31"/>
      <c r="HIE5" s="31"/>
      <c r="HIF5" s="31"/>
      <c r="HIG5" s="31"/>
      <c r="HIH5" s="31"/>
      <c r="HII5" s="31"/>
      <c r="HIJ5" s="31"/>
      <c r="HIK5" s="31"/>
      <c r="HIL5" s="31"/>
      <c r="HIM5" s="31"/>
      <c r="HIN5" s="31"/>
      <c r="HIO5" s="31"/>
      <c r="HIP5" s="31"/>
      <c r="HIQ5" s="31"/>
      <c r="HIR5" s="31"/>
      <c r="HIS5" s="31"/>
      <c r="HIT5" s="31"/>
      <c r="HIU5" s="31"/>
      <c r="HIV5" s="31"/>
      <c r="HIW5" s="31"/>
      <c r="HIX5" s="31"/>
      <c r="HIY5" s="31"/>
      <c r="HIZ5" s="31"/>
      <c r="HJA5" s="31"/>
      <c r="HJB5" s="31"/>
      <c r="HJC5" s="31"/>
      <c r="HJD5" s="31"/>
      <c r="HJE5" s="31"/>
      <c r="HJF5" s="31"/>
      <c r="HJG5" s="31"/>
      <c r="HJH5" s="31"/>
      <c r="HJI5" s="31"/>
      <c r="HJJ5" s="31"/>
      <c r="HJK5" s="31"/>
      <c r="HJL5" s="31"/>
      <c r="HJM5" s="31"/>
      <c r="HJN5" s="31"/>
      <c r="HJO5" s="31"/>
      <c r="HJP5" s="31"/>
      <c r="HJQ5" s="31"/>
      <c r="HJR5" s="31"/>
      <c r="HJS5" s="31"/>
      <c r="HJT5" s="31"/>
      <c r="HJU5" s="31"/>
      <c r="HJV5" s="31"/>
      <c r="HJW5" s="31"/>
      <c r="HJX5" s="31"/>
      <c r="HJY5" s="31"/>
      <c r="HJZ5" s="31"/>
      <c r="HKA5" s="31"/>
      <c r="HKB5" s="31"/>
      <c r="HKC5" s="31"/>
      <c r="HKD5" s="31"/>
      <c r="HKE5" s="31"/>
      <c r="HKF5" s="31"/>
      <c r="HKG5" s="31"/>
      <c r="HKH5" s="31"/>
      <c r="HKI5" s="31"/>
      <c r="HKJ5" s="31"/>
      <c r="HKK5" s="31"/>
      <c r="HKL5" s="31"/>
      <c r="HKM5" s="31"/>
      <c r="HKN5" s="31"/>
      <c r="HKO5" s="31"/>
      <c r="HKP5" s="31"/>
      <c r="HKQ5" s="31"/>
      <c r="HKR5" s="31"/>
      <c r="HKS5" s="31"/>
      <c r="HKT5" s="31"/>
      <c r="HKU5" s="31"/>
      <c r="HKV5" s="31"/>
      <c r="HKW5" s="31"/>
      <c r="HKX5" s="31"/>
      <c r="HKY5" s="31"/>
      <c r="HKZ5" s="31"/>
      <c r="HLA5" s="31"/>
      <c r="HLB5" s="31"/>
      <c r="HLC5" s="31"/>
      <c r="HLD5" s="31"/>
      <c r="HLE5" s="31"/>
      <c r="HLF5" s="31"/>
      <c r="HLG5" s="31"/>
      <c r="HLH5" s="31"/>
      <c r="HLI5" s="31"/>
      <c r="HLJ5" s="31"/>
      <c r="HLK5" s="31"/>
      <c r="HLL5" s="31"/>
      <c r="HLM5" s="31"/>
      <c r="HLN5" s="31"/>
      <c r="HLO5" s="31"/>
      <c r="HLP5" s="31"/>
      <c r="HLQ5" s="31"/>
      <c r="HLR5" s="31"/>
      <c r="HLS5" s="31"/>
      <c r="HLT5" s="31"/>
      <c r="HLU5" s="31"/>
      <c r="HLV5" s="31"/>
      <c r="HLW5" s="31"/>
      <c r="HLX5" s="31"/>
      <c r="HLY5" s="31"/>
      <c r="HLZ5" s="31"/>
      <c r="HMA5" s="31"/>
      <c r="HMB5" s="31"/>
      <c r="HMC5" s="31"/>
      <c r="HMD5" s="31"/>
      <c r="HME5" s="31"/>
      <c r="HMF5" s="31"/>
      <c r="HMG5" s="31"/>
      <c r="HMH5" s="31"/>
      <c r="HMI5" s="31"/>
      <c r="HMJ5" s="31"/>
      <c r="HMK5" s="31"/>
      <c r="HML5" s="31"/>
      <c r="HMM5" s="31"/>
      <c r="HMN5" s="31"/>
      <c r="HMO5" s="31"/>
      <c r="HMP5" s="31"/>
      <c r="HMQ5" s="31"/>
      <c r="HMR5" s="31"/>
      <c r="HMS5" s="31"/>
      <c r="HMT5" s="31"/>
      <c r="HMU5" s="31"/>
      <c r="HMV5" s="31"/>
      <c r="HMW5" s="31"/>
      <c r="HMX5" s="31"/>
      <c r="HMY5" s="31"/>
      <c r="HMZ5" s="31"/>
      <c r="HNA5" s="31"/>
      <c r="HNB5" s="31"/>
      <c r="HNC5" s="31"/>
      <c r="HND5" s="31"/>
      <c r="HNE5" s="31"/>
      <c r="HNF5" s="31"/>
      <c r="HNG5" s="31"/>
      <c r="HNH5" s="31"/>
      <c r="HNI5" s="31"/>
      <c r="HNJ5" s="31"/>
      <c r="HNK5" s="31"/>
      <c r="HNL5" s="31"/>
      <c r="HNM5" s="31"/>
      <c r="HNN5" s="31"/>
      <c r="HNO5" s="31"/>
      <c r="HNP5" s="31"/>
      <c r="HNQ5" s="31"/>
      <c r="HNR5" s="31"/>
      <c r="HNS5" s="31"/>
      <c r="HNT5" s="31"/>
      <c r="HNU5" s="31"/>
      <c r="HNV5" s="31"/>
      <c r="HNW5" s="31"/>
      <c r="HNX5" s="31"/>
      <c r="HNY5" s="31"/>
      <c r="HNZ5" s="31"/>
      <c r="HOA5" s="31"/>
      <c r="HOB5" s="31"/>
      <c r="HOC5" s="31"/>
      <c r="HOD5" s="31"/>
      <c r="HOE5" s="31"/>
      <c r="HOF5" s="31"/>
      <c r="HOG5" s="31"/>
      <c r="HOH5" s="31"/>
      <c r="HOI5" s="31"/>
      <c r="HOJ5" s="31"/>
      <c r="HOK5" s="31"/>
      <c r="HOL5" s="31"/>
      <c r="HOM5" s="31"/>
      <c r="HON5" s="31"/>
      <c r="HOO5" s="31"/>
      <c r="HOP5" s="31"/>
      <c r="HOQ5" s="31"/>
      <c r="HOR5" s="31"/>
      <c r="HOS5" s="31"/>
      <c r="HOT5" s="31"/>
      <c r="HOU5" s="31"/>
      <c r="HOV5" s="31"/>
      <c r="HOW5" s="31"/>
      <c r="HOX5" s="31"/>
      <c r="HOY5" s="31"/>
      <c r="HOZ5" s="31"/>
      <c r="HPA5" s="31"/>
      <c r="HPB5" s="31"/>
      <c r="HPC5" s="31"/>
      <c r="HPD5" s="31"/>
      <c r="HPE5" s="31"/>
      <c r="HPF5" s="31"/>
      <c r="HPG5" s="31"/>
      <c r="HPH5" s="31"/>
      <c r="HPI5" s="31"/>
      <c r="HPJ5" s="31"/>
      <c r="HPK5" s="31"/>
      <c r="HPL5" s="31"/>
      <c r="HPM5" s="31"/>
      <c r="HPN5" s="31"/>
      <c r="HPO5" s="31"/>
      <c r="HPP5" s="31"/>
      <c r="HPQ5" s="31"/>
      <c r="HPR5" s="31"/>
      <c r="HPS5" s="31"/>
      <c r="HPT5" s="31"/>
      <c r="HPU5" s="31"/>
      <c r="HPV5" s="31"/>
      <c r="HPW5" s="31"/>
      <c r="HPX5" s="31"/>
      <c r="HPY5" s="31"/>
      <c r="HPZ5" s="31"/>
      <c r="HQA5" s="31"/>
      <c r="HQB5" s="31"/>
      <c r="HQC5" s="31"/>
      <c r="HQD5" s="31"/>
      <c r="HQE5" s="31"/>
      <c r="HQF5" s="31"/>
      <c r="HQG5" s="31"/>
      <c r="HQH5" s="31"/>
      <c r="HQI5" s="31"/>
      <c r="HQJ5" s="31"/>
      <c r="HQK5" s="31"/>
      <c r="HQL5" s="31"/>
      <c r="HQM5" s="31"/>
      <c r="HQN5" s="31"/>
      <c r="HQO5" s="31"/>
      <c r="HQP5" s="31"/>
      <c r="HQQ5" s="31"/>
      <c r="HQR5" s="31"/>
      <c r="HQS5" s="31"/>
      <c r="HQT5" s="31"/>
      <c r="HQU5" s="31"/>
      <c r="HQV5" s="31"/>
      <c r="HQW5" s="31"/>
      <c r="HQX5" s="31"/>
      <c r="HQY5" s="31"/>
      <c r="HQZ5" s="31"/>
      <c r="HRA5" s="31"/>
      <c r="HRB5" s="31"/>
      <c r="HRC5" s="31"/>
      <c r="HRD5" s="31"/>
      <c r="HRE5" s="31"/>
      <c r="HRF5" s="31"/>
      <c r="HRG5" s="31"/>
      <c r="HRH5" s="31"/>
      <c r="HRI5" s="31"/>
      <c r="HRJ5" s="31"/>
      <c r="HRK5" s="31"/>
      <c r="HRL5" s="31"/>
      <c r="HRM5" s="31"/>
      <c r="HRN5" s="31"/>
      <c r="HRO5" s="31"/>
      <c r="HRP5" s="31"/>
      <c r="HRQ5" s="31"/>
      <c r="HRR5" s="31"/>
      <c r="HRS5" s="31"/>
      <c r="HRT5" s="31"/>
      <c r="HRU5" s="31"/>
      <c r="HRV5" s="31"/>
      <c r="HRW5" s="31"/>
      <c r="HRX5" s="31"/>
      <c r="HRY5" s="31"/>
      <c r="HRZ5" s="31"/>
      <c r="HSA5" s="31"/>
      <c r="HSB5" s="31"/>
      <c r="HSC5" s="31"/>
      <c r="HSD5" s="31"/>
      <c r="HSE5" s="31"/>
      <c r="HSF5" s="31"/>
      <c r="HSG5" s="31"/>
      <c r="HSH5" s="31"/>
      <c r="HSI5" s="31"/>
      <c r="HSJ5" s="31"/>
      <c r="HSK5" s="31"/>
      <c r="HSL5" s="31"/>
      <c r="HSM5" s="31"/>
      <c r="HSN5" s="31"/>
      <c r="HSO5" s="31"/>
      <c r="HSP5" s="31"/>
      <c r="HSQ5" s="31"/>
      <c r="HSR5" s="31"/>
      <c r="HSS5" s="31"/>
      <c r="HST5" s="31"/>
      <c r="HSU5" s="31"/>
      <c r="HSV5" s="31"/>
      <c r="HSW5" s="31"/>
      <c r="HSX5" s="31"/>
      <c r="HSY5" s="31"/>
      <c r="HSZ5" s="31"/>
      <c r="HTA5" s="31"/>
      <c r="HTB5" s="31"/>
      <c r="HTC5" s="31"/>
      <c r="HTD5" s="31"/>
      <c r="HTE5" s="31"/>
      <c r="HTF5" s="31"/>
      <c r="HTG5" s="31"/>
      <c r="HTH5" s="31"/>
      <c r="HTI5" s="31"/>
      <c r="HTJ5" s="31"/>
      <c r="HTK5" s="31"/>
      <c r="HTL5" s="31"/>
      <c r="HTM5" s="31"/>
      <c r="HTN5" s="31"/>
      <c r="HTO5" s="31"/>
      <c r="HTP5" s="31"/>
      <c r="HTQ5" s="31"/>
      <c r="HTR5" s="31"/>
      <c r="HTS5" s="31"/>
      <c r="HTT5" s="31"/>
      <c r="HTU5" s="31"/>
      <c r="HTV5" s="31"/>
      <c r="HTW5" s="31"/>
      <c r="HTX5" s="31"/>
      <c r="HTY5" s="31"/>
      <c r="HTZ5" s="31"/>
      <c r="HUA5" s="31"/>
      <c r="HUB5" s="31"/>
      <c r="HUC5" s="31"/>
      <c r="HUD5" s="31"/>
      <c r="HUE5" s="31"/>
      <c r="HUF5" s="31"/>
      <c r="HUG5" s="31"/>
      <c r="HUH5" s="31"/>
      <c r="HUI5" s="31"/>
      <c r="HUJ5" s="31"/>
      <c r="HUK5" s="31"/>
      <c r="HUL5" s="31"/>
      <c r="HUM5" s="31"/>
      <c r="HUN5" s="31"/>
      <c r="HUO5" s="31"/>
      <c r="HUP5" s="31"/>
      <c r="HUQ5" s="31"/>
      <c r="HUR5" s="31"/>
      <c r="HUS5" s="31"/>
      <c r="HUT5" s="31"/>
      <c r="HUU5" s="31"/>
      <c r="HUV5" s="31"/>
      <c r="HUW5" s="31"/>
      <c r="HUX5" s="31"/>
      <c r="HUY5" s="31"/>
      <c r="HUZ5" s="31"/>
      <c r="HVA5" s="31"/>
      <c r="HVB5" s="31"/>
      <c r="HVC5" s="31"/>
      <c r="HVD5" s="31"/>
      <c r="HVE5" s="31"/>
      <c r="HVF5" s="31"/>
      <c r="HVG5" s="31"/>
      <c r="HVH5" s="31"/>
      <c r="HVI5" s="31"/>
      <c r="HVJ5" s="31"/>
      <c r="HVK5" s="31"/>
      <c r="HVL5" s="31"/>
      <c r="HVM5" s="31"/>
      <c r="HVN5" s="31"/>
      <c r="HVO5" s="31"/>
      <c r="HVP5" s="31"/>
      <c r="HVQ5" s="31"/>
      <c r="HVR5" s="31"/>
      <c r="HVS5" s="31"/>
      <c r="HVT5" s="31"/>
      <c r="HVU5" s="31"/>
      <c r="HVV5" s="31"/>
      <c r="HVW5" s="31"/>
      <c r="HVX5" s="31"/>
      <c r="HVY5" s="31"/>
      <c r="HVZ5" s="31"/>
      <c r="HWA5" s="31"/>
      <c r="HWB5" s="31"/>
      <c r="HWC5" s="31"/>
      <c r="HWD5" s="31"/>
      <c r="HWE5" s="31"/>
      <c r="HWF5" s="31"/>
      <c r="HWG5" s="31"/>
      <c r="HWH5" s="31"/>
      <c r="HWI5" s="31"/>
      <c r="HWJ5" s="31"/>
      <c r="HWK5" s="31"/>
      <c r="HWL5" s="31"/>
      <c r="HWM5" s="31"/>
      <c r="HWN5" s="31"/>
      <c r="HWO5" s="31"/>
      <c r="HWP5" s="31"/>
      <c r="HWQ5" s="31"/>
      <c r="HWR5" s="31"/>
      <c r="HWS5" s="31"/>
      <c r="HWT5" s="31"/>
      <c r="HWU5" s="31"/>
      <c r="HWV5" s="31"/>
      <c r="HWW5" s="31"/>
      <c r="HWX5" s="31"/>
      <c r="HWY5" s="31"/>
      <c r="HWZ5" s="31"/>
      <c r="HXA5" s="31"/>
      <c r="HXB5" s="31"/>
      <c r="HXC5" s="31"/>
      <c r="HXD5" s="31"/>
      <c r="HXE5" s="31"/>
      <c r="HXF5" s="31"/>
      <c r="HXG5" s="31"/>
      <c r="HXH5" s="31"/>
      <c r="HXI5" s="31"/>
      <c r="HXJ5" s="31"/>
      <c r="HXK5" s="31"/>
      <c r="HXL5" s="31"/>
      <c r="HXM5" s="31"/>
      <c r="HXN5" s="31"/>
      <c r="HXO5" s="31"/>
      <c r="HXP5" s="31"/>
      <c r="HXQ5" s="31"/>
      <c r="HXR5" s="31"/>
      <c r="HXS5" s="31"/>
      <c r="HXT5" s="31"/>
      <c r="HXU5" s="31"/>
      <c r="IDM5" s="31"/>
      <c r="IDN5" s="31"/>
      <c r="IDO5" s="31"/>
      <c r="IDP5" s="31"/>
      <c r="IDQ5" s="31"/>
      <c r="IDR5" s="31"/>
      <c r="IDS5" s="31"/>
      <c r="IDT5" s="31"/>
      <c r="IDU5" s="31"/>
      <c r="IDV5" s="31"/>
      <c r="IDW5" s="31"/>
      <c r="IDX5" s="31"/>
      <c r="IDY5" s="31"/>
      <c r="IDZ5" s="31"/>
      <c r="IEA5" s="31"/>
      <c r="IEB5" s="31"/>
      <c r="IEC5" s="31"/>
      <c r="IED5" s="31"/>
      <c r="IEE5" s="31"/>
      <c r="IEF5" s="31"/>
      <c r="IEG5" s="31"/>
      <c r="IEH5" s="31"/>
      <c r="IEI5" s="31"/>
      <c r="IEJ5" s="31"/>
      <c r="IEK5" s="31"/>
      <c r="IEL5" s="31"/>
      <c r="IEM5" s="31"/>
      <c r="IEN5" s="31"/>
      <c r="IEO5" s="31"/>
      <c r="IEP5" s="31"/>
      <c r="IEQ5" s="31"/>
      <c r="IER5" s="31"/>
      <c r="IES5" s="31"/>
      <c r="IET5" s="31"/>
      <c r="IEU5" s="31"/>
      <c r="IEV5" s="31"/>
      <c r="IEW5" s="31"/>
      <c r="IEX5" s="31"/>
      <c r="IEY5" s="31"/>
      <c r="IEZ5" s="31"/>
      <c r="IFA5" s="31"/>
      <c r="IFB5" s="31"/>
      <c r="IFC5" s="31"/>
      <c r="IFD5" s="31"/>
      <c r="IFE5" s="31"/>
      <c r="IFF5" s="31"/>
      <c r="IFG5" s="31"/>
      <c r="IFH5" s="31"/>
      <c r="IFI5" s="31"/>
      <c r="IFJ5" s="31"/>
      <c r="IFK5" s="31"/>
      <c r="IFL5" s="31"/>
      <c r="IFM5" s="31"/>
      <c r="IFN5" s="31"/>
      <c r="IFO5" s="31"/>
      <c r="IFP5" s="31"/>
      <c r="IFQ5" s="31"/>
      <c r="IFR5" s="31"/>
      <c r="IFS5" s="31"/>
      <c r="IFT5" s="31"/>
      <c r="IFU5" s="31"/>
      <c r="IFV5" s="31"/>
      <c r="IFW5" s="31"/>
      <c r="IFX5" s="31"/>
      <c r="IFY5" s="31"/>
      <c r="IFZ5" s="31"/>
      <c r="IGA5" s="31"/>
      <c r="IGB5" s="31"/>
      <c r="IGC5" s="31"/>
      <c r="IGD5" s="31"/>
      <c r="IGE5" s="31"/>
      <c r="IGF5" s="31"/>
      <c r="IGG5" s="31"/>
      <c r="IGH5" s="31"/>
      <c r="IGI5" s="31"/>
      <c r="IGJ5" s="31"/>
      <c r="IGK5" s="31"/>
      <c r="IGL5" s="31"/>
      <c r="IGM5" s="31"/>
      <c r="IGN5" s="31"/>
      <c r="IGO5" s="31"/>
      <c r="IGP5" s="31"/>
      <c r="IGQ5" s="31"/>
      <c r="IGR5" s="31"/>
      <c r="IGS5" s="31"/>
      <c r="IGT5" s="31"/>
      <c r="IGU5" s="31"/>
      <c r="IGV5" s="31"/>
      <c r="IGW5" s="31"/>
      <c r="IGX5" s="31"/>
      <c r="IGY5" s="31"/>
      <c r="IGZ5" s="31"/>
      <c r="IHA5" s="31"/>
      <c r="IHB5" s="31"/>
      <c r="IHC5" s="31"/>
      <c r="IHD5" s="31"/>
      <c r="IHE5" s="31"/>
      <c r="IHF5" s="31"/>
      <c r="IHG5" s="31"/>
      <c r="IHH5" s="31"/>
      <c r="IHI5" s="31"/>
      <c r="IHJ5" s="31"/>
      <c r="IHK5" s="31"/>
      <c r="IHL5" s="31"/>
      <c r="IHM5" s="31"/>
      <c r="IHN5" s="31"/>
      <c r="IHO5" s="31"/>
      <c r="IHP5" s="31"/>
      <c r="IHQ5" s="31"/>
      <c r="IHR5" s="31"/>
      <c r="IHS5" s="31"/>
      <c r="IHT5" s="31"/>
      <c r="IHU5" s="31"/>
      <c r="IHV5" s="31"/>
      <c r="IHW5" s="31"/>
      <c r="IHX5" s="31"/>
      <c r="IHY5" s="31"/>
      <c r="IHZ5" s="31"/>
      <c r="IIA5" s="31"/>
      <c r="IIB5" s="31"/>
      <c r="IIC5" s="31"/>
      <c r="IID5" s="31"/>
      <c r="IIE5" s="31"/>
      <c r="IIF5" s="31"/>
      <c r="IIG5" s="31"/>
      <c r="IIH5" s="31"/>
      <c r="III5" s="31"/>
      <c r="IIJ5" s="31"/>
      <c r="IIK5" s="31"/>
      <c r="IIL5" s="31"/>
      <c r="IIM5" s="31"/>
      <c r="IIN5" s="31"/>
      <c r="IIO5" s="31"/>
      <c r="IIP5" s="31"/>
      <c r="IIQ5" s="31"/>
      <c r="IIR5" s="31"/>
      <c r="IIS5" s="31"/>
      <c r="IIT5" s="31"/>
      <c r="IIU5" s="31"/>
      <c r="IIV5" s="31"/>
      <c r="IIW5" s="31"/>
      <c r="IIX5" s="31"/>
      <c r="IIY5" s="31"/>
      <c r="IIZ5" s="31"/>
      <c r="IJA5" s="31"/>
      <c r="IJB5" s="31"/>
      <c r="IJC5" s="31"/>
      <c r="IJD5" s="31"/>
      <c r="IJE5" s="31"/>
      <c r="IJF5" s="31"/>
      <c r="IJG5" s="31"/>
      <c r="IJH5" s="31"/>
      <c r="IJI5" s="31"/>
      <c r="IJJ5" s="31"/>
      <c r="IJK5" s="31"/>
      <c r="IJL5" s="31"/>
      <c r="IJM5" s="31"/>
      <c r="IJN5" s="31"/>
      <c r="IJO5" s="31"/>
      <c r="IJP5" s="31"/>
      <c r="IJQ5" s="31"/>
      <c r="IJR5" s="31"/>
      <c r="IJS5" s="31"/>
      <c r="IJT5" s="31"/>
      <c r="IJU5" s="31"/>
      <c r="IJV5" s="31"/>
      <c r="IJW5" s="31"/>
      <c r="IJX5" s="31"/>
      <c r="IJY5" s="31"/>
      <c r="IJZ5" s="31"/>
      <c r="IKA5" s="31"/>
      <c r="IKB5" s="31"/>
      <c r="IKC5" s="31"/>
      <c r="IKD5" s="31"/>
      <c r="IKE5" s="31"/>
      <c r="IKF5" s="31"/>
      <c r="IKG5" s="31"/>
      <c r="IKH5" s="31"/>
      <c r="IKI5" s="31"/>
      <c r="IKJ5" s="31"/>
      <c r="IKK5" s="31"/>
      <c r="IKL5" s="31"/>
      <c r="IKM5" s="31"/>
      <c r="IKN5" s="31"/>
      <c r="IKO5" s="31"/>
      <c r="IKP5" s="31"/>
      <c r="IKQ5" s="31"/>
      <c r="IKR5" s="31"/>
      <c r="IKS5" s="31"/>
      <c r="IKT5" s="31"/>
      <c r="IKU5" s="31"/>
      <c r="IKV5" s="31"/>
      <c r="IKW5" s="31"/>
      <c r="IKX5" s="31"/>
      <c r="IKY5" s="31"/>
      <c r="IKZ5" s="31"/>
      <c r="ILA5" s="31"/>
      <c r="ILB5" s="31"/>
      <c r="ILC5" s="31"/>
      <c r="ILD5" s="31"/>
      <c r="ILE5" s="31"/>
      <c r="ILF5" s="31"/>
      <c r="ILG5" s="31"/>
      <c r="ILH5" s="31"/>
      <c r="ILI5" s="31"/>
      <c r="ILJ5" s="31"/>
      <c r="ILK5" s="31"/>
      <c r="ILL5" s="31"/>
      <c r="ILM5" s="31"/>
      <c r="ILN5" s="31"/>
      <c r="ILO5" s="31"/>
      <c r="ILP5" s="31"/>
      <c r="ILQ5" s="31"/>
      <c r="ILR5" s="31"/>
      <c r="ILS5" s="31"/>
      <c r="ILT5" s="31"/>
      <c r="ILU5" s="31"/>
      <c r="ILV5" s="31"/>
      <c r="ILW5" s="31"/>
      <c r="ILX5" s="31"/>
      <c r="ILY5" s="31"/>
      <c r="ILZ5" s="31"/>
      <c r="IMA5" s="31"/>
      <c r="IMB5" s="31"/>
      <c r="IMC5" s="31"/>
      <c r="IMD5" s="31"/>
      <c r="IME5" s="31"/>
      <c r="IMF5" s="31"/>
      <c r="IMG5" s="31"/>
      <c r="IMH5" s="31"/>
      <c r="IMI5" s="31"/>
      <c r="IMJ5" s="31"/>
      <c r="IMK5" s="31"/>
      <c r="IML5" s="31"/>
      <c r="IMM5" s="31"/>
      <c r="IMN5" s="31"/>
      <c r="IMO5" s="31"/>
      <c r="IMP5" s="31"/>
      <c r="IMQ5" s="31"/>
      <c r="IMR5" s="31"/>
      <c r="IMS5" s="31"/>
      <c r="IMT5" s="31"/>
      <c r="IMU5" s="31"/>
      <c r="IMV5" s="31"/>
      <c r="IMW5" s="31"/>
      <c r="IMX5" s="31"/>
      <c r="IMY5" s="31"/>
      <c r="IMZ5" s="31"/>
      <c r="INA5" s="31"/>
      <c r="INB5" s="31"/>
      <c r="INC5" s="31"/>
      <c r="IND5" s="31"/>
      <c r="INE5" s="31"/>
      <c r="INF5" s="31"/>
      <c r="ING5" s="31"/>
      <c r="INH5" s="31"/>
      <c r="INI5" s="31"/>
      <c r="INJ5" s="31"/>
      <c r="INK5" s="31"/>
      <c r="INL5" s="31"/>
      <c r="INM5" s="31"/>
      <c r="INN5" s="31"/>
      <c r="INO5" s="31"/>
      <c r="INP5" s="31"/>
      <c r="INQ5" s="31"/>
      <c r="INR5" s="31"/>
      <c r="INS5" s="31"/>
      <c r="INT5" s="31"/>
      <c r="INU5" s="31"/>
      <c r="INV5" s="31"/>
      <c r="INW5" s="31"/>
      <c r="INX5" s="31"/>
      <c r="INY5" s="31"/>
      <c r="INZ5" s="31"/>
      <c r="IOA5" s="31"/>
      <c r="IOB5" s="31"/>
      <c r="IOC5" s="31"/>
      <c r="IOD5" s="31"/>
      <c r="IOE5" s="31"/>
      <c r="IOF5" s="31"/>
      <c r="IOG5" s="31"/>
      <c r="IOH5" s="31"/>
      <c r="IOI5" s="31"/>
      <c r="IOJ5" s="31"/>
      <c r="IOK5" s="31"/>
      <c r="IOL5" s="31"/>
      <c r="IOM5" s="31"/>
      <c r="ION5" s="31"/>
      <c r="IOO5" s="31"/>
      <c r="IOP5" s="31"/>
      <c r="IOQ5" s="31"/>
      <c r="IOR5" s="31"/>
      <c r="IOS5" s="31"/>
      <c r="IOT5" s="31"/>
      <c r="IOU5" s="31"/>
      <c r="IOV5" s="31"/>
      <c r="IOW5" s="31"/>
      <c r="IOX5" s="31"/>
      <c r="IOY5" s="31"/>
      <c r="IOZ5" s="31"/>
      <c r="IPA5" s="31"/>
      <c r="IPB5" s="31"/>
      <c r="IPC5" s="31"/>
      <c r="IPD5" s="31"/>
      <c r="IPE5" s="31"/>
      <c r="IPF5" s="31"/>
      <c r="IPG5" s="31"/>
      <c r="IPH5" s="31"/>
      <c r="IPI5" s="31"/>
      <c r="IPJ5" s="31"/>
      <c r="IPK5" s="31"/>
      <c r="IPL5" s="31"/>
      <c r="IPM5" s="31"/>
      <c r="IPN5" s="31"/>
      <c r="IPO5" s="31"/>
      <c r="IPP5" s="31"/>
      <c r="IPQ5" s="31"/>
      <c r="IPR5" s="31"/>
      <c r="IPS5" s="31"/>
      <c r="IPT5" s="31"/>
      <c r="IPU5" s="31"/>
      <c r="IPV5" s="31"/>
      <c r="IPW5" s="31"/>
      <c r="IPX5" s="31"/>
      <c r="IPY5" s="31"/>
      <c r="IPZ5" s="31"/>
      <c r="IQA5" s="31"/>
      <c r="IQB5" s="31"/>
      <c r="IQC5" s="31"/>
      <c r="IQD5" s="31"/>
      <c r="IQE5" s="31"/>
      <c r="IQF5" s="31"/>
      <c r="IQG5" s="31"/>
      <c r="IQH5" s="31"/>
      <c r="IQI5" s="31"/>
      <c r="IQJ5" s="31"/>
      <c r="IQK5" s="31"/>
      <c r="IQL5" s="31"/>
      <c r="IQM5" s="31"/>
      <c r="IQN5" s="31"/>
      <c r="IQO5" s="31"/>
      <c r="IQP5" s="31"/>
      <c r="IQQ5" s="31"/>
      <c r="IQR5" s="31"/>
      <c r="IQS5" s="31"/>
      <c r="IQT5" s="31"/>
      <c r="IQU5" s="31"/>
      <c r="IQV5" s="31"/>
      <c r="IQW5" s="31"/>
      <c r="IQX5" s="31"/>
      <c r="IQY5" s="31"/>
      <c r="IQZ5" s="31"/>
      <c r="IRA5" s="31"/>
      <c r="IRB5" s="31"/>
      <c r="IRC5" s="31"/>
      <c r="IRD5" s="31"/>
      <c r="IRE5" s="31"/>
      <c r="IRF5" s="31"/>
      <c r="IRG5" s="31"/>
      <c r="IRH5" s="31"/>
      <c r="IRI5" s="31"/>
      <c r="IRJ5" s="31"/>
      <c r="IRK5" s="31"/>
      <c r="IRL5" s="31"/>
      <c r="IRM5" s="31"/>
      <c r="IRN5" s="31"/>
      <c r="IRO5" s="31"/>
      <c r="IRP5" s="31"/>
      <c r="IRQ5" s="31"/>
      <c r="IRR5" s="31"/>
      <c r="IRS5" s="31"/>
      <c r="IRT5" s="31"/>
      <c r="IRU5" s="31"/>
      <c r="IRV5" s="31"/>
      <c r="IRW5" s="31"/>
      <c r="IRX5" s="31"/>
      <c r="IRY5" s="31"/>
      <c r="IRZ5" s="31"/>
      <c r="ISA5" s="31"/>
      <c r="ISB5" s="31"/>
      <c r="ISC5" s="31"/>
      <c r="ISD5" s="31"/>
      <c r="ISE5" s="31"/>
      <c r="ISF5" s="31"/>
      <c r="ISG5" s="31"/>
      <c r="ISH5" s="31"/>
      <c r="ISI5" s="31"/>
      <c r="ISJ5" s="31"/>
      <c r="ISK5" s="31"/>
      <c r="ISL5" s="31"/>
      <c r="ISM5" s="31"/>
      <c r="ISN5" s="31"/>
      <c r="ISO5" s="31"/>
      <c r="ISP5" s="31"/>
      <c r="ISQ5" s="31"/>
      <c r="ISR5" s="31"/>
      <c r="ISS5" s="31"/>
      <c r="IST5" s="31"/>
      <c r="ISU5" s="31"/>
      <c r="ISV5" s="31"/>
      <c r="ISW5" s="31"/>
      <c r="ISX5" s="31"/>
      <c r="ISY5" s="31"/>
      <c r="ISZ5" s="31"/>
      <c r="ITA5" s="31"/>
      <c r="ITB5" s="31"/>
      <c r="ITC5" s="31"/>
      <c r="ITD5" s="31"/>
      <c r="ITE5" s="31"/>
      <c r="ITF5" s="31"/>
      <c r="ITG5" s="31"/>
      <c r="ITH5" s="31"/>
      <c r="ITI5" s="31"/>
      <c r="ITJ5" s="31"/>
      <c r="ITK5" s="31"/>
      <c r="ITL5" s="31"/>
      <c r="ITM5" s="31"/>
      <c r="ITN5" s="31"/>
      <c r="ITO5" s="31"/>
      <c r="ITP5" s="31"/>
      <c r="ITQ5" s="31"/>
      <c r="ITR5" s="31"/>
      <c r="ITS5" s="31"/>
      <c r="ITT5" s="31"/>
      <c r="ITU5" s="31"/>
      <c r="ITV5" s="31"/>
      <c r="ITW5" s="31"/>
      <c r="ITX5" s="31"/>
      <c r="ITY5" s="31"/>
      <c r="ITZ5" s="31"/>
      <c r="IUA5" s="31"/>
      <c r="IUB5" s="31"/>
      <c r="IUC5" s="31"/>
      <c r="IUD5" s="31"/>
      <c r="IUE5" s="31"/>
      <c r="IUF5" s="31"/>
      <c r="IUG5" s="31"/>
      <c r="IUH5" s="31"/>
      <c r="IUI5" s="31"/>
      <c r="IUJ5" s="31"/>
      <c r="IUK5" s="31"/>
      <c r="IUL5" s="31"/>
      <c r="IUM5" s="31"/>
      <c r="IUN5" s="31"/>
      <c r="IUO5" s="31"/>
      <c r="IUP5" s="31"/>
      <c r="IUQ5" s="31"/>
      <c r="IUR5" s="31"/>
      <c r="IUS5" s="31"/>
      <c r="IUT5" s="31"/>
      <c r="IUU5" s="31"/>
      <c r="IUV5" s="31"/>
      <c r="IUW5" s="31"/>
      <c r="IUX5" s="31"/>
      <c r="IUY5" s="31"/>
      <c r="IUZ5" s="31"/>
      <c r="IVA5" s="31"/>
      <c r="IVB5" s="31"/>
      <c r="IVC5" s="31"/>
      <c r="IVD5" s="31"/>
      <c r="IVE5" s="31"/>
      <c r="IVF5" s="31"/>
      <c r="IVG5" s="31"/>
      <c r="IVH5" s="31"/>
      <c r="IVI5" s="31"/>
      <c r="IVJ5" s="31"/>
      <c r="IVK5" s="31"/>
      <c r="IVL5" s="31"/>
      <c r="IVM5" s="31"/>
      <c r="IVN5" s="31"/>
      <c r="IVO5" s="31"/>
      <c r="IVP5" s="31"/>
      <c r="IVQ5" s="31"/>
      <c r="IVR5" s="31"/>
      <c r="IVS5" s="31"/>
      <c r="IVT5" s="31"/>
      <c r="IVU5" s="31"/>
      <c r="IVV5" s="31"/>
      <c r="IVW5" s="31"/>
      <c r="IVX5" s="31"/>
      <c r="IVY5" s="31"/>
      <c r="IVZ5" s="31"/>
      <c r="IWA5" s="31"/>
      <c r="IWB5" s="31"/>
      <c r="IWC5" s="31"/>
      <c r="IWD5" s="31"/>
      <c r="IWE5" s="31"/>
      <c r="IWF5" s="31"/>
      <c r="IWG5" s="31"/>
      <c r="IWH5" s="31"/>
      <c r="IWI5" s="31"/>
      <c r="IWJ5" s="31"/>
      <c r="IWK5" s="31"/>
      <c r="IWL5" s="31"/>
      <c r="IWM5" s="31"/>
      <c r="IWN5" s="31"/>
      <c r="IWO5" s="31"/>
      <c r="IWP5" s="31"/>
      <c r="IWQ5" s="31"/>
      <c r="IWR5" s="31"/>
      <c r="IWS5" s="31"/>
      <c r="IWT5" s="31"/>
      <c r="IWU5" s="31"/>
      <c r="IWV5" s="31"/>
      <c r="IWW5" s="31"/>
      <c r="IWX5" s="31"/>
      <c r="IWY5" s="31"/>
      <c r="IWZ5" s="31"/>
      <c r="IXA5" s="31"/>
      <c r="IXB5" s="31"/>
      <c r="IXC5" s="31"/>
      <c r="IXD5" s="31"/>
      <c r="IXE5" s="31"/>
      <c r="IXF5" s="31"/>
      <c r="IXG5" s="31"/>
      <c r="IXH5" s="31"/>
      <c r="IXI5" s="31"/>
      <c r="IXJ5" s="31"/>
      <c r="IXK5" s="31"/>
      <c r="IXL5" s="31"/>
      <c r="IXM5" s="31"/>
      <c r="IXN5" s="31"/>
      <c r="IXO5" s="31"/>
      <c r="IXP5" s="31"/>
      <c r="IXQ5" s="31"/>
      <c r="IXR5" s="31"/>
      <c r="IXS5" s="31"/>
      <c r="IXT5" s="31"/>
      <c r="IXU5" s="31"/>
      <c r="IXV5" s="31"/>
      <c r="IXW5" s="31"/>
      <c r="IXX5" s="31"/>
      <c r="IXY5" s="31"/>
      <c r="IXZ5" s="31"/>
      <c r="IYA5" s="31"/>
      <c r="IYB5" s="31"/>
      <c r="IYC5" s="31"/>
      <c r="IYD5" s="31"/>
      <c r="IYE5" s="31"/>
      <c r="IYF5" s="31"/>
      <c r="IYG5" s="31"/>
      <c r="IYH5" s="31"/>
      <c r="IYI5" s="31"/>
      <c r="IYJ5" s="31"/>
      <c r="IYK5" s="31"/>
      <c r="IYL5" s="31"/>
      <c r="IYM5" s="31"/>
      <c r="IYN5" s="31"/>
      <c r="IYO5" s="31"/>
      <c r="IYP5" s="31"/>
      <c r="IYQ5" s="31"/>
      <c r="IYR5" s="31"/>
      <c r="IYS5" s="31"/>
      <c r="IYT5" s="31"/>
      <c r="IYU5" s="31"/>
      <c r="IYV5" s="31"/>
      <c r="IYW5" s="31"/>
      <c r="IYX5" s="31"/>
      <c r="IYY5" s="31"/>
      <c r="IYZ5" s="31"/>
      <c r="IZA5" s="31"/>
      <c r="IZB5" s="31"/>
      <c r="IZC5" s="31"/>
      <c r="IZD5" s="31"/>
      <c r="IZE5" s="31"/>
      <c r="IZF5" s="31"/>
      <c r="IZG5" s="31"/>
      <c r="IZH5" s="31"/>
      <c r="IZI5" s="31"/>
      <c r="IZJ5" s="31"/>
      <c r="IZK5" s="31"/>
      <c r="IZL5" s="31"/>
      <c r="IZM5" s="31"/>
      <c r="IZN5" s="31"/>
      <c r="IZO5" s="31"/>
      <c r="IZP5" s="31"/>
      <c r="IZQ5" s="31"/>
      <c r="IZR5" s="31"/>
      <c r="IZS5" s="31"/>
      <c r="IZT5" s="31"/>
      <c r="IZU5" s="31"/>
      <c r="IZV5" s="31"/>
      <c r="IZW5" s="31"/>
      <c r="IZX5" s="31"/>
      <c r="IZY5" s="31"/>
      <c r="IZZ5" s="31"/>
      <c r="JAA5" s="31"/>
      <c r="JAB5" s="31"/>
      <c r="JAC5" s="31"/>
      <c r="JAD5" s="31"/>
      <c r="JAE5" s="31"/>
      <c r="JAF5" s="31"/>
      <c r="JAG5" s="31"/>
      <c r="JAH5" s="31"/>
      <c r="JAI5" s="31"/>
      <c r="JAJ5" s="31"/>
      <c r="JAK5" s="31"/>
      <c r="JAL5" s="31"/>
      <c r="JAM5" s="31"/>
      <c r="JAN5" s="31"/>
      <c r="JAO5" s="31"/>
      <c r="JAP5" s="31"/>
      <c r="JAQ5" s="31"/>
      <c r="JAR5" s="31"/>
      <c r="JAS5" s="31"/>
      <c r="JAT5" s="31"/>
      <c r="JAU5" s="31"/>
      <c r="JAV5" s="31"/>
      <c r="JAW5" s="31"/>
      <c r="JAX5" s="31"/>
      <c r="JAY5" s="31"/>
      <c r="JAZ5" s="31"/>
      <c r="JBA5" s="31"/>
      <c r="JBB5" s="31"/>
      <c r="JBC5" s="31"/>
      <c r="JBD5" s="31"/>
      <c r="JBE5" s="31"/>
      <c r="JBF5" s="31"/>
      <c r="JBG5" s="31"/>
      <c r="JBH5" s="31"/>
      <c r="JBI5" s="31"/>
      <c r="JBJ5" s="31"/>
      <c r="JBK5" s="31"/>
      <c r="JBL5" s="31"/>
      <c r="JBM5" s="31"/>
      <c r="JBN5" s="31"/>
      <c r="JBO5" s="31"/>
      <c r="JBP5" s="31"/>
      <c r="JBQ5" s="31"/>
      <c r="JBR5" s="31"/>
      <c r="JBS5" s="31"/>
      <c r="JBT5" s="31"/>
      <c r="JBU5" s="31"/>
      <c r="JBV5" s="31"/>
      <c r="JBW5" s="31"/>
      <c r="JBX5" s="31"/>
      <c r="JBY5" s="31"/>
      <c r="JBZ5" s="31"/>
      <c r="JCA5" s="31"/>
      <c r="JCB5" s="31"/>
      <c r="JCC5" s="31"/>
      <c r="JCD5" s="31"/>
      <c r="JCE5" s="31"/>
      <c r="JCF5" s="31"/>
      <c r="JCG5" s="31"/>
      <c r="JCH5" s="31"/>
      <c r="JCI5" s="31"/>
      <c r="JCJ5" s="31"/>
      <c r="JCK5" s="31"/>
      <c r="JCL5" s="31"/>
      <c r="JCM5" s="31"/>
      <c r="JCN5" s="31"/>
      <c r="JCO5" s="31"/>
      <c r="JCP5" s="31"/>
      <c r="JCQ5" s="31"/>
      <c r="JCR5" s="31"/>
      <c r="JCS5" s="31"/>
      <c r="JCT5" s="31"/>
      <c r="JCU5" s="31"/>
      <c r="JCV5" s="31"/>
      <c r="JCW5" s="31"/>
      <c r="JCX5" s="31"/>
      <c r="JCY5" s="31"/>
      <c r="JCZ5" s="31"/>
      <c r="JDA5" s="31"/>
      <c r="JDB5" s="31"/>
      <c r="JDC5" s="31"/>
      <c r="JDD5" s="31"/>
      <c r="JDE5" s="31"/>
      <c r="JDF5" s="31"/>
      <c r="JDG5" s="31"/>
      <c r="JDH5" s="31"/>
      <c r="JDI5" s="31"/>
      <c r="JDJ5" s="31"/>
      <c r="JDK5" s="31"/>
      <c r="JDL5" s="31"/>
      <c r="JDM5" s="31"/>
      <c r="JDN5" s="31"/>
      <c r="JDO5" s="31"/>
      <c r="JDP5" s="31"/>
      <c r="JDQ5" s="31"/>
      <c r="JDR5" s="31"/>
      <c r="JDS5" s="31"/>
      <c r="JDT5" s="31"/>
      <c r="JDU5" s="31"/>
      <c r="JDV5" s="31"/>
      <c r="JDW5" s="31"/>
      <c r="JDX5" s="31"/>
      <c r="JDY5" s="31"/>
      <c r="JDZ5" s="31"/>
      <c r="JEA5" s="31"/>
      <c r="JEB5" s="31"/>
      <c r="JEC5" s="31"/>
      <c r="JED5" s="31"/>
      <c r="JEE5" s="31"/>
      <c r="JEF5" s="31"/>
      <c r="JEG5" s="31"/>
      <c r="JEH5" s="31"/>
      <c r="JEI5" s="31"/>
      <c r="JEJ5" s="31"/>
      <c r="JEK5" s="31"/>
      <c r="JEL5" s="31"/>
      <c r="JEM5" s="31"/>
      <c r="JEN5" s="31"/>
      <c r="JEO5" s="31"/>
      <c r="JEP5" s="31"/>
      <c r="JEQ5" s="31"/>
      <c r="JER5" s="31"/>
      <c r="JES5" s="31"/>
      <c r="JET5" s="31"/>
      <c r="JEU5" s="31"/>
      <c r="JEV5" s="31"/>
      <c r="JEW5" s="31"/>
      <c r="JEX5" s="31"/>
      <c r="JEY5" s="31"/>
      <c r="JEZ5" s="31"/>
      <c r="JFA5" s="31"/>
      <c r="JFB5" s="31"/>
      <c r="JFC5" s="31"/>
      <c r="JFD5" s="31"/>
      <c r="JFE5" s="31"/>
      <c r="JFF5" s="31"/>
      <c r="JFG5" s="31"/>
      <c r="JFH5" s="31"/>
      <c r="JFI5" s="31"/>
      <c r="JFJ5" s="31"/>
      <c r="JFK5" s="31"/>
      <c r="JFL5" s="31"/>
      <c r="JFM5" s="31"/>
      <c r="JFN5" s="31"/>
      <c r="JFO5" s="31"/>
      <c r="JFP5" s="31"/>
      <c r="JFQ5" s="31"/>
      <c r="JFR5" s="31"/>
      <c r="JFS5" s="31"/>
      <c r="JFT5" s="31"/>
      <c r="JFU5" s="31"/>
      <c r="JFV5" s="31"/>
      <c r="JFW5" s="31"/>
      <c r="JFX5" s="31"/>
      <c r="JFY5" s="31"/>
      <c r="JFZ5" s="31"/>
      <c r="JGA5" s="31"/>
      <c r="JGB5" s="31"/>
      <c r="JGC5" s="31"/>
      <c r="JGD5" s="31"/>
      <c r="JGE5" s="31"/>
      <c r="JGF5" s="31"/>
      <c r="JGG5" s="31"/>
      <c r="JGH5" s="31"/>
      <c r="JGI5" s="31"/>
      <c r="JGJ5" s="31"/>
      <c r="JGK5" s="31"/>
      <c r="JGL5" s="31"/>
      <c r="JGM5" s="31"/>
      <c r="JGN5" s="31"/>
      <c r="JGO5" s="31"/>
      <c r="JGP5" s="31"/>
      <c r="JGQ5" s="31"/>
      <c r="JGR5" s="31"/>
      <c r="JGS5" s="31"/>
      <c r="JGT5" s="31"/>
      <c r="JGU5" s="31"/>
      <c r="JGV5" s="31"/>
      <c r="JGW5" s="31"/>
      <c r="JGX5" s="31"/>
      <c r="JGY5" s="31"/>
      <c r="JGZ5" s="31"/>
      <c r="JHA5" s="31"/>
      <c r="JHB5" s="31"/>
      <c r="JHC5" s="31"/>
      <c r="JHD5" s="31"/>
      <c r="JHE5" s="31"/>
      <c r="JHF5" s="31"/>
      <c r="JHG5" s="31"/>
      <c r="JHH5" s="31"/>
      <c r="JHI5" s="31"/>
      <c r="JHJ5" s="31"/>
      <c r="JHK5" s="31"/>
      <c r="JHL5" s="31"/>
      <c r="JHM5" s="31"/>
      <c r="JHN5" s="31"/>
      <c r="JHO5" s="31"/>
      <c r="JHP5" s="31"/>
      <c r="JHQ5" s="31"/>
      <c r="JHR5" s="31"/>
      <c r="JHS5" s="31"/>
      <c r="JHT5" s="31"/>
      <c r="JHU5" s="31"/>
      <c r="JHV5" s="31"/>
      <c r="JHW5" s="31"/>
      <c r="JHX5" s="31"/>
      <c r="JHY5" s="31"/>
      <c r="JHZ5" s="31"/>
      <c r="JIA5" s="31"/>
      <c r="JIB5" s="31"/>
      <c r="JIC5" s="31"/>
      <c r="JID5" s="31"/>
      <c r="JIE5" s="31"/>
      <c r="JIF5" s="31"/>
      <c r="JIG5" s="31"/>
      <c r="JIH5" s="31"/>
      <c r="JII5" s="31"/>
      <c r="JIJ5" s="31"/>
      <c r="JIK5" s="31"/>
      <c r="JIL5" s="31"/>
      <c r="JIM5" s="31"/>
      <c r="JIN5" s="31"/>
      <c r="JIO5" s="31"/>
      <c r="JIP5" s="31"/>
      <c r="JIQ5" s="31"/>
      <c r="JIR5" s="31"/>
      <c r="JIS5" s="31"/>
      <c r="JIT5" s="31"/>
      <c r="JIU5" s="31"/>
      <c r="JIV5" s="31"/>
      <c r="JIW5" s="31"/>
      <c r="JIX5" s="31"/>
      <c r="JIY5" s="31"/>
      <c r="JIZ5" s="31"/>
      <c r="JJA5" s="31"/>
      <c r="JJB5" s="31"/>
      <c r="JJC5" s="31"/>
      <c r="JJD5" s="31"/>
      <c r="JJE5" s="31"/>
      <c r="JJF5" s="31"/>
      <c r="JJG5" s="31"/>
      <c r="JJH5" s="31"/>
      <c r="JJI5" s="31"/>
      <c r="JJJ5" s="31"/>
      <c r="JJK5" s="31"/>
      <c r="JJL5" s="31"/>
      <c r="JJM5" s="31"/>
      <c r="JJN5" s="31"/>
      <c r="JJO5" s="31"/>
      <c r="JJP5" s="31"/>
      <c r="JJQ5" s="31"/>
      <c r="JJR5" s="31"/>
      <c r="JJS5" s="31"/>
      <c r="JJT5" s="31"/>
      <c r="JJU5" s="31"/>
      <c r="JJV5" s="31"/>
      <c r="JJW5" s="31"/>
      <c r="JJX5" s="31"/>
      <c r="JJY5" s="31"/>
      <c r="JJZ5" s="31"/>
      <c r="JKA5" s="31"/>
      <c r="JKB5" s="31"/>
      <c r="JKC5" s="31"/>
      <c r="JKD5" s="31"/>
      <c r="JKE5" s="31"/>
      <c r="JKF5" s="31"/>
      <c r="JKG5" s="31"/>
      <c r="JKH5" s="31"/>
      <c r="JKI5" s="31"/>
      <c r="JKJ5" s="31"/>
      <c r="JKK5" s="31"/>
      <c r="JKL5" s="31"/>
      <c r="JKM5" s="31"/>
      <c r="JKN5" s="31"/>
      <c r="JKO5" s="31"/>
      <c r="JKP5" s="31"/>
      <c r="JKQ5" s="31"/>
      <c r="JKR5" s="31"/>
      <c r="JKS5" s="31"/>
      <c r="JKT5" s="31"/>
      <c r="JKU5" s="31"/>
      <c r="JKV5" s="31"/>
      <c r="JKW5" s="31"/>
      <c r="JKX5" s="31"/>
      <c r="JKY5" s="31"/>
      <c r="JKZ5" s="31"/>
      <c r="JLA5" s="31"/>
      <c r="JLB5" s="31"/>
      <c r="JLC5" s="31"/>
      <c r="JLD5" s="31"/>
      <c r="JLE5" s="31"/>
      <c r="JLF5" s="31"/>
      <c r="JLG5" s="31"/>
      <c r="JLH5" s="31"/>
      <c r="JLI5" s="31"/>
      <c r="JLJ5" s="31"/>
      <c r="JLK5" s="31"/>
      <c r="JLL5" s="31"/>
      <c r="JLM5" s="31"/>
      <c r="JLN5" s="31"/>
      <c r="JLO5" s="31"/>
      <c r="JLP5" s="31"/>
      <c r="JLQ5" s="31"/>
      <c r="JLR5" s="31"/>
      <c r="JLS5" s="31"/>
      <c r="JLT5" s="31"/>
      <c r="JLU5" s="31"/>
      <c r="JLV5" s="31"/>
      <c r="JLW5" s="31"/>
      <c r="JLX5" s="31"/>
      <c r="JLY5" s="31"/>
      <c r="JLZ5" s="31"/>
      <c r="JMA5" s="31"/>
      <c r="JMB5" s="31"/>
      <c r="JMC5" s="31"/>
      <c r="JMD5" s="31"/>
      <c r="JME5" s="31"/>
      <c r="JMF5" s="31"/>
      <c r="JMG5" s="31"/>
      <c r="JMH5" s="31"/>
      <c r="JMI5" s="31"/>
      <c r="JMJ5" s="31"/>
      <c r="JMK5" s="31"/>
      <c r="JML5" s="31"/>
      <c r="JMM5" s="31"/>
      <c r="JMN5" s="31"/>
      <c r="JMO5" s="31"/>
      <c r="JMP5" s="31"/>
      <c r="JMQ5" s="31"/>
      <c r="JMR5" s="31"/>
      <c r="JMS5" s="31"/>
      <c r="JMT5" s="31"/>
      <c r="JMU5" s="31"/>
      <c r="JMV5" s="31"/>
      <c r="JMW5" s="31"/>
      <c r="JMX5" s="31"/>
      <c r="JMY5" s="31"/>
      <c r="JMZ5" s="31"/>
      <c r="JNA5" s="31"/>
      <c r="JNB5" s="31"/>
      <c r="JNC5" s="31"/>
      <c r="JND5" s="31"/>
      <c r="JNE5" s="31"/>
      <c r="JNF5" s="31"/>
      <c r="JNG5" s="31"/>
      <c r="JNH5" s="31"/>
      <c r="JNI5" s="31"/>
      <c r="JNJ5" s="31"/>
      <c r="JNK5" s="31"/>
      <c r="JNL5" s="31"/>
      <c r="JNM5" s="31"/>
      <c r="JNN5" s="31"/>
      <c r="JNO5" s="31"/>
      <c r="JNP5" s="31"/>
      <c r="JNQ5" s="31"/>
      <c r="JNR5" s="31"/>
      <c r="JNS5" s="31"/>
      <c r="JNT5" s="31"/>
      <c r="JNU5" s="31"/>
      <c r="JNV5" s="31"/>
      <c r="JNW5" s="31"/>
      <c r="JNX5" s="31"/>
      <c r="JNY5" s="31"/>
      <c r="JNZ5" s="31"/>
      <c r="JOA5" s="31"/>
      <c r="JOB5" s="31"/>
      <c r="JOC5" s="31"/>
      <c r="JOD5" s="31"/>
      <c r="JOE5" s="31"/>
      <c r="JOF5" s="31"/>
      <c r="JOG5" s="31"/>
      <c r="JOH5" s="31"/>
      <c r="JOI5" s="31"/>
      <c r="JOJ5" s="31"/>
      <c r="JOK5" s="31"/>
      <c r="JOL5" s="31"/>
      <c r="JOM5" s="31"/>
      <c r="JON5" s="31"/>
      <c r="JOO5" s="31"/>
      <c r="JOP5" s="31"/>
      <c r="JOQ5" s="31"/>
      <c r="JOR5" s="31"/>
      <c r="JOS5" s="31"/>
      <c r="JOT5" s="31"/>
      <c r="JOU5" s="31"/>
      <c r="JOV5" s="31"/>
      <c r="JOW5" s="31"/>
      <c r="JOX5" s="31"/>
      <c r="JOY5" s="31"/>
      <c r="JOZ5" s="31"/>
      <c r="JPA5" s="31"/>
      <c r="JPB5" s="31"/>
      <c r="JPC5" s="31"/>
      <c r="JPD5" s="31"/>
      <c r="JPE5" s="31"/>
      <c r="JPF5" s="31"/>
      <c r="JPG5" s="31"/>
      <c r="JPH5" s="31"/>
      <c r="JPI5" s="31"/>
      <c r="JPJ5" s="31"/>
      <c r="JPK5" s="31"/>
      <c r="JPL5" s="31"/>
      <c r="JPM5" s="31"/>
      <c r="JPN5" s="31"/>
      <c r="JPO5" s="31"/>
      <c r="JPP5" s="31"/>
      <c r="JPQ5" s="31"/>
      <c r="JPR5" s="31"/>
      <c r="JPS5" s="31"/>
      <c r="JPT5" s="31"/>
      <c r="JPU5" s="31"/>
      <c r="JPV5" s="31"/>
      <c r="JPW5" s="31"/>
      <c r="JPX5" s="31"/>
      <c r="JPY5" s="31"/>
      <c r="JPZ5" s="31"/>
      <c r="JQA5" s="31"/>
      <c r="JQB5" s="31"/>
      <c r="JQC5" s="31"/>
      <c r="JQD5" s="31"/>
      <c r="JQE5" s="31"/>
      <c r="JQF5" s="31"/>
      <c r="JQG5" s="31"/>
      <c r="JQH5" s="31"/>
      <c r="JQI5" s="31"/>
      <c r="JQJ5" s="31"/>
      <c r="JQK5" s="31"/>
      <c r="JQL5" s="31"/>
      <c r="JQM5" s="31"/>
      <c r="JQN5" s="31"/>
      <c r="JQO5" s="31"/>
      <c r="JQP5" s="31"/>
      <c r="JQQ5" s="31"/>
      <c r="JQR5" s="31"/>
      <c r="JQS5" s="31"/>
      <c r="JQT5" s="31"/>
      <c r="JQU5" s="31"/>
      <c r="JQV5" s="31"/>
      <c r="JQW5" s="31"/>
      <c r="JQX5" s="31"/>
      <c r="JQY5" s="31"/>
      <c r="JQZ5" s="31"/>
      <c r="JRA5" s="31"/>
      <c r="JRB5" s="31"/>
      <c r="JRC5" s="31"/>
      <c r="JRD5" s="31"/>
      <c r="JRE5" s="31"/>
      <c r="JRF5" s="31"/>
      <c r="JRG5" s="31"/>
      <c r="JRH5" s="31"/>
      <c r="JRI5" s="31"/>
      <c r="JRJ5" s="31"/>
      <c r="JRK5" s="31"/>
      <c r="JRL5" s="31"/>
      <c r="JRM5" s="31"/>
      <c r="JRN5" s="31"/>
      <c r="JRO5" s="31"/>
      <c r="JRP5" s="31"/>
      <c r="JRQ5" s="31"/>
      <c r="JRR5" s="31"/>
      <c r="JRS5" s="31"/>
      <c r="JRT5" s="31"/>
      <c r="JRU5" s="31"/>
      <c r="JRV5" s="31"/>
      <c r="JRW5" s="31"/>
      <c r="JRX5" s="31"/>
      <c r="JRY5" s="31"/>
      <c r="JRZ5" s="31"/>
      <c r="JSA5" s="31"/>
      <c r="JSB5" s="31"/>
      <c r="JSC5" s="31"/>
      <c r="JSD5" s="31"/>
      <c r="JSE5" s="31"/>
      <c r="JSF5" s="31"/>
      <c r="JSG5" s="31"/>
      <c r="JSH5" s="31"/>
      <c r="JSI5" s="31"/>
      <c r="JSJ5" s="31"/>
      <c r="JSK5" s="31"/>
      <c r="JSL5" s="31"/>
      <c r="JSM5" s="31"/>
      <c r="JSN5" s="31"/>
      <c r="JSO5" s="31"/>
      <c r="JSP5" s="31"/>
      <c r="JSQ5" s="31"/>
      <c r="JSR5" s="31"/>
      <c r="JSS5" s="31"/>
      <c r="JST5" s="31"/>
      <c r="JSU5" s="31"/>
      <c r="JSV5" s="31"/>
      <c r="JSW5" s="31"/>
      <c r="JSX5" s="31"/>
      <c r="JSY5" s="31"/>
      <c r="JSZ5" s="31"/>
      <c r="JTA5" s="31"/>
      <c r="JTB5" s="31"/>
      <c r="JTC5" s="31"/>
      <c r="JTD5" s="31"/>
      <c r="JTE5" s="31"/>
      <c r="JTF5" s="31"/>
      <c r="JTG5" s="31"/>
      <c r="JTH5" s="31"/>
      <c r="JTI5" s="31"/>
      <c r="JTJ5" s="31"/>
      <c r="JTK5" s="31"/>
      <c r="JTL5" s="31"/>
      <c r="JTM5" s="31"/>
      <c r="JTN5" s="31"/>
      <c r="JTO5" s="31"/>
      <c r="JTP5" s="31"/>
      <c r="JTQ5" s="31"/>
      <c r="JTR5" s="31"/>
      <c r="JTS5" s="31"/>
      <c r="JTT5" s="31"/>
      <c r="JTU5" s="31"/>
      <c r="JTV5" s="31"/>
      <c r="JTW5" s="31"/>
      <c r="JTX5" s="31"/>
      <c r="JTY5" s="31"/>
      <c r="JTZ5" s="31"/>
      <c r="JUA5" s="31"/>
      <c r="JUB5" s="31"/>
      <c r="JUC5" s="31"/>
      <c r="JUD5" s="31"/>
      <c r="JUE5" s="31"/>
      <c r="JUF5" s="31"/>
      <c r="JUG5" s="31"/>
      <c r="JUH5" s="31"/>
      <c r="JUI5" s="31"/>
      <c r="JUJ5" s="31"/>
      <c r="JUK5" s="31"/>
      <c r="JUL5" s="31"/>
      <c r="JUM5" s="31"/>
      <c r="JUN5" s="31"/>
      <c r="JUO5" s="31"/>
      <c r="JUP5" s="31"/>
      <c r="JUQ5" s="31"/>
      <c r="JUR5" s="31"/>
      <c r="JUS5" s="31"/>
      <c r="JUT5" s="31"/>
      <c r="JUU5" s="31"/>
      <c r="JUV5" s="31"/>
      <c r="JUW5" s="31"/>
      <c r="JUX5" s="31"/>
      <c r="JUY5" s="31"/>
      <c r="JUZ5" s="31"/>
      <c r="JVA5" s="31"/>
      <c r="JVB5" s="31"/>
      <c r="JVC5" s="31"/>
      <c r="JVD5" s="31"/>
      <c r="JVE5" s="31"/>
      <c r="JVF5" s="31"/>
      <c r="JVG5" s="31"/>
      <c r="JVH5" s="31"/>
      <c r="JVI5" s="31"/>
      <c r="JVJ5" s="31"/>
      <c r="JVK5" s="31"/>
      <c r="JVL5" s="31"/>
      <c r="JVM5" s="31"/>
      <c r="JVN5" s="31"/>
      <c r="JVO5" s="31"/>
      <c r="JVP5" s="31"/>
      <c r="JVQ5" s="31"/>
      <c r="JVR5" s="31"/>
      <c r="JVS5" s="31"/>
      <c r="JVT5" s="31"/>
      <c r="JVU5" s="31"/>
      <c r="JVV5" s="31"/>
      <c r="JVW5" s="31"/>
      <c r="JVX5" s="31"/>
      <c r="JVY5" s="31"/>
      <c r="JVZ5" s="31"/>
      <c r="JWA5" s="31"/>
      <c r="JWB5" s="31"/>
      <c r="JWC5" s="31"/>
      <c r="JWD5" s="31"/>
      <c r="JWE5" s="31"/>
      <c r="JWF5" s="31"/>
      <c r="JWG5" s="31"/>
      <c r="JWH5" s="31"/>
      <c r="JWI5" s="31"/>
      <c r="JWJ5" s="31"/>
      <c r="JWK5" s="31"/>
      <c r="JWL5" s="31"/>
      <c r="JWM5" s="31"/>
      <c r="JWN5" s="31"/>
      <c r="JWO5" s="31"/>
      <c r="JWP5" s="31"/>
      <c r="JWQ5" s="31"/>
      <c r="JWR5" s="31"/>
      <c r="JWS5" s="31"/>
      <c r="JWT5" s="31"/>
      <c r="JWU5" s="31"/>
      <c r="JWV5" s="31"/>
      <c r="JWW5" s="31"/>
      <c r="JWX5" s="31"/>
      <c r="JWY5" s="31"/>
      <c r="JWZ5" s="31"/>
      <c r="JXA5" s="31"/>
      <c r="JXB5" s="31"/>
      <c r="JXC5" s="31"/>
      <c r="JXD5" s="31"/>
      <c r="JXE5" s="31"/>
      <c r="JXF5" s="31"/>
      <c r="JXG5" s="31"/>
      <c r="JXH5" s="31"/>
      <c r="JXI5" s="31"/>
      <c r="JXJ5" s="31"/>
      <c r="JXK5" s="31"/>
      <c r="JXL5" s="31"/>
      <c r="JXM5" s="31"/>
      <c r="JXN5" s="31"/>
      <c r="JXO5" s="31"/>
      <c r="JXP5" s="31"/>
      <c r="JXQ5" s="31"/>
      <c r="JXR5" s="31"/>
      <c r="JXS5" s="31"/>
      <c r="JXT5" s="31"/>
      <c r="JXU5" s="31"/>
      <c r="JXV5" s="31"/>
      <c r="JXW5" s="31"/>
      <c r="JXX5" s="31"/>
      <c r="JXY5" s="31"/>
      <c r="JXZ5" s="31"/>
      <c r="JYA5" s="31"/>
      <c r="JYB5" s="31"/>
      <c r="JYC5" s="31"/>
      <c r="JYD5" s="31"/>
      <c r="JYE5" s="31"/>
      <c r="JYF5" s="31"/>
      <c r="JYG5" s="31"/>
      <c r="JYH5" s="31"/>
      <c r="JYI5" s="31"/>
      <c r="JYJ5" s="31"/>
      <c r="JYK5" s="31"/>
      <c r="JYL5" s="31"/>
      <c r="JYM5" s="31"/>
      <c r="JYN5" s="31"/>
      <c r="JYO5" s="31"/>
      <c r="JYP5" s="31"/>
      <c r="JYQ5" s="31"/>
      <c r="JYR5" s="31"/>
      <c r="JYS5" s="31"/>
      <c r="JYT5" s="31"/>
      <c r="JYU5" s="31"/>
      <c r="JYV5" s="31"/>
      <c r="JYW5" s="31"/>
      <c r="JYX5" s="31"/>
      <c r="JYY5" s="31"/>
      <c r="JYZ5" s="31"/>
      <c r="JZA5" s="31"/>
      <c r="JZB5" s="31"/>
      <c r="JZC5" s="31"/>
      <c r="JZD5" s="31"/>
      <c r="JZE5" s="31"/>
      <c r="JZF5" s="31"/>
      <c r="JZG5" s="31"/>
      <c r="JZH5" s="31"/>
      <c r="JZI5" s="31"/>
      <c r="JZJ5" s="31"/>
      <c r="JZK5" s="31"/>
      <c r="JZL5" s="31"/>
      <c r="JZM5" s="31"/>
      <c r="JZN5" s="31"/>
      <c r="JZO5" s="31"/>
      <c r="JZP5" s="31"/>
      <c r="JZQ5" s="31"/>
      <c r="JZR5" s="31"/>
      <c r="JZS5" s="31"/>
      <c r="JZT5" s="31"/>
      <c r="JZU5" s="31"/>
      <c r="JZV5" s="31"/>
      <c r="JZW5" s="31"/>
      <c r="JZX5" s="31"/>
      <c r="JZY5" s="31"/>
      <c r="JZZ5" s="31"/>
      <c r="KAA5" s="31"/>
      <c r="KAB5" s="31"/>
      <c r="KAC5" s="31"/>
      <c r="KAD5" s="31"/>
      <c r="KAE5" s="31"/>
      <c r="KAF5" s="31"/>
      <c r="KAG5" s="31"/>
      <c r="KAH5" s="31"/>
      <c r="KAI5" s="31"/>
      <c r="KAJ5" s="31"/>
      <c r="KAK5" s="31"/>
      <c r="KAL5" s="31"/>
      <c r="KAM5" s="31"/>
      <c r="KAN5" s="31"/>
      <c r="KAO5" s="31"/>
      <c r="KAP5" s="31"/>
      <c r="KAQ5" s="31"/>
      <c r="KAR5" s="31"/>
      <c r="KAS5" s="31"/>
      <c r="KAT5" s="31"/>
      <c r="KAU5" s="31"/>
      <c r="KAV5" s="31"/>
      <c r="KAW5" s="31"/>
      <c r="KAX5" s="31"/>
      <c r="KAY5" s="31"/>
      <c r="KAZ5" s="31"/>
      <c r="KBA5" s="31"/>
      <c r="KBB5" s="31"/>
      <c r="KBC5" s="31"/>
      <c r="KBD5" s="31"/>
      <c r="KBE5" s="31"/>
      <c r="KBF5" s="31"/>
      <c r="KBG5" s="31"/>
      <c r="KBH5" s="31"/>
      <c r="KBI5" s="31"/>
      <c r="KBJ5" s="31"/>
      <c r="KBK5" s="31"/>
      <c r="KBL5" s="31"/>
      <c r="KBM5" s="31"/>
      <c r="KBN5" s="31"/>
      <c r="KBO5" s="31"/>
      <c r="KBP5" s="31"/>
      <c r="KBQ5" s="31"/>
      <c r="KBR5" s="31"/>
      <c r="KBS5" s="31"/>
      <c r="KBT5" s="31"/>
      <c r="KBU5" s="31"/>
      <c r="KBV5" s="31"/>
      <c r="KBW5" s="31"/>
      <c r="KBX5" s="31"/>
      <c r="KBY5" s="31"/>
      <c r="KBZ5" s="31"/>
      <c r="KCA5" s="31"/>
      <c r="KCB5" s="31"/>
      <c r="KCC5" s="31"/>
      <c r="KCD5" s="31"/>
      <c r="KCE5" s="31"/>
      <c r="KCF5" s="31"/>
      <c r="KCG5" s="31"/>
      <c r="KCH5" s="31"/>
      <c r="KCI5" s="31"/>
      <c r="KCJ5" s="31"/>
      <c r="KCK5" s="31"/>
      <c r="KCL5" s="31"/>
      <c r="KCM5" s="31"/>
      <c r="KCN5" s="31"/>
      <c r="KCO5" s="31"/>
      <c r="KCP5" s="31"/>
      <c r="KCQ5" s="31"/>
      <c r="KCR5" s="31"/>
      <c r="KCS5" s="31"/>
      <c r="KCT5" s="31"/>
      <c r="KCU5" s="31"/>
      <c r="KCV5" s="31"/>
      <c r="KCW5" s="31"/>
      <c r="KCX5" s="31"/>
      <c r="KCY5" s="31"/>
      <c r="KCZ5" s="31"/>
      <c r="KDA5" s="31"/>
      <c r="KDB5" s="31"/>
      <c r="KDC5" s="31"/>
      <c r="KDD5" s="31"/>
      <c r="KDE5" s="31"/>
      <c r="KDF5" s="31"/>
      <c r="KDG5" s="31"/>
      <c r="KDH5" s="31"/>
      <c r="KDI5" s="31"/>
      <c r="KDJ5" s="31"/>
      <c r="KDK5" s="31"/>
      <c r="KDL5" s="31"/>
      <c r="KDM5" s="31"/>
      <c r="KDN5" s="31"/>
      <c r="KDO5" s="31"/>
      <c r="KDP5" s="31"/>
      <c r="KDQ5" s="31"/>
      <c r="KDR5" s="31"/>
      <c r="KDS5" s="31"/>
      <c r="KDT5" s="31"/>
      <c r="KDU5" s="31"/>
      <c r="KDV5" s="31"/>
      <c r="KDW5" s="31"/>
      <c r="KDX5" s="31"/>
      <c r="KDY5" s="31"/>
      <c r="KDZ5" s="31"/>
      <c r="KEA5" s="31"/>
      <c r="KEB5" s="31"/>
      <c r="KEC5" s="31"/>
      <c r="KED5" s="31"/>
      <c r="KEE5" s="31"/>
      <c r="KEF5" s="31"/>
      <c r="KEG5" s="31"/>
      <c r="KEH5" s="31"/>
      <c r="KEI5" s="31"/>
      <c r="KEJ5" s="31"/>
      <c r="KEK5" s="31"/>
      <c r="KEL5" s="31"/>
      <c r="KEM5" s="31"/>
      <c r="KEN5" s="31"/>
      <c r="KEO5" s="31"/>
      <c r="KEP5" s="31"/>
      <c r="KEQ5" s="31"/>
      <c r="KER5" s="31"/>
      <c r="KES5" s="31"/>
      <c r="KET5" s="31"/>
      <c r="KEU5" s="31"/>
      <c r="KEV5" s="31"/>
      <c r="KEW5" s="31"/>
      <c r="KEX5" s="31"/>
      <c r="KEY5" s="31"/>
      <c r="KEZ5" s="31"/>
      <c r="KFA5" s="31"/>
      <c r="KFB5" s="31"/>
      <c r="KFC5" s="31"/>
      <c r="KFD5" s="31"/>
      <c r="KFE5" s="31"/>
      <c r="KFF5" s="31"/>
      <c r="KFG5" s="31"/>
      <c r="KFH5" s="31"/>
      <c r="KFI5" s="31"/>
      <c r="KFJ5" s="31"/>
      <c r="KFK5" s="31"/>
      <c r="KFL5" s="31"/>
      <c r="KFM5" s="31"/>
      <c r="KFN5" s="31"/>
      <c r="KFO5" s="31"/>
      <c r="KFP5" s="31"/>
      <c r="KFQ5" s="31"/>
      <c r="KFR5" s="31"/>
      <c r="KFS5" s="31"/>
      <c r="KFT5" s="31"/>
      <c r="KFU5" s="31"/>
      <c r="KFV5" s="31"/>
      <c r="KFW5" s="31"/>
      <c r="KFX5" s="31"/>
      <c r="KFY5" s="31"/>
      <c r="KFZ5" s="31"/>
      <c r="KGA5" s="31"/>
      <c r="KGB5" s="31"/>
      <c r="KGC5" s="31"/>
      <c r="KGD5" s="31"/>
      <c r="KGE5" s="31"/>
      <c r="KGF5" s="31"/>
      <c r="KGG5" s="31"/>
      <c r="KGH5" s="31"/>
      <c r="KGI5" s="31"/>
      <c r="KGJ5" s="31"/>
      <c r="KGK5" s="31"/>
      <c r="KGL5" s="31"/>
      <c r="KGM5" s="31"/>
      <c r="KGN5" s="31"/>
      <c r="KGO5" s="31"/>
      <c r="KGP5" s="31"/>
      <c r="KGQ5" s="31"/>
      <c r="KGR5" s="31"/>
      <c r="KGS5" s="31"/>
      <c r="KGT5" s="31"/>
      <c r="KGU5" s="31"/>
      <c r="KGV5" s="31"/>
      <c r="KGW5" s="31"/>
      <c r="KGX5" s="31"/>
      <c r="KGY5" s="31"/>
      <c r="KGZ5" s="31"/>
      <c r="KHA5" s="31"/>
      <c r="KHB5" s="31"/>
      <c r="KHC5" s="31"/>
      <c r="KHD5" s="31"/>
      <c r="KHE5" s="31"/>
      <c r="KHF5" s="31"/>
      <c r="KHG5" s="31"/>
      <c r="KHH5" s="31"/>
      <c r="KHI5" s="31"/>
      <c r="KHJ5" s="31"/>
      <c r="KHK5" s="31"/>
      <c r="KHL5" s="31"/>
      <c r="KHM5" s="31"/>
      <c r="KHN5" s="31"/>
      <c r="KHO5" s="31"/>
      <c r="KHP5" s="31"/>
      <c r="KHQ5" s="31"/>
      <c r="KHR5" s="31"/>
      <c r="KHS5" s="31"/>
      <c r="KHT5" s="31"/>
      <c r="KHU5" s="31"/>
      <c r="KHV5" s="31"/>
      <c r="KHW5" s="31"/>
      <c r="KHX5" s="31"/>
      <c r="KHY5" s="31"/>
      <c r="KHZ5" s="31"/>
      <c r="KIA5" s="31"/>
      <c r="KIB5" s="31"/>
      <c r="KIC5" s="31"/>
      <c r="KID5" s="31"/>
      <c r="KIE5" s="31"/>
      <c r="KIF5" s="31"/>
      <c r="KIG5" s="31"/>
      <c r="KIH5" s="31"/>
      <c r="KII5" s="31"/>
      <c r="KIJ5" s="31"/>
      <c r="KIK5" s="31"/>
      <c r="KIL5" s="31"/>
      <c r="KIM5" s="31"/>
      <c r="KIN5" s="31"/>
      <c r="KIO5" s="31"/>
      <c r="KIP5" s="31"/>
      <c r="KIQ5" s="31"/>
      <c r="KIR5" s="31"/>
      <c r="KIS5" s="31"/>
      <c r="KIT5" s="31"/>
      <c r="KIU5" s="31"/>
      <c r="KIV5" s="31"/>
      <c r="KIW5" s="31"/>
      <c r="KIX5" s="31"/>
      <c r="KIY5" s="31"/>
      <c r="KIZ5" s="31"/>
      <c r="KJA5" s="31"/>
      <c r="KJB5" s="31"/>
      <c r="KJC5" s="31"/>
      <c r="KJD5" s="31"/>
      <c r="KJE5" s="31"/>
      <c r="KJF5" s="31"/>
      <c r="KJG5" s="31"/>
      <c r="KJH5" s="31"/>
      <c r="KJI5" s="31"/>
      <c r="KJJ5" s="31"/>
      <c r="KJK5" s="31"/>
      <c r="KJL5" s="31"/>
      <c r="KJM5" s="31"/>
      <c r="KJN5" s="31"/>
      <c r="KJO5" s="31"/>
      <c r="KJP5" s="31"/>
      <c r="KJQ5" s="31"/>
      <c r="KJR5" s="31"/>
      <c r="KJS5" s="31"/>
      <c r="KJT5" s="31"/>
      <c r="KJU5" s="31"/>
      <c r="KJV5" s="31"/>
      <c r="KJW5" s="31"/>
      <c r="KJX5" s="31"/>
      <c r="KJY5" s="31"/>
      <c r="KJZ5" s="31"/>
      <c r="KKA5" s="31"/>
      <c r="KKB5" s="31"/>
      <c r="KKC5" s="31"/>
      <c r="KKD5" s="31"/>
      <c r="KKE5" s="31"/>
      <c r="KKF5" s="31"/>
      <c r="KKG5" s="31"/>
      <c r="KKH5" s="31"/>
      <c r="KKI5" s="31"/>
      <c r="KKJ5" s="31"/>
      <c r="KKK5" s="31"/>
      <c r="KKL5" s="31"/>
      <c r="KKM5" s="31"/>
      <c r="KKN5" s="31"/>
      <c r="KKO5" s="31"/>
      <c r="KKP5" s="31"/>
      <c r="KKQ5" s="31"/>
      <c r="KKR5" s="31"/>
      <c r="KKS5" s="31"/>
      <c r="KKT5" s="31"/>
      <c r="KKU5" s="31"/>
      <c r="KKV5" s="31"/>
      <c r="KKW5" s="31"/>
      <c r="KKX5" s="31"/>
      <c r="KKY5" s="31"/>
      <c r="KKZ5" s="31"/>
      <c r="KLA5" s="31"/>
      <c r="KLB5" s="31"/>
      <c r="KLC5" s="31"/>
      <c r="KLD5" s="31"/>
      <c r="KLE5" s="31"/>
      <c r="KLF5" s="31"/>
      <c r="KLG5" s="31"/>
      <c r="KLH5" s="31"/>
      <c r="KLI5" s="31"/>
      <c r="KLJ5" s="31"/>
      <c r="KLK5" s="31"/>
      <c r="KLL5" s="31"/>
      <c r="KLM5" s="31"/>
      <c r="KLN5" s="31"/>
      <c r="KLO5" s="31"/>
      <c r="KLP5" s="31"/>
      <c r="KLQ5" s="31"/>
      <c r="KLR5" s="31"/>
      <c r="KLS5" s="31"/>
      <c r="KLT5" s="31"/>
      <c r="KLU5" s="31"/>
      <c r="KLV5" s="31"/>
      <c r="KLW5" s="31"/>
      <c r="KLX5" s="31"/>
      <c r="KLY5" s="31"/>
      <c r="KLZ5" s="31"/>
      <c r="KMA5" s="31"/>
      <c r="KMB5" s="31"/>
      <c r="KMC5" s="31"/>
      <c r="KMD5" s="31"/>
      <c r="KME5" s="31"/>
      <c r="KMF5" s="31"/>
      <c r="KMG5" s="31"/>
      <c r="KMH5" s="31"/>
      <c r="KMI5" s="31"/>
      <c r="KMJ5" s="31"/>
      <c r="KMK5" s="31"/>
      <c r="KML5" s="31"/>
      <c r="KMM5" s="31"/>
      <c r="KMN5" s="31"/>
      <c r="KMO5" s="31"/>
      <c r="KMP5" s="31"/>
      <c r="KMQ5" s="31"/>
      <c r="KMR5" s="31"/>
      <c r="KMS5" s="31"/>
      <c r="KMT5" s="31"/>
      <c r="KMU5" s="31"/>
      <c r="KMV5" s="31"/>
      <c r="KMW5" s="31"/>
      <c r="KMX5" s="31"/>
      <c r="KMY5" s="31"/>
      <c r="KMZ5" s="31"/>
      <c r="KNA5" s="31"/>
      <c r="KNB5" s="31"/>
      <c r="KNC5" s="31"/>
      <c r="KND5" s="31"/>
      <c r="KNE5" s="31"/>
      <c r="KNF5" s="31"/>
      <c r="KNG5" s="31"/>
      <c r="KNH5" s="31"/>
      <c r="KNI5" s="31"/>
      <c r="KNJ5" s="31"/>
      <c r="KNK5" s="31"/>
      <c r="KNL5" s="31"/>
      <c r="KNM5" s="31"/>
      <c r="KNN5" s="31"/>
      <c r="KNO5" s="31"/>
      <c r="KNP5" s="31"/>
      <c r="KNQ5" s="31"/>
      <c r="KNR5" s="31"/>
      <c r="KNS5" s="31"/>
      <c r="KNT5" s="31"/>
      <c r="KNU5" s="31"/>
      <c r="KNV5" s="31"/>
      <c r="KNW5" s="31"/>
      <c r="KNX5" s="31"/>
      <c r="KNY5" s="31"/>
      <c r="KNZ5" s="31"/>
      <c r="KOA5" s="31"/>
      <c r="KOB5" s="31"/>
      <c r="KOC5" s="31"/>
      <c r="KOD5" s="31"/>
      <c r="KOE5" s="31"/>
      <c r="KOF5" s="31"/>
      <c r="KOG5" s="31"/>
      <c r="KOH5" s="31"/>
      <c r="KOI5" s="31"/>
      <c r="KOJ5" s="31"/>
      <c r="KOK5" s="31"/>
      <c r="KOL5" s="31"/>
      <c r="KOM5" s="31"/>
      <c r="KON5" s="31"/>
      <c r="KOO5" s="31"/>
      <c r="KOP5" s="31"/>
      <c r="KOQ5" s="31"/>
      <c r="KOR5" s="31"/>
      <c r="KOS5" s="31"/>
      <c r="KOT5" s="31"/>
      <c r="KOU5" s="31"/>
      <c r="KOV5" s="31"/>
      <c r="KOW5" s="31"/>
      <c r="KOX5" s="31"/>
      <c r="KOY5" s="31"/>
      <c r="KOZ5" s="31"/>
      <c r="KPA5" s="31"/>
      <c r="KPB5" s="31"/>
      <c r="KPC5" s="31"/>
      <c r="KPD5" s="31"/>
      <c r="KPE5" s="31"/>
      <c r="KPF5" s="31"/>
      <c r="KPG5" s="31"/>
      <c r="KPH5" s="31"/>
      <c r="KPI5" s="31"/>
      <c r="KPJ5" s="31"/>
      <c r="KPK5" s="31"/>
      <c r="KPL5" s="31"/>
      <c r="KPM5" s="31"/>
      <c r="KPN5" s="31"/>
      <c r="KPO5" s="31"/>
      <c r="KPP5" s="31"/>
      <c r="KPQ5" s="31"/>
      <c r="KPR5" s="31"/>
      <c r="KPS5" s="31"/>
      <c r="KPT5" s="31"/>
      <c r="KPU5" s="31"/>
      <c r="KPV5" s="31"/>
      <c r="KPW5" s="31"/>
      <c r="KPX5" s="31"/>
      <c r="KPY5" s="31"/>
      <c r="KPZ5" s="31"/>
      <c r="KQA5" s="31"/>
      <c r="KQB5" s="31"/>
      <c r="KQC5" s="31"/>
      <c r="KQD5" s="31"/>
      <c r="KQE5" s="31"/>
      <c r="KQF5" s="31"/>
      <c r="KQG5" s="31"/>
      <c r="KQH5" s="31"/>
      <c r="KQI5" s="31"/>
      <c r="KQJ5" s="31"/>
      <c r="KQK5" s="31"/>
      <c r="KQL5" s="31"/>
      <c r="KQM5" s="31"/>
      <c r="KQN5" s="31"/>
      <c r="KQO5" s="31"/>
      <c r="KQP5" s="31"/>
      <c r="KQQ5" s="31"/>
      <c r="KQR5" s="31"/>
      <c r="KQS5" s="31"/>
      <c r="KQT5" s="31"/>
      <c r="KQU5" s="31"/>
      <c r="KQV5" s="31"/>
      <c r="KQW5" s="31"/>
      <c r="KQX5" s="31"/>
      <c r="KQY5" s="31"/>
      <c r="KQZ5" s="31"/>
      <c r="KRA5" s="31"/>
      <c r="KRB5" s="31"/>
      <c r="KRC5" s="31"/>
      <c r="KRD5" s="31"/>
      <c r="KRE5" s="31"/>
      <c r="KRF5" s="31"/>
      <c r="KRG5" s="31"/>
      <c r="KRH5" s="31"/>
      <c r="KRI5" s="31"/>
      <c r="KRJ5" s="31"/>
      <c r="KRK5" s="31"/>
      <c r="KRL5" s="31"/>
      <c r="KRM5" s="31"/>
      <c r="KRN5" s="31"/>
      <c r="KRO5" s="31"/>
      <c r="KRP5" s="31"/>
      <c r="KRQ5" s="31"/>
      <c r="KRR5" s="31"/>
      <c r="KRS5" s="31"/>
      <c r="KRT5" s="31"/>
      <c r="KRU5" s="31"/>
      <c r="KRV5" s="31"/>
      <c r="KRW5" s="31"/>
      <c r="KRX5" s="31"/>
      <c r="KRY5" s="31"/>
      <c r="KRZ5" s="31"/>
      <c r="KSA5" s="31"/>
      <c r="KSB5" s="31"/>
      <c r="KSC5" s="31"/>
      <c r="KSD5" s="31"/>
      <c r="KSE5" s="31"/>
      <c r="KSF5" s="31"/>
      <c r="KSG5" s="31"/>
      <c r="KSH5" s="31"/>
      <c r="KSI5" s="31"/>
      <c r="KSJ5" s="31"/>
      <c r="KSK5" s="31"/>
      <c r="KSL5" s="31"/>
      <c r="KSM5" s="31"/>
      <c r="KSN5" s="31"/>
      <c r="KSO5" s="31"/>
      <c r="KSP5" s="31"/>
      <c r="KSQ5" s="31"/>
      <c r="KSR5" s="31"/>
      <c r="KSS5" s="31"/>
      <c r="KST5" s="31"/>
      <c r="KSU5" s="31"/>
      <c r="KSV5" s="31"/>
      <c r="KSW5" s="31"/>
      <c r="KSX5" s="31"/>
      <c r="KSY5" s="31"/>
      <c r="KSZ5" s="31"/>
      <c r="KTA5" s="31"/>
      <c r="KTB5" s="31"/>
      <c r="KTC5" s="31"/>
      <c r="KTD5" s="31"/>
      <c r="KTE5" s="31"/>
      <c r="KTF5" s="31"/>
      <c r="KTG5" s="31"/>
      <c r="KTH5" s="31"/>
      <c r="KTI5" s="31"/>
      <c r="KTJ5" s="31"/>
      <c r="KTK5" s="31"/>
      <c r="KTL5" s="31"/>
      <c r="KTM5" s="31"/>
      <c r="KTN5" s="31"/>
      <c r="KTO5" s="31"/>
      <c r="KTP5" s="31"/>
      <c r="KTQ5" s="31"/>
      <c r="KTR5" s="31"/>
      <c r="KTS5" s="31"/>
      <c r="KTT5" s="31"/>
      <c r="KTU5" s="31"/>
      <c r="KTV5" s="31"/>
      <c r="KTW5" s="31"/>
      <c r="KTX5" s="31"/>
      <c r="KTY5" s="31"/>
      <c r="KTZ5" s="31"/>
      <c r="KUA5" s="31"/>
      <c r="KUB5" s="31"/>
      <c r="KUC5" s="31"/>
      <c r="KUD5" s="31"/>
      <c r="KUE5" s="31"/>
      <c r="KUF5" s="31"/>
      <c r="KUG5" s="31"/>
      <c r="KUH5" s="31"/>
      <c r="KUI5" s="31"/>
      <c r="KUJ5" s="31"/>
      <c r="KUK5" s="31"/>
      <c r="KUL5" s="31"/>
      <c r="KUM5" s="31"/>
      <c r="KUN5" s="31"/>
      <c r="KUO5" s="31"/>
      <c r="KUP5" s="31"/>
      <c r="KUQ5" s="31"/>
      <c r="KUR5" s="31"/>
      <c r="KUS5" s="31"/>
      <c r="KUT5" s="31"/>
      <c r="KUU5" s="31"/>
      <c r="KUV5" s="31"/>
      <c r="KUW5" s="31"/>
      <c r="KUX5" s="31"/>
      <c r="KUY5" s="31"/>
      <c r="KUZ5" s="31"/>
      <c r="KVA5" s="31"/>
      <c r="KVB5" s="31"/>
      <c r="KVC5" s="31"/>
      <c r="KVD5" s="31"/>
      <c r="KVE5" s="31"/>
      <c r="KVF5" s="31"/>
      <c r="KVG5" s="31"/>
      <c r="KVH5" s="31"/>
      <c r="KVI5" s="31"/>
      <c r="KVJ5" s="31"/>
      <c r="KVK5" s="31"/>
      <c r="KVL5" s="31"/>
      <c r="KVM5" s="31"/>
      <c r="KVN5" s="31"/>
      <c r="KVO5" s="31"/>
      <c r="KVP5" s="31"/>
      <c r="KVQ5" s="31"/>
      <c r="KVR5" s="31"/>
      <c r="KVS5" s="31"/>
      <c r="KVT5" s="31"/>
      <c r="KVU5" s="31"/>
      <c r="KVV5" s="31"/>
      <c r="KVW5" s="31"/>
      <c r="KVX5" s="31"/>
      <c r="KVY5" s="31"/>
      <c r="KVZ5" s="31"/>
      <c r="KWA5" s="31"/>
      <c r="KWB5" s="31"/>
      <c r="KWC5" s="31"/>
      <c r="KWD5" s="31"/>
      <c r="KWE5" s="31"/>
      <c r="KWF5" s="31"/>
      <c r="KWG5" s="31"/>
      <c r="KWH5" s="31"/>
      <c r="KWI5" s="31"/>
      <c r="KWJ5" s="31"/>
      <c r="KWK5" s="31"/>
      <c r="KWL5" s="31"/>
      <c r="KWM5" s="31"/>
      <c r="KWN5" s="31"/>
      <c r="KWO5" s="31"/>
      <c r="KWP5" s="31"/>
      <c r="KWQ5" s="31"/>
      <c r="KWR5" s="31"/>
      <c r="KWS5" s="31"/>
      <c r="KWT5" s="31"/>
      <c r="KWU5" s="31"/>
      <c r="KWV5" s="31"/>
      <c r="KWW5" s="31"/>
      <c r="KWX5" s="31"/>
      <c r="KWY5" s="31"/>
      <c r="KWZ5" s="31"/>
      <c r="KXA5" s="31"/>
      <c r="KXB5" s="31"/>
      <c r="KXC5" s="31"/>
      <c r="KXD5" s="31"/>
      <c r="KXE5" s="31"/>
      <c r="KXF5" s="31"/>
      <c r="KXG5" s="31"/>
      <c r="KXH5" s="31"/>
      <c r="KXI5" s="31"/>
      <c r="KXJ5" s="31"/>
      <c r="KXK5" s="31"/>
      <c r="KXL5" s="31"/>
      <c r="KXM5" s="31"/>
      <c r="KXN5" s="31"/>
      <c r="KXO5" s="31"/>
      <c r="KXP5" s="31"/>
      <c r="KXQ5" s="31"/>
      <c r="KXR5" s="31"/>
      <c r="KXS5" s="31"/>
      <c r="KXT5" s="31"/>
      <c r="KXU5" s="31"/>
      <c r="KXV5" s="31"/>
      <c r="KXW5" s="31"/>
      <c r="KXX5" s="31"/>
      <c r="KXY5" s="31"/>
      <c r="KXZ5" s="31"/>
      <c r="KYA5" s="31"/>
      <c r="KYB5" s="31"/>
      <c r="KYC5" s="31"/>
      <c r="KYD5" s="31"/>
      <c r="KYE5" s="31"/>
      <c r="KYF5" s="31"/>
      <c r="KYG5" s="31"/>
      <c r="KYH5" s="31"/>
      <c r="KYI5" s="31"/>
      <c r="KYJ5" s="31"/>
      <c r="KYK5" s="31"/>
      <c r="KYL5" s="31"/>
      <c r="KYM5" s="31"/>
      <c r="KYN5" s="31"/>
      <c r="KYO5" s="31"/>
      <c r="KYP5" s="31"/>
      <c r="KYQ5" s="31"/>
      <c r="KYR5" s="31"/>
      <c r="KYS5" s="31"/>
      <c r="KYT5" s="31"/>
      <c r="KYU5" s="31"/>
      <c r="KYV5" s="31"/>
      <c r="KYW5" s="31"/>
      <c r="KYX5" s="31"/>
      <c r="KYY5" s="31"/>
      <c r="KYZ5" s="31"/>
      <c r="KZA5" s="31"/>
      <c r="KZB5" s="31"/>
      <c r="KZC5" s="31"/>
      <c r="KZD5" s="31"/>
      <c r="KZE5" s="31"/>
      <c r="KZF5" s="31"/>
      <c r="KZG5" s="31"/>
      <c r="KZH5" s="31"/>
      <c r="KZI5" s="31"/>
      <c r="KZJ5" s="31"/>
      <c r="KZK5" s="31"/>
      <c r="KZL5" s="31"/>
      <c r="KZM5" s="31"/>
      <c r="KZN5" s="31"/>
      <c r="KZO5" s="31"/>
      <c r="KZP5" s="31"/>
      <c r="KZQ5" s="31"/>
      <c r="KZR5" s="31"/>
      <c r="KZS5" s="31"/>
      <c r="KZT5" s="31"/>
      <c r="LFL5" s="31"/>
      <c r="LFM5" s="31"/>
      <c r="LFN5" s="31"/>
      <c r="LFO5" s="31"/>
      <c r="LFP5" s="31"/>
      <c r="LFQ5" s="31"/>
      <c r="LFR5" s="31"/>
      <c r="LFS5" s="31"/>
      <c r="LFT5" s="31"/>
      <c r="LFU5" s="31"/>
      <c r="LFV5" s="31"/>
      <c r="LFW5" s="31"/>
      <c r="LFX5" s="31"/>
      <c r="LFY5" s="31"/>
      <c r="LFZ5" s="31"/>
      <c r="LGA5" s="31"/>
      <c r="LGB5" s="31"/>
      <c r="LGC5" s="31"/>
      <c r="LGD5" s="31"/>
      <c r="LGE5" s="31"/>
      <c r="LGF5" s="31"/>
      <c r="LGG5" s="31"/>
      <c r="LGH5" s="31"/>
      <c r="LGI5" s="31"/>
      <c r="LGJ5" s="31"/>
      <c r="LGK5" s="31"/>
      <c r="LGL5" s="31"/>
      <c r="LGM5" s="31"/>
      <c r="LGN5" s="31"/>
      <c r="LGO5" s="31"/>
      <c r="LGP5" s="31"/>
      <c r="LGQ5" s="31"/>
      <c r="LGR5" s="31"/>
      <c r="LGS5" s="31"/>
      <c r="LGT5" s="31"/>
      <c r="LGU5" s="31"/>
      <c r="LGV5" s="31"/>
      <c r="LGW5" s="31"/>
      <c r="LGX5" s="31"/>
      <c r="LGY5" s="31"/>
      <c r="LGZ5" s="31"/>
      <c r="LHA5" s="31"/>
      <c r="LHB5" s="31"/>
      <c r="LHC5" s="31"/>
      <c r="LHD5" s="31"/>
      <c r="LHE5" s="31"/>
      <c r="LHF5" s="31"/>
      <c r="LHG5" s="31"/>
      <c r="LHH5" s="31"/>
      <c r="LHI5" s="31"/>
      <c r="LHJ5" s="31"/>
      <c r="LHK5" s="31"/>
      <c r="LHL5" s="31"/>
      <c r="LHM5" s="31"/>
      <c r="LHN5" s="31"/>
      <c r="LHO5" s="31"/>
      <c r="LHP5" s="31"/>
      <c r="LHQ5" s="31"/>
      <c r="LHR5" s="31"/>
      <c r="LHS5" s="31"/>
      <c r="LHT5" s="31"/>
      <c r="LHU5" s="31"/>
      <c r="LHV5" s="31"/>
      <c r="LHW5" s="31"/>
      <c r="LHX5" s="31"/>
      <c r="LHY5" s="31"/>
      <c r="LHZ5" s="31"/>
      <c r="LIA5" s="31"/>
      <c r="LIB5" s="31"/>
      <c r="LIC5" s="31"/>
      <c r="LID5" s="31"/>
      <c r="LIE5" s="31"/>
      <c r="LIF5" s="31"/>
      <c r="LIG5" s="31"/>
      <c r="LIH5" s="31"/>
      <c r="LII5" s="31"/>
      <c r="LIJ5" s="31"/>
      <c r="LIK5" s="31"/>
      <c r="LIL5" s="31"/>
      <c r="LIM5" s="31"/>
      <c r="LIN5" s="31"/>
      <c r="LIO5" s="31"/>
      <c r="LIP5" s="31"/>
      <c r="LIQ5" s="31"/>
      <c r="LIR5" s="31"/>
      <c r="LIS5" s="31"/>
      <c r="LIT5" s="31"/>
      <c r="LIU5" s="31"/>
      <c r="LIV5" s="31"/>
      <c r="LIW5" s="31"/>
      <c r="LIX5" s="31"/>
      <c r="LIY5" s="31"/>
      <c r="LIZ5" s="31"/>
      <c r="LJA5" s="31"/>
      <c r="LJB5" s="31"/>
      <c r="LJC5" s="31"/>
      <c r="LJD5" s="31"/>
      <c r="LJE5" s="31"/>
      <c r="LJF5" s="31"/>
      <c r="LJG5" s="31"/>
      <c r="LJH5" s="31"/>
      <c r="LJI5" s="31"/>
      <c r="LJJ5" s="31"/>
      <c r="LJK5" s="31"/>
      <c r="LJL5" s="31"/>
      <c r="LJM5" s="31"/>
      <c r="LJN5" s="31"/>
      <c r="LJO5" s="31"/>
      <c r="LJP5" s="31"/>
      <c r="LJQ5" s="31"/>
      <c r="LJR5" s="31"/>
      <c r="LJS5" s="31"/>
      <c r="LJT5" s="31"/>
      <c r="LJU5" s="31"/>
      <c r="LJV5" s="31"/>
      <c r="LJW5" s="31"/>
      <c r="LJX5" s="31"/>
      <c r="LJY5" s="31"/>
      <c r="LJZ5" s="31"/>
      <c r="LKA5" s="31"/>
      <c r="LKB5" s="31"/>
      <c r="LKC5" s="31"/>
      <c r="LKD5" s="31"/>
      <c r="LKE5" s="31"/>
      <c r="LKF5" s="31"/>
      <c r="LKG5" s="31"/>
      <c r="LKH5" s="31"/>
      <c r="LKI5" s="31"/>
      <c r="LKJ5" s="31"/>
      <c r="LKK5" s="31"/>
      <c r="LKL5" s="31"/>
      <c r="LKM5" s="31"/>
      <c r="LKN5" s="31"/>
      <c r="LKO5" s="31"/>
      <c r="LKP5" s="31"/>
      <c r="LKQ5" s="31"/>
      <c r="LKR5" s="31"/>
      <c r="LKS5" s="31"/>
      <c r="LKT5" s="31"/>
      <c r="LKU5" s="31"/>
      <c r="LKV5" s="31"/>
      <c r="LKW5" s="31"/>
      <c r="LKX5" s="31"/>
      <c r="LKY5" s="31"/>
      <c r="LKZ5" s="31"/>
      <c r="LLA5" s="31"/>
      <c r="LLB5" s="31"/>
      <c r="LLC5" s="31"/>
      <c r="LLD5" s="31"/>
      <c r="LLE5" s="31"/>
      <c r="LLF5" s="31"/>
      <c r="LLG5" s="31"/>
      <c r="LLH5" s="31"/>
      <c r="LLI5" s="31"/>
      <c r="LLJ5" s="31"/>
      <c r="LLK5" s="31"/>
      <c r="LLL5" s="31"/>
      <c r="LLM5" s="31"/>
      <c r="LLN5" s="31"/>
      <c r="LLO5" s="31"/>
      <c r="LLP5" s="31"/>
      <c r="LLQ5" s="31"/>
      <c r="LLR5" s="31"/>
      <c r="LLS5" s="31"/>
      <c r="LLT5" s="31"/>
      <c r="LLU5" s="31"/>
      <c r="LLV5" s="31"/>
      <c r="LLW5" s="31"/>
      <c r="LLX5" s="31"/>
      <c r="LLY5" s="31"/>
      <c r="LLZ5" s="31"/>
      <c r="LMA5" s="31"/>
      <c r="LMB5" s="31"/>
      <c r="LMC5" s="31"/>
      <c r="LMD5" s="31"/>
      <c r="LME5" s="31"/>
      <c r="LMF5" s="31"/>
      <c r="LMG5" s="31"/>
      <c r="LMH5" s="31"/>
      <c r="LMI5" s="31"/>
      <c r="LMJ5" s="31"/>
      <c r="LMK5" s="31"/>
      <c r="LML5" s="31"/>
      <c r="LMM5" s="31"/>
      <c r="LMN5" s="31"/>
      <c r="LMO5" s="31"/>
      <c r="LMP5" s="31"/>
      <c r="LMQ5" s="31"/>
      <c r="LMR5" s="31"/>
      <c r="LMS5" s="31"/>
      <c r="LMT5" s="31"/>
      <c r="LMU5" s="31"/>
      <c r="LMV5" s="31"/>
      <c r="LMW5" s="31"/>
      <c r="LMX5" s="31"/>
      <c r="LMY5" s="31"/>
      <c r="LMZ5" s="31"/>
      <c r="LNA5" s="31"/>
      <c r="LNB5" s="31"/>
      <c r="LNC5" s="31"/>
      <c r="LND5" s="31"/>
      <c r="LNE5" s="31"/>
      <c r="LNF5" s="31"/>
      <c r="LNG5" s="31"/>
      <c r="LNH5" s="31"/>
      <c r="LNI5" s="31"/>
      <c r="LNJ5" s="31"/>
      <c r="LNK5" s="31"/>
      <c r="LNL5" s="31"/>
      <c r="LNM5" s="31"/>
      <c r="LNN5" s="31"/>
      <c r="LNO5" s="31"/>
      <c r="LNP5" s="31"/>
      <c r="LNQ5" s="31"/>
      <c r="LNR5" s="31"/>
      <c r="LNS5" s="31"/>
      <c r="LNT5" s="31"/>
      <c r="LNU5" s="31"/>
      <c r="LNV5" s="31"/>
      <c r="LNW5" s="31"/>
      <c r="LNX5" s="31"/>
      <c r="LNY5" s="31"/>
      <c r="LNZ5" s="31"/>
      <c r="LOA5" s="31"/>
      <c r="LOB5" s="31"/>
      <c r="LOC5" s="31"/>
      <c r="LOD5" s="31"/>
      <c r="LOE5" s="31"/>
      <c r="LOF5" s="31"/>
      <c r="LOG5" s="31"/>
      <c r="LOH5" s="31"/>
      <c r="LOI5" s="31"/>
      <c r="LOJ5" s="31"/>
      <c r="LOK5" s="31"/>
      <c r="LOL5" s="31"/>
      <c r="LOM5" s="31"/>
      <c r="LON5" s="31"/>
      <c r="LOO5" s="31"/>
      <c r="LOP5" s="31"/>
      <c r="LOQ5" s="31"/>
      <c r="LOR5" s="31"/>
      <c r="LOS5" s="31"/>
      <c r="LOT5" s="31"/>
      <c r="LOU5" s="31"/>
      <c r="LOV5" s="31"/>
      <c r="LOW5" s="31"/>
      <c r="LOX5" s="31"/>
      <c r="LOY5" s="31"/>
      <c r="LOZ5" s="31"/>
      <c r="LPA5" s="31"/>
      <c r="LPB5" s="31"/>
      <c r="LPC5" s="31"/>
      <c r="LPD5" s="31"/>
      <c r="LPE5" s="31"/>
      <c r="LPF5" s="31"/>
      <c r="LPG5" s="31"/>
      <c r="LPH5" s="31"/>
      <c r="LPI5" s="31"/>
      <c r="LPJ5" s="31"/>
      <c r="LPK5" s="31"/>
      <c r="LPL5" s="31"/>
      <c r="LPM5" s="31"/>
      <c r="LPN5" s="31"/>
      <c r="LPO5" s="31"/>
      <c r="LPP5" s="31"/>
      <c r="LPQ5" s="31"/>
      <c r="LPR5" s="31"/>
      <c r="LPS5" s="31"/>
      <c r="LPT5" s="31"/>
      <c r="LPU5" s="31"/>
      <c r="LPV5" s="31"/>
      <c r="LPW5" s="31"/>
      <c r="LPX5" s="31"/>
      <c r="LPY5" s="31"/>
      <c r="LPZ5" s="31"/>
      <c r="LQA5" s="31"/>
      <c r="LQB5" s="31"/>
      <c r="LQC5" s="31"/>
      <c r="LQD5" s="31"/>
      <c r="LQE5" s="31"/>
      <c r="LQF5" s="31"/>
      <c r="LQG5" s="31"/>
      <c r="LQH5" s="31"/>
      <c r="LQI5" s="31"/>
      <c r="LQJ5" s="31"/>
      <c r="LQK5" s="31"/>
      <c r="LQL5" s="31"/>
      <c r="LQM5" s="31"/>
      <c r="LQN5" s="31"/>
      <c r="LQO5" s="31"/>
      <c r="LQP5" s="31"/>
      <c r="LQQ5" s="31"/>
      <c r="LQR5" s="31"/>
      <c r="LQS5" s="31"/>
      <c r="LQT5" s="31"/>
      <c r="LQU5" s="31"/>
      <c r="LQV5" s="31"/>
      <c r="LQW5" s="31"/>
      <c r="LQX5" s="31"/>
      <c r="LQY5" s="31"/>
      <c r="LQZ5" s="31"/>
      <c r="LRA5" s="31"/>
      <c r="LRB5" s="31"/>
      <c r="LRC5" s="31"/>
      <c r="LRD5" s="31"/>
      <c r="LRE5" s="31"/>
      <c r="LRF5" s="31"/>
      <c r="LRG5" s="31"/>
      <c r="LRH5" s="31"/>
      <c r="LRI5" s="31"/>
      <c r="LRJ5" s="31"/>
      <c r="LRK5" s="31"/>
      <c r="LRL5" s="31"/>
      <c r="LRM5" s="31"/>
      <c r="LRN5" s="31"/>
      <c r="LRO5" s="31"/>
      <c r="LRP5" s="31"/>
      <c r="LRQ5" s="31"/>
      <c r="LRR5" s="31"/>
      <c r="LRS5" s="31"/>
      <c r="LRT5" s="31"/>
      <c r="LRU5" s="31"/>
      <c r="LRV5" s="31"/>
      <c r="LRW5" s="31"/>
      <c r="LRX5" s="31"/>
      <c r="LRY5" s="31"/>
      <c r="LRZ5" s="31"/>
      <c r="LSA5" s="31"/>
      <c r="LSB5" s="31"/>
      <c r="LSC5" s="31"/>
      <c r="LSD5" s="31"/>
      <c r="LSE5" s="31"/>
      <c r="LSF5" s="31"/>
      <c r="LSG5" s="31"/>
      <c r="LSH5" s="31"/>
      <c r="LSI5" s="31"/>
      <c r="LSJ5" s="31"/>
      <c r="LSK5" s="31"/>
      <c r="LSL5" s="31"/>
      <c r="LSM5" s="31"/>
      <c r="LSN5" s="31"/>
      <c r="LSO5" s="31"/>
      <c r="LSP5" s="31"/>
      <c r="LSQ5" s="31"/>
      <c r="LSR5" s="31"/>
      <c r="LSS5" s="31"/>
      <c r="LST5" s="31"/>
      <c r="LSU5" s="31"/>
      <c r="LSV5" s="31"/>
      <c r="LSW5" s="31"/>
      <c r="LSX5" s="31"/>
      <c r="LSY5" s="31"/>
      <c r="LSZ5" s="31"/>
      <c r="LTA5" s="31"/>
      <c r="LTB5" s="31"/>
      <c r="LTC5" s="31"/>
      <c r="LTD5" s="31"/>
      <c r="LTE5" s="31"/>
      <c r="LTF5" s="31"/>
      <c r="LTG5" s="31"/>
      <c r="LTH5" s="31"/>
      <c r="LTI5" s="31"/>
      <c r="LTJ5" s="31"/>
      <c r="LTK5" s="31"/>
      <c r="LTL5" s="31"/>
      <c r="LTM5" s="31"/>
      <c r="LTN5" s="31"/>
      <c r="LTO5" s="31"/>
      <c r="LTP5" s="31"/>
      <c r="LTQ5" s="31"/>
      <c r="LTR5" s="31"/>
      <c r="LTS5" s="31"/>
      <c r="LTT5" s="31"/>
      <c r="LTU5" s="31"/>
      <c r="LTV5" s="31"/>
      <c r="LTW5" s="31"/>
      <c r="LTX5" s="31"/>
      <c r="LTY5" s="31"/>
      <c r="LTZ5" s="31"/>
      <c r="LUA5" s="31"/>
      <c r="LUB5" s="31"/>
      <c r="LUC5" s="31"/>
      <c r="LUD5" s="31"/>
      <c r="LUE5" s="31"/>
      <c r="LUF5" s="31"/>
      <c r="LUG5" s="31"/>
      <c r="LUH5" s="31"/>
      <c r="LUI5" s="31"/>
      <c r="LUJ5" s="31"/>
      <c r="LUK5" s="31"/>
      <c r="LUL5" s="31"/>
      <c r="LUM5" s="31"/>
      <c r="LUN5" s="31"/>
      <c r="LUO5" s="31"/>
      <c r="LUP5" s="31"/>
      <c r="LUQ5" s="31"/>
      <c r="LUR5" s="31"/>
      <c r="LUS5" s="31"/>
      <c r="LUT5" s="31"/>
      <c r="LUU5" s="31"/>
      <c r="LUV5" s="31"/>
      <c r="LUW5" s="31"/>
      <c r="LUX5" s="31"/>
      <c r="LUY5" s="31"/>
      <c r="LUZ5" s="31"/>
      <c r="LVA5" s="31"/>
      <c r="LVB5" s="31"/>
      <c r="LVC5" s="31"/>
      <c r="LVD5" s="31"/>
      <c r="LVE5" s="31"/>
      <c r="LVF5" s="31"/>
      <c r="LVG5" s="31"/>
      <c r="LVH5" s="31"/>
      <c r="LVI5" s="31"/>
      <c r="LVJ5" s="31"/>
      <c r="LVK5" s="31"/>
      <c r="LVL5" s="31"/>
      <c r="LVM5" s="31"/>
      <c r="LVN5" s="31"/>
      <c r="LVO5" s="31"/>
      <c r="LVP5" s="31"/>
      <c r="LVQ5" s="31"/>
      <c r="LVR5" s="31"/>
      <c r="LVS5" s="31"/>
      <c r="LVT5" s="31"/>
      <c r="LVU5" s="31"/>
      <c r="LVV5" s="31"/>
      <c r="LVW5" s="31"/>
      <c r="LVX5" s="31"/>
      <c r="LVY5" s="31"/>
      <c r="LVZ5" s="31"/>
      <c r="LWA5" s="31"/>
      <c r="LWB5" s="31"/>
      <c r="LWC5" s="31"/>
      <c r="LWD5" s="31"/>
      <c r="LWE5" s="31"/>
      <c r="LWF5" s="31"/>
      <c r="LWG5" s="31"/>
      <c r="LWH5" s="31"/>
      <c r="LWI5" s="31"/>
      <c r="LWJ5" s="31"/>
      <c r="LWK5" s="31"/>
      <c r="LWL5" s="31"/>
      <c r="LWM5" s="31"/>
      <c r="LWN5" s="31"/>
      <c r="LWO5" s="31"/>
      <c r="LWP5" s="31"/>
      <c r="LWQ5" s="31"/>
      <c r="LWR5" s="31"/>
      <c r="LWS5" s="31"/>
      <c r="LWT5" s="31"/>
      <c r="LWU5" s="31"/>
      <c r="LWV5" s="31"/>
      <c r="LWW5" s="31"/>
      <c r="LWX5" s="31"/>
      <c r="LWY5" s="31"/>
      <c r="LWZ5" s="31"/>
      <c r="LXA5" s="31"/>
      <c r="LXB5" s="31"/>
      <c r="LXC5" s="31"/>
      <c r="LXD5" s="31"/>
      <c r="LXE5" s="31"/>
      <c r="LXF5" s="31"/>
      <c r="LXG5" s="31"/>
      <c r="LXH5" s="31"/>
      <c r="LXI5" s="31"/>
      <c r="LXJ5" s="31"/>
      <c r="LXK5" s="31"/>
      <c r="LXL5" s="31"/>
      <c r="LXM5" s="31"/>
      <c r="LXN5" s="31"/>
      <c r="LXO5" s="31"/>
      <c r="LXP5" s="31"/>
      <c r="LXQ5" s="31"/>
      <c r="LXR5" s="31"/>
      <c r="LXS5" s="31"/>
      <c r="LXT5" s="31"/>
      <c r="LXU5" s="31"/>
      <c r="LXV5" s="31"/>
      <c r="LXW5" s="31"/>
      <c r="LXX5" s="31"/>
      <c r="LXY5" s="31"/>
      <c r="LXZ5" s="31"/>
      <c r="LYA5" s="31"/>
      <c r="LYB5" s="31"/>
      <c r="LYC5" s="31"/>
      <c r="LYD5" s="31"/>
      <c r="LYE5" s="31"/>
      <c r="LYF5" s="31"/>
      <c r="LYG5" s="31"/>
      <c r="LYH5" s="31"/>
      <c r="LYI5" s="31"/>
      <c r="LYJ5" s="31"/>
      <c r="LYK5" s="31"/>
      <c r="LYL5" s="31"/>
      <c r="LYM5" s="31"/>
      <c r="LYN5" s="31"/>
      <c r="LYO5" s="31"/>
      <c r="LYP5" s="31"/>
      <c r="LYQ5" s="31"/>
      <c r="LYR5" s="31"/>
      <c r="LYS5" s="31"/>
      <c r="LYT5" s="31"/>
      <c r="LYU5" s="31"/>
      <c r="LYV5" s="31"/>
      <c r="LYW5" s="31"/>
      <c r="LYX5" s="31"/>
      <c r="LYY5" s="31"/>
      <c r="LYZ5" s="31"/>
      <c r="LZA5" s="31"/>
      <c r="LZB5" s="31"/>
      <c r="LZC5" s="31"/>
      <c r="LZD5" s="31"/>
      <c r="LZE5" s="31"/>
      <c r="LZF5" s="31"/>
      <c r="LZG5" s="31"/>
      <c r="LZH5" s="31"/>
      <c r="LZI5" s="31"/>
      <c r="LZJ5" s="31"/>
      <c r="LZK5" s="31"/>
      <c r="LZL5" s="31"/>
      <c r="LZM5" s="31"/>
      <c r="LZN5" s="31"/>
      <c r="LZO5" s="31"/>
      <c r="LZP5" s="31"/>
      <c r="LZQ5" s="31"/>
      <c r="LZR5" s="31"/>
      <c r="LZS5" s="31"/>
      <c r="LZT5" s="31"/>
      <c r="LZU5" s="31"/>
      <c r="LZV5" s="31"/>
      <c r="LZW5" s="31"/>
      <c r="LZX5" s="31"/>
      <c r="LZY5" s="31"/>
      <c r="LZZ5" s="31"/>
      <c r="MAA5" s="31"/>
      <c r="MAB5" s="31"/>
      <c r="MAC5" s="31"/>
      <c r="MAD5" s="31"/>
      <c r="MAE5" s="31"/>
      <c r="MAF5" s="31"/>
      <c r="MAG5" s="31"/>
      <c r="MAH5" s="31"/>
      <c r="MAI5" s="31"/>
      <c r="MAJ5" s="31"/>
      <c r="MAK5" s="31"/>
      <c r="MAL5" s="31"/>
      <c r="MAM5" s="31"/>
      <c r="MAN5" s="31"/>
      <c r="MAO5" s="31"/>
      <c r="MAP5" s="31"/>
      <c r="MAQ5" s="31"/>
      <c r="MAR5" s="31"/>
      <c r="MAS5" s="31"/>
      <c r="MAT5" s="31"/>
      <c r="MAU5" s="31"/>
      <c r="MAV5" s="31"/>
      <c r="MAW5" s="31"/>
      <c r="MAX5" s="31"/>
      <c r="MAY5" s="31"/>
      <c r="MAZ5" s="31"/>
      <c r="MBA5" s="31"/>
      <c r="MBB5" s="31"/>
      <c r="MBC5" s="31"/>
      <c r="MBD5" s="31"/>
      <c r="MBE5" s="31"/>
      <c r="MBF5" s="31"/>
      <c r="MBG5" s="31"/>
      <c r="MBH5" s="31"/>
      <c r="MBI5" s="31"/>
      <c r="MBJ5" s="31"/>
      <c r="MBK5" s="31"/>
      <c r="MBL5" s="31"/>
      <c r="MBM5" s="31"/>
      <c r="MBN5" s="31"/>
      <c r="MBO5" s="31"/>
      <c r="MBP5" s="31"/>
      <c r="MBQ5" s="31"/>
      <c r="MBR5" s="31"/>
      <c r="MBS5" s="31"/>
      <c r="MBT5" s="31"/>
      <c r="MBU5" s="31"/>
      <c r="MBV5" s="31"/>
      <c r="MBW5" s="31"/>
      <c r="MBX5" s="31"/>
      <c r="MBY5" s="31"/>
      <c r="MBZ5" s="31"/>
      <c r="MCA5" s="31"/>
      <c r="MCB5" s="31"/>
      <c r="MCC5" s="31"/>
      <c r="MCD5" s="31"/>
      <c r="MCE5" s="31"/>
      <c r="MCF5" s="31"/>
      <c r="MCG5" s="31"/>
      <c r="MCH5" s="31"/>
      <c r="MCI5" s="31"/>
      <c r="MCJ5" s="31"/>
      <c r="MCK5" s="31"/>
      <c r="MCL5" s="31"/>
      <c r="MCM5" s="31"/>
      <c r="MCN5" s="31"/>
      <c r="MCO5" s="31"/>
      <c r="MCP5" s="31"/>
      <c r="MCQ5" s="31"/>
      <c r="MCR5" s="31"/>
      <c r="MCS5" s="31"/>
      <c r="MCT5" s="31"/>
      <c r="MCU5" s="31"/>
      <c r="MCV5" s="31"/>
      <c r="MCW5" s="31"/>
      <c r="MCX5" s="31"/>
      <c r="MCY5" s="31"/>
      <c r="MCZ5" s="31"/>
      <c r="MDA5" s="31"/>
      <c r="MDB5" s="31"/>
      <c r="MDC5" s="31"/>
      <c r="MDD5" s="31"/>
      <c r="MDE5" s="31"/>
      <c r="MDF5" s="31"/>
      <c r="MDG5" s="31"/>
      <c r="MDH5" s="31"/>
      <c r="MDI5" s="31"/>
      <c r="MDJ5" s="31"/>
      <c r="MDK5" s="31"/>
      <c r="MDL5" s="31"/>
      <c r="MDM5" s="31"/>
      <c r="MDN5" s="31"/>
      <c r="MDO5" s="31"/>
      <c r="MDP5" s="31"/>
      <c r="MDQ5" s="31"/>
      <c r="MDR5" s="31"/>
      <c r="MDS5" s="31"/>
      <c r="MDT5" s="31"/>
      <c r="MDU5" s="31"/>
      <c r="MDV5" s="31"/>
      <c r="MDW5" s="31"/>
      <c r="MDX5" s="31"/>
      <c r="MDY5" s="31"/>
      <c r="MDZ5" s="31"/>
      <c r="MEA5" s="31"/>
      <c r="MEB5" s="31"/>
      <c r="MEC5" s="31"/>
      <c r="MED5" s="31"/>
      <c r="MEE5" s="31"/>
      <c r="MEF5" s="31"/>
      <c r="MEG5" s="31"/>
      <c r="MEH5" s="31"/>
      <c r="MEI5" s="31"/>
      <c r="MEJ5" s="31"/>
      <c r="MEK5" s="31"/>
      <c r="MEL5" s="31"/>
      <c r="MEM5" s="31"/>
      <c r="MEN5" s="31"/>
      <c r="MEO5" s="31"/>
      <c r="MEP5" s="31"/>
      <c r="MEQ5" s="31"/>
      <c r="MER5" s="31"/>
      <c r="MES5" s="31"/>
      <c r="MET5" s="31"/>
      <c r="MEU5" s="31"/>
      <c r="MEV5" s="31"/>
      <c r="MEW5" s="31"/>
      <c r="MEX5" s="31"/>
      <c r="MEY5" s="31"/>
      <c r="MEZ5" s="31"/>
      <c r="MFA5" s="31"/>
      <c r="MFB5" s="31"/>
      <c r="MFC5" s="31"/>
      <c r="MFD5" s="31"/>
      <c r="MFE5" s="31"/>
      <c r="MFF5" s="31"/>
      <c r="MFG5" s="31"/>
      <c r="MFH5" s="31"/>
      <c r="MFI5" s="31"/>
      <c r="MFJ5" s="31"/>
      <c r="MFK5" s="31"/>
      <c r="MFL5" s="31"/>
      <c r="MFM5" s="31"/>
      <c r="MFN5" s="31"/>
      <c r="MFO5" s="31"/>
      <c r="MFP5" s="31"/>
      <c r="MFQ5" s="31"/>
      <c r="MFR5" s="31"/>
      <c r="MFS5" s="31"/>
      <c r="MFT5" s="31"/>
      <c r="MFU5" s="31"/>
      <c r="MFV5" s="31"/>
      <c r="MFW5" s="31"/>
      <c r="MFX5" s="31"/>
      <c r="MFY5" s="31"/>
      <c r="MFZ5" s="31"/>
      <c r="MGA5" s="31"/>
      <c r="MGB5" s="31"/>
      <c r="MGC5" s="31"/>
      <c r="MGD5" s="31"/>
      <c r="MGE5" s="31"/>
      <c r="MGF5" s="31"/>
      <c r="MGG5" s="31"/>
      <c r="MGH5" s="31"/>
      <c r="MGI5" s="31"/>
      <c r="MGJ5" s="31"/>
      <c r="MGK5" s="31"/>
      <c r="MGL5" s="31"/>
      <c r="MGM5" s="31"/>
      <c r="MGN5" s="31"/>
      <c r="MGO5" s="31"/>
      <c r="MGP5" s="31"/>
      <c r="MGQ5" s="31"/>
      <c r="MGR5" s="31"/>
      <c r="MGS5" s="31"/>
      <c r="MGT5" s="31"/>
      <c r="MGU5" s="31"/>
      <c r="MGV5" s="31"/>
      <c r="MGW5" s="31"/>
      <c r="MGX5" s="31"/>
      <c r="MGY5" s="31"/>
      <c r="MGZ5" s="31"/>
      <c r="MHA5" s="31"/>
      <c r="MHB5" s="31"/>
      <c r="MHC5" s="31"/>
      <c r="MHD5" s="31"/>
      <c r="MHE5" s="31"/>
      <c r="MHF5" s="31"/>
      <c r="MHG5" s="31"/>
      <c r="MHH5" s="31"/>
      <c r="MHI5" s="31"/>
      <c r="MHJ5" s="31"/>
      <c r="MHK5" s="31"/>
      <c r="MHL5" s="31"/>
      <c r="MHM5" s="31"/>
      <c r="MHN5" s="31"/>
      <c r="MHO5" s="31"/>
      <c r="MHP5" s="31"/>
      <c r="MHQ5" s="31"/>
      <c r="MHR5" s="31"/>
      <c r="MHS5" s="31"/>
      <c r="MHT5" s="31"/>
      <c r="MHU5" s="31"/>
      <c r="MHV5" s="31"/>
      <c r="MHW5" s="31"/>
      <c r="MHX5" s="31"/>
      <c r="MHY5" s="31"/>
      <c r="MHZ5" s="31"/>
      <c r="MIA5" s="31"/>
      <c r="MIB5" s="31"/>
      <c r="MIC5" s="31"/>
      <c r="MID5" s="31"/>
      <c r="MIE5" s="31"/>
      <c r="MIF5" s="31"/>
      <c r="MIG5" s="31"/>
      <c r="MIH5" s="31"/>
      <c r="MII5" s="31"/>
      <c r="MIJ5" s="31"/>
      <c r="MIK5" s="31"/>
      <c r="MIL5" s="31"/>
      <c r="MIM5" s="31"/>
      <c r="MIN5" s="31"/>
      <c r="MIO5" s="31"/>
      <c r="MIP5" s="31"/>
      <c r="MIQ5" s="31"/>
      <c r="MIR5" s="31"/>
      <c r="MIS5" s="31"/>
      <c r="MIT5" s="31"/>
      <c r="MIU5" s="31"/>
      <c r="MIV5" s="31"/>
      <c r="MIW5" s="31"/>
      <c r="MIX5" s="31"/>
      <c r="MIY5" s="31"/>
      <c r="MIZ5" s="31"/>
      <c r="MJA5" s="31"/>
      <c r="MJB5" s="31"/>
      <c r="MJC5" s="31"/>
      <c r="MJD5" s="31"/>
      <c r="MJE5" s="31"/>
      <c r="MJF5" s="31"/>
      <c r="MJG5" s="31"/>
      <c r="MJH5" s="31"/>
      <c r="MJI5" s="31"/>
      <c r="MJJ5" s="31"/>
      <c r="MJK5" s="31"/>
      <c r="MJL5" s="31"/>
      <c r="MJM5" s="31"/>
      <c r="MJN5" s="31"/>
      <c r="MJO5" s="31"/>
      <c r="MJP5" s="31"/>
      <c r="MJQ5" s="31"/>
      <c r="MJR5" s="31"/>
      <c r="MJS5" s="31"/>
      <c r="MJT5" s="31"/>
      <c r="MJU5" s="31"/>
      <c r="MJV5" s="31"/>
      <c r="MJW5" s="31"/>
      <c r="MJX5" s="31"/>
      <c r="MJY5" s="31"/>
      <c r="MJZ5" s="31"/>
      <c r="MKA5" s="31"/>
      <c r="MKB5" s="31"/>
      <c r="MKC5" s="31"/>
      <c r="MPU5" s="31"/>
      <c r="MPV5" s="31"/>
      <c r="MPW5" s="31"/>
      <c r="MPX5" s="31"/>
      <c r="MPY5" s="31"/>
      <c r="MPZ5" s="31"/>
      <c r="MQA5" s="31"/>
      <c r="MQB5" s="31"/>
      <c r="MQC5" s="31"/>
      <c r="MQD5" s="31"/>
      <c r="MQE5" s="31"/>
      <c r="MQF5" s="31"/>
      <c r="MQG5" s="31"/>
      <c r="MQH5" s="31"/>
      <c r="MQI5" s="31"/>
      <c r="MQJ5" s="31"/>
      <c r="MQK5" s="31"/>
      <c r="MQL5" s="31"/>
      <c r="MQM5" s="31"/>
      <c r="MQN5" s="31"/>
      <c r="MQO5" s="31"/>
      <c r="MQP5" s="31"/>
      <c r="MQQ5" s="31"/>
      <c r="MQR5" s="31"/>
      <c r="MQS5" s="31"/>
      <c r="MQT5" s="31"/>
      <c r="MQU5" s="31"/>
      <c r="MQV5" s="31"/>
      <c r="MQW5" s="31"/>
      <c r="MQX5" s="31"/>
      <c r="MQY5" s="31"/>
      <c r="MQZ5" s="31"/>
      <c r="MRA5" s="31"/>
      <c r="MRB5" s="31"/>
      <c r="MRC5" s="31"/>
      <c r="MRD5" s="31"/>
      <c r="MRE5" s="31"/>
      <c r="MRF5" s="31"/>
      <c r="MRG5" s="31"/>
      <c r="MRH5" s="31"/>
      <c r="MRI5" s="31"/>
      <c r="MRJ5" s="31"/>
      <c r="MRK5" s="31"/>
      <c r="MRL5" s="31"/>
      <c r="MRM5" s="31"/>
      <c r="MRN5" s="31"/>
      <c r="MRO5" s="31"/>
      <c r="MRP5" s="31"/>
      <c r="MRQ5" s="31"/>
      <c r="MRR5" s="31"/>
      <c r="MRS5" s="31"/>
      <c r="MRT5" s="31"/>
      <c r="MRU5" s="31"/>
      <c r="MRV5" s="31"/>
      <c r="MRW5" s="31"/>
      <c r="MRX5" s="31"/>
      <c r="MRY5" s="31"/>
      <c r="MRZ5" s="31"/>
      <c r="MSA5" s="31"/>
      <c r="MSB5" s="31"/>
      <c r="MSC5" s="31"/>
      <c r="MSD5" s="31"/>
      <c r="MSE5" s="31"/>
      <c r="MSF5" s="31"/>
      <c r="MSG5" s="31"/>
      <c r="MSH5" s="31"/>
      <c r="MSI5" s="31"/>
      <c r="MSJ5" s="31"/>
      <c r="MSK5" s="31"/>
      <c r="MSL5" s="31"/>
      <c r="MSM5" s="31"/>
      <c r="MSN5" s="31"/>
      <c r="MSO5" s="31"/>
      <c r="MSP5" s="31"/>
      <c r="MSQ5" s="31"/>
      <c r="MSR5" s="31"/>
      <c r="MSS5" s="31"/>
      <c r="MST5" s="31"/>
      <c r="MSU5" s="31"/>
      <c r="MSV5" s="31"/>
      <c r="MSW5" s="31"/>
      <c r="MSX5" s="31"/>
      <c r="MSY5" s="31"/>
      <c r="MSZ5" s="31"/>
      <c r="MTA5" s="31"/>
      <c r="MTB5" s="31"/>
      <c r="MTC5" s="31"/>
      <c r="MTD5" s="31"/>
      <c r="MTE5" s="31"/>
      <c r="MTF5" s="31"/>
      <c r="MTG5" s="31"/>
      <c r="MTH5" s="31"/>
      <c r="MTI5" s="31"/>
      <c r="MTJ5" s="31"/>
      <c r="MTK5" s="31"/>
      <c r="MTL5" s="31"/>
      <c r="MTM5" s="31"/>
      <c r="MTN5" s="31"/>
      <c r="MTO5" s="31"/>
      <c r="MTP5" s="31"/>
      <c r="MTQ5" s="31"/>
      <c r="MTR5" s="31"/>
      <c r="MTS5" s="31"/>
      <c r="MTT5" s="31"/>
      <c r="MTU5" s="31"/>
      <c r="MTV5" s="31"/>
      <c r="MTW5" s="31"/>
      <c r="MTX5" s="31"/>
      <c r="MTY5" s="31"/>
      <c r="MTZ5" s="31"/>
      <c r="MUA5" s="31"/>
      <c r="MUB5" s="31"/>
      <c r="MUC5" s="31"/>
      <c r="MUD5" s="31"/>
      <c r="MUE5" s="31"/>
      <c r="MUF5" s="31"/>
      <c r="MUG5" s="31"/>
      <c r="MUH5" s="31"/>
      <c r="MUI5" s="31"/>
      <c r="MUJ5" s="31"/>
      <c r="MUK5" s="31"/>
      <c r="MUL5" s="31"/>
      <c r="MUM5" s="31"/>
      <c r="MUN5" s="31"/>
      <c r="MUO5" s="31"/>
      <c r="MUP5" s="31"/>
      <c r="MUQ5" s="31"/>
      <c r="MUR5" s="31"/>
      <c r="MUS5" s="31"/>
      <c r="MUT5" s="31"/>
      <c r="MUU5" s="31"/>
      <c r="MUV5" s="31"/>
      <c r="MUW5" s="31"/>
      <c r="MUX5" s="31"/>
      <c r="MUY5" s="31"/>
      <c r="MUZ5" s="31"/>
      <c r="MVA5" s="31"/>
      <c r="MVB5" s="31"/>
      <c r="MVC5" s="31"/>
      <c r="MVD5" s="31"/>
      <c r="MVE5" s="31"/>
      <c r="MVF5" s="31"/>
      <c r="MVG5" s="31"/>
      <c r="MVH5" s="31"/>
      <c r="MVI5" s="31"/>
      <c r="MVJ5" s="31"/>
      <c r="MVK5" s="31"/>
      <c r="MVL5" s="31"/>
      <c r="MVM5" s="31"/>
      <c r="MVN5" s="31"/>
      <c r="MVO5" s="31"/>
      <c r="MVP5" s="31"/>
      <c r="MVQ5" s="31"/>
      <c r="MVR5" s="31"/>
      <c r="MVS5" s="31"/>
      <c r="MVT5" s="31"/>
      <c r="MVU5" s="31"/>
      <c r="MVV5" s="31"/>
      <c r="MVW5" s="31"/>
      <c r="MVX5" s="31"/>
      <c r="MVY5" s="31"/>
      <c r="MVZ5" s="31"/>
      <c r="MWA5" s="31"/>
      <c r="MWB5" s="31"/>
      <c r="MWC5" s="31"/>
      <c r="MWD5" s="31"/>
      <c r="MWE5" s="31"/>
      <c r="MWF5" s="31"/>
      <c r="MWG5" s="31"/>
      <c r="MWH5" s="31"/>
      <c r="MWI5" s="31"/>
      <c r="MWJ5" s="31"/>
      <c r="MWK5" s="31"/>
      <c r="MWL5" s="31"/>
      <c r="MWM5" s="31"/>
      <c r="MWN5" s="31"/>
      <c r="MWO5" s="31"/>
      <c r="MWP5" s="31"/>
      <c r="MWQ5" s="31"/>
      <c r="MWR5" s="31"/>
      <c r="MWS5" s="31"/>
      <c r="MWT5" s="31"/>
      <c r="MWU5" s="31"/>
      <c r="MWV5" s="31"/>
      <c r="MWW5" s="31"/>
      <c r="MWX5" s="31"/>
      <c r="MWY5" s="31"/>
      <c r="MWZ5" s="31"/>
      <c r="MXA5" s="31"/>
      <c r="MXB5" s="31"/>
      <c r="MXC5" s="31"/>
      <c r="MXD5" s="31"/>
      <c r="MXE5" s="31"/>
      <c r="MXF5" s="31"/>
      <c r="MXG5" s="31"/>
      <c r="MXH5" s="31"/>
      <c r="MXI5" s="31"/>
      <c r="MXJ5" s="31"/>
      <c r="MXK5" s="31"/>
      <c r="MXL5" s="31"/>
      <c r="MXM5" s="31"/>
      <c r="MXN5" s="31"/>
      <c r="MXO5" s="31"/>
      <c r="MXP5" s="31"/>
      <c r="MXQ5" s="31"/>
      <c r="MXR5" s="31"/>
      <c r="MXS5" s="31"/>
      <c r="MXT5" s="31"/>
      <c r="MXU5" s="31"/>
      <c r="MXV5" s="31"/>
      <c r="MXW5" s="31"/>
      <c r="MXX5" s="31"/>
      <c r="MXY5" s="31"/>
      <c r="MXZ5" s="31"/>
      <c r="MYA5" s="31"/>
      <c r="MYB5" s="31"/>
      <c r="MYC5" s="31"/>
      <c r="MYD5" s="31"/>
      <c r="MYE5" s="31"/>
      <c r="MYF5" s="31"/>
      <c r="MYG5" s="31"/>
      <c r="MYH5" s="31"/>
      <c r="MYI5" s="31"/>
      <c r="MYJ5" s="31"/>
      <c r="MYK5" s="31"/>
      <c r="MYL5" s="31"/>
      <c r="MYM5" s="31"/>
      <c r="MYN5" s="31"/>
      <c r="MYO5" s="31"/>
      <c r="MYP5" s="31"/>
      <c r="MYQ5" s="31"/>
      <c r="MYR5" s="31"/>
      <c r="MYS5" s="31"/>
      <c r="MYT5" s="31"/>
      <c r="MYU5" s="31"/>
      <c r="MYV5" s="31"/>
      <c r="MYW5" s="31"/>
      <c r="MYX5" s="31"/>
      <c r="MYY5" s="31"/>
      <c r="MYZ5" s="31"/>
      <c r="MZA5" s="31"/>
      <c r="MZB5" s="31"/>
      <c r="MZC5" s="31"/>
      <c r="MZD5" s="31"/>
      <c r="MZE5" s="31"/>
      <c r="MZF5" s="31"/>
      <c r="MZG5" s="31"/>
      <c r="MZH5" s="31"/>
      <c r="MZI5" s="31"/>
      <c r="MZJ5" s="31"/>
      <c r="MZK5" s="31"/>
      <c r="MZL5" s="31"/>
      <c r="MZM5" s="31"/>
      <c r="MZN5" s="31"/>
      <c r="MZO5" s="31"/>
      <c r="MZP5" s="31"/>
      <c r="MZQ5" s="31"/>
      <c r="MZR5" s="31"/>
      <c r="MZS5" s="31"/>
      <c r="MZT5" s="31"/>
      <c r="MZU5" s="31"/>
      <c r="MZV5" s="31"/>
      <c r="MZW5" s="31"/>
      <c r="MZX5" s="31"/>
      <c r="MZY5" s="31"/>
      <c r="MZZ5" s="31"/>
      <c r="NAA5" s="31"/>
      <c r="NAB5" s="31"/>
      <c r="NAC5" s="31"/>
      <c r="NAD5" s="31"/>
      <c r="NAE5" s="31"/>
      <c r="NAF5" s="31"/>
      <c r="NAG5" s="31"/>
      <c r="NAH5" s="31"/>
      <c r="NAI5" s="31"/>
      <c r="NAJ5" s="31"/>
      <c r="NAK5" s="31"/>
      <c r="NAL5" s="31"/>
      <c r="NAM5" s="31"/>
      <c r="NAN5" s="31"/>
      <c r="NAO5" s="31"/>
      <c r="NAP5" s="31"/>
      <c r="NAQ5" s="31"/>
      <c r="NAR5" s="31"/>
      <c r="NAS5" s="31"/>
      <c r="NAT5" s="31"/>
      <c r="NAU5" s="31"/>
      <c r="NAV5" s="31"/>
      <c r="NAW5" s="31"/>
      <c r="NAX5" s="31"/>
      <c r="NAY5" s="31"/>
      <c r="NAZ5" s="31"/>
      <c r="NBA5" s="31"/>
      <c r="NBB5" s="31"/>
      <c r="NBC5" s="31"/>
      <c r="NBD5" s="31"/>
      <c r="NBE5" s="31"/>
      <c r="NBF5" s="31"/>
      <c r="NBG5" s="31"/>
      <c r="NBH5" s="31"/>
      <c r="NBI5" s="31"/>
      <c r="NBJ5" s="31"/>
      <c r="NBK5" s="31"/>
      <c r="NBL5" s="31"/>
      <c r="NBM5" s="31"/>
      <c r="NBN5" s="31"/>
      <c r="NBO5" s="31"/>
      <c r="NBP5" s="31"/>
      <c r="NBQ5" s="31"/>
      <c r="NBR5" s="31"/>
      <c r="NBS5" s="31"/>
      <c r="NBT5" s="31"/>
      <c r="NBU5" s="31"/>
      <c r="NBV5" s="31"/>
      <c r="NBW5" s="31"/>
      <c r="NBX5" s="31"/>
      <c r="NBY5" s="31"/>
      <c r="NBZ5" s="31"/>
      <c r="NCA5" s="31"/>
      <c r="NCB5" s="31"/>
      <c r="NCC5" s="31"/>
      <c r="NCD5" s="31"/>
      <c r="NCE5" s="31"/>
      <c r="NCF5" s="31"/>
      <c r="NCG5" s="31"/>
      <c r="NCH5" s="31"/>
      <c r="NCI5" s="31"/>
      <c r="NCJ5" s="31"/>
      <c r="NCK5" s="31"/>
      <c r="NCL5" s="31"/>
      <c r="NCM5" s="31"/>
      <c r="NCN5" s="31"/>
      <c r="NCO5" s="31"/>
      <c r="NCP5" s="31"/>
      <c r="NCQ5" s="31"/>
      <c r="NCR5" s="31"/>
      <c r="NCS5" s="31"/>
      <c r="NCT5" s="31"/>
      <c r="NCU5" s="31"/>
      <c r="NCV5" s="31"/>
      <c r="NCW5" s="31"/>
      <c r="NCX5" s="31"/>
      <c r="NCY5" s="31"/>
      <c r="NCZ5" s="31"/>
      <c r="NDA5" s="31"/>
      <c r="NDB5" s="31"/>
      <c r="NDC5" s="31"/>
      <c r="NDD5" s="31"/>
      <c r="NDE5" s="31"/>
      <c r="NDF5" s="31"/>
      <c r="NDG5" s="31"/>
      <c r="NDH5" s="31"/>
      <c r="NDI5" s="31"/>
      <c r="NDJ5" s="31"/>
      <c r="NDK5" s="31"/>
      <c r="NDL5" s="31"/>
      <c r="NDM5" s="31"/>
      <c r="NDN5" s="31"/>
      <c r="NDO5" s="31"/>
      <c r="NDP5" s="31"/>
      <c r="NDQ5" s="31"/>
      <c r="NDR5" s="31"/>
      <c r="NDS5" s="31"/>
      <c r="NDT5" s="31"/>
      <c r="NDU5" s="31"/>
      <c r="NDV5" s="31"/>
      <c r="NDW5" s="31"/>
      <c r="NDX5" s="31"/>
      <c r="NDY5" s="31"/>
      <c r="NDZ5" s="31"/>
      <c r="NEA5" s="31"/>
      <c r="NEB5" s="31"/>
      <c r="NEC5" s="31"/>
      <c r="NED5" s="31"/>
      <c r="NEE5" s="31"/>
      <c r="NEF5" s="31"/>
      <c r="NEG5" s="31"/>
      <c r="NEH5" s="31"/>
      <c r="NEI5" s="31"/>
      <c r="NEJ5" s="31"/>
      <c r="NEK5" s="31"/>
      <c r="NEL5" s="31"/>
      <c r="NEM5" s="31"/>
      <c r="NEN5" s="31"/>
      <c r="NEO5" s="31"/>
      <c r="NEP5" s="31"/>
      <c r="NEQ5" s="31"/>
      <c r="NER5" s="31"/>
      <c r="NES5" s="31"/>
      <c r="NET5" s="31"/>
      <c r="NEU5" s="31"/>
      <c r="NEV5" s="31"/>
      <c r="NEW5" s="31"/>
      <c r="NEX5" s="31"/>
      <c r="NEY5" s="31"/>
      <c r="NEZ5" s="31"/>
      <c r="NFA5" s="31"/>
      <c r="NFB5" s="31"/>
      <c r="NFC5" s="31"/>
      <c r="NFD5" s="31"/>
      <c r="NFE5" s="31"/>
      <c r="NFF5" s="31"/>
      <c r="NFG5" s="31"/>
      <c r="NFH5" s="31"/>
      <c r="NFI5" s="31"/>
      <c r="NFJ5" s="31"/>
      <c r="NFK5" s="31"/>
      <c r="NFL5" s="31"/>
      <c r="NFM5" s="31"/>
      <c r="NFN5" s="31"/>
      <c r="NFO5" s="31"/>
      <c r="NFP5" s="31"/>
      <c r="NFQ5" s="31"/>
      <c r="NFR5" s="31"/>
      <c r="NFS5" s="31"/>
      <c r="NFT5" s="31"/>
      <c r="NFU5" s="31"/>
      <c r="NFV5" s="31"/>
      <c r="NFW5" s="31"/>
      <c r="NFX5" s="31"/>
      <c r="NFY5" s="31"/>
      <c r="NFZ5" s="31"/>
      <c r="NGA5" s="31"/>
      <c r="NGB5" s="31"/>
      <c r="NGC5" s="31"/>
      <c r="NGD5" s="31"/>
      <c r="NGE5" s="31"/>
      <c r="NGF5" s="31"/>
      <c r="NGG5" s="31"/>
      <c r="NGH5" s="31"/>
      <c r="NGI5" s="31"/>
      <c r="NGJ5" s="31"/>
      <c r="NGK5" s="31"/>
      <c r="NGL5" s="31"/>
      <c r="NGM5" s="31"/>
      <c r="NGN5" s="31"/>
      <c r="NGO5" s="31"/>
      <c r="NGP5" s="31"/>
      <c r="NGQ5" s="31"/>
      <c r="NGR5" s="31"/>
      <c r="NGS5" s="31"/>
      <c r="NGT5" s="31"/>
      <c r="NGU5" s="31"/>
      <c r="NGV5" s="31"/>
      <c r="NGW5" s="31"/>
      <c r="NGX5" s="31"/>
      <c r="NGY5" s="31"/>
      <c r="NGZ5" s="31"/>
      <c r="NHA5" s="31"/>
      <c r="NHB5" s="31"/>
      <c r="NHC5" s="31"/>
      <c r="NHD5" s="31"/>
      <c r="NHE5" s="31"/>
      <c r="NHF5" s="31"/>
      <c r="NHG5" s="31"/>
      <c r="NHH5" s="31"/>
      <c r="NHI5" s="31"/>
      <c r="NHJ5" s="31"/>
      <c r="NHK5" s="31"/>
      <c r="NHL5" s="31"/>
      <c r="NHM5" s="31"/>
      <c r="NHN5" s="31"/>
      <c r="NHO5" s="31"/>
      <c r="NHP5" s="31"/>
      <c r="NHQ5" s="31"/>
      <c r="NHR5" s="31"/>
      <c r="NHS5" s="31"/>
      <c r="NHT5" s="31"/>
      <c r="NHU5" s="31"/>
      <c r="NHV5" s="31"/>
      <c r="NHW5" s="31"/>
      <c r="NHX5" s="31"/>
      <c r="NHY5" s="31"/>
      <c r="NHZ5" s="31"/>
      <c r="NIA5" s="31"/>
      <c r="NIB5" s="31"/>
      <c r="NIC5" s="31"/>
      <c r="NID5" s="31"/>
      <c r="NIE5" s="31"/>
      <c r="NIF5" s="31"/>
      <c r="NIG5" s="31"/>
      <c r="NIH5" s="31"/>
      <c r="NII5" s="31"/>
      <c r="NIJ5" s="31"/>
      <c r="NIK5" s="31"/>
      <c r="NIL5" s="31"/>
      <c r="NIM5" s="31"/>
      <c r="NIN5" s="31"/>
      <c r="NIO5" s="31"/>
      <c r="NIP5" s="31"/>
      <c r="NIQ5" s="31"/>
      <c r="NIR5" s="31"/>
      <c r="NIS5" s="31"/>
      <c r="NIT5" s="31"/>
      <c r="NIU5" s="31"/>
      <c r="NIV5" s="31"/>
      <c r="NIW5" s="31"/>
      <c r="NIX5" s="31"/>
      <c r="NIY5" s="31"/>
      <c r="NIZ5" s="31"/>
      <c r="NJA5" s="31"/>
      <c r="NJB5" s="31"/>
      <c r="NJC5" s="31"/>
      <c r="NJD5" s="31"/>
      <c r="NJE5" s="31"/>
      <c r="NJF5" s="31"/>
      <c r="NJG5" s="31"/>
      <c r="NJH5" s="31"/>
      <c r="NJI5" s="31"/>
      <c r="NJJ5" s="31"/>
      <c r="NJK5" s="31"/>
      <c r="NJL5" s="31"/>
      <c r="NJM5" s="31"/>
      <c r="NJN5" s="31"/>
      <c r="NJO5" s="31"/>
      <c r="NJP5" s="31"/>
      <c r="NJQ5" s="31"/>
      <c r="NJR5" s="31"/>
      <c r="NJS5" s="31"/>
      <c r="NJT5" s="31"/>
      <c r="NJU5" s="31"/>
      <c r="NJV5" s="31"/>
      <c r="NJW5" s="31"/>
      <c r="NJX5" s="31"/>
      <c r="NJY5" s="31"/>
      <c r="NJZ5" s="31"/>
      <c r="NKA5" s="31"/>
      <c r="NKB5" s="31"/>
      <c r="NKC5" s="31"/>
      <c r="NKD5" s="31"/>
      <c r="NKE5" s="31"/>
      <c r="NKF5" s="31"/>
      <c r="NKG5" s="31"/>
      <c r="NKH5" s="31"/>
      <c r="NKI5" s="31"/>
      <c r="NKJ5" s="31"/>
      <c r="NKK5" s="31"/>
      <c r="NKL5" s="31"/>
      <c r="NKM5" s="31"/>
      <c r="NKN5" s="31"/>
      <c r="NKO5" s="31"/>
      <c r="NKP5" s="31"/>
      <c r="NKQ5" s="31"/>
      <c r="NKR5" s="31"/>
      <c r="NKS5" s="31"/>
      <c r="NKT5" s="31"/>
      <c r="NKU5" s="31"/>
      <c r="NKV5" s="31"/>
      <c r="NKW5" s="31"/>
      <c r="NKX5" s="31"/>
      <c r="NKY5" s="31"/>
      <c r="NKZ5" s="31"/>
      <c r="NLA5" s="31"/>
      <c r="NLB5" s="31"/>
      <c r="NLC5" s="31"/>
      <c r="NLD5" s="31"/>
      <c r="NLE5" s="31"/>
      <c r="NLF5" s="31"/>
      <c r="NLG5" s="31"/>
      <c r="NLH5" s="31"/>
      <c r="NLI5" s="31"/>
      <c r="NLJ5" s="31"/>
      <c r="NLK5" s="31"/>
      <c r="NLL5" s="31"/>
      <c r="NLM5" s="31"/>
      <c r="NLN5" s="31"/>
      <c r="NLO5" s="31"/>
      <c r="NLP5" s="31"/>
      <c r="NLQ5" s="31"/>
      <c r="NLR5" s="31"/>
      <c r="NLS5" s="31"/>
      <c r="NLT5" s="31"/>
      <c r="NLU5" s="31"/>
      <c r="NLV5" s="31"/>
      <c r="NLW5" s="31"/>
      <c r="NLX5" s="31"/>
      <c r="NLY5" s="31"/>
      <c r="NLZ5" s="31"/>
      <c r="NMA5" s="31"/>
      <c r="NMB5" s="31"/>
      <c r="NMC5" s="31"/>
      <c r="NMD5" s="31"/>
      <c r="NME5" s="31"/>
      <c r="NMF5" s="31"/>
      <c r="NMG5" s="31"/>
      <c r="NMH5" s="31"/>
      <c r="NMI5" s="31"/>
      <c r="NMJ5" s="31"/>
      <c r="NMK5" s="31"/>
      <c r="NML5" s="31"/>
      <c r="NMM5" s="31"/>
      <c r="NMN5" s="31"/>
      <c r="NMO5" s="31"/>
      <c r="NMP5" s="31"/>
      <c r="NMQ5" s="31"/>
      <c r="NMR5" s="31"/>
      <c r="NMS5" s="31"/>
      <c r="NMT5" s="31"/>
      <c r="NMU5" s="31"/>
      <c r="NMV5" s="31"/>
      <c r="NMW5" s="31"/>
      <c r="NMX5" s="31"/>
      <c r="NMY5" s="31"/>
      <c r="NMZ5" s="31"/>
      <c r="NNA5" s="31"/>
      <c r="NNB5" s="31"/>
      <c r="NNC5" s="31"/>
      <c r="NND5" s="31"/>
      <c r="NNE5" s="31"/>
      <c r="NNF5" s="31"/>
      <c r="NNG5" s="31"/>
      <c r="NNH5" s="31"/>
      <c r="NNI5" s="31"/>
      <c r="NNJ5" s="31"/>
      <c r="NNK5" s="31"/>
      <c r="NNL5" s="31"/>
      <c r="NNM5" s="31"/>
      <c r="NNN5" s="31"/>
      <c r="NNO5" s="31"/>
      <c r="NNP5" s="31"/>
      <c r="NNQ5" s="31"/>
      <c r="NNR5" s="31"/>
      <c r="NNS5" s="31"/>
      <c r="NNT5" s="31"/>
      <c r="NNU5" s="31"/>
      <c r="NNV5" s="31"/>
      <c r="NNW5" s="31"/>
      <c r="NNX5" s="31"/>
      <c r="NNY5" s="31"/>
      <c r="NNZ5" s="31"/>
      <c r="NOA5" s="31"/>
      <c r="NOB5" s="31"/>
      <c r="NOC5" s="31"/>
      <c r="NOD5" s="31"/>
      <c r="NOE5" s="31"/>
      <c r="NOF5" s="31"/>
      <c r="NOG5" s="31"/>
      <c r="NOH5" s="31"/>
      <c r="NOI5" s="31"/>
      <c r="NOJ5" s="31"/>
      <c r="NOK5" s="31"/>
      <c r="NOL5" s="31"/>
      <c r="NOM5" s="31"/>
      <c r="NON5" s="31"/>
      <c r="NOO5" s="31"/>
      <c r="NOP5" s="31"/>
      <c r="NOQ5" s="31"/>
      <c r="NOR5" s="31"/>
      <c r="NOS5" s="31"/>
      <c r="NOT5" s="31"/>
      <c r="NOU5" s="31"/>
      <c r="NOV5" s="31"/>
      <c r="NOW5" s="31"/>
      <c r="NOX5" s="31"/>
      <c r="NOY5" s="31"/>
      <c r="NOZ5" s="31"/>
      <c r="NPA5" s="31"/>
      <c r="NPB5" s="31"/>
      <c r="NPC5" s="31"/>
      <c r="NPD5" s="31"/>
      <c r="NPE5" s="31"/>
      <c r="NPF5" s="31"/>
      <c r="NPG5" s="31"/>
      <c r="NPH5" s="31"/>
      <c r="NPI5" s="31"/>
      <c r="NPJ5" s="31"/>
      <c r="NPK5" s="31"/>
      <c r="NPL5" s="31"/>
      <c r="NPM5" s="31"/>
      <c r="NPN5" s="31"/>
      <c r="NPO5" s="31"/>
      <c r="NPP5" s="31"/>
      <c r="NPQ5" s="31"/>
      <c r="NPR5" s="31"/>
      <c r="NPS5" s="31"/>
      <c r="NPT5" s="31"/>
      <c r="NPU5" s="31"/>
      <c r="NPV5" s="31"/>
      <c r="NPW5" s="31"/>
      <c r="NPX5" s="31"/>
      <c r="NPY5" s="31"/>
      <c r="NPZ5" s="31"/>
      <c r="NQA5" s="31"/>
      <c r="NQB5" s="31"/>
      <c r="NQC5" s="31"/>
      <c r="NQD5" s="31"/>
      <c r="NQE5" s="31"/>
      <c r="NQF5" s="31"/>
      <c r="NQG5" s="31"/>
      <c r="NQH5" s="31"/>
      <c r="NQI5" s="31"/>
      <c r="NQJ5" s="31"/>
      <c r="NQK5" s="31"/>
      <c r="NQL5" s="31"/>
      <c r="NQM5" s="31"/>
      <c r="NQN5" s="31"/>
      <c r="NQO5" s="31"/>
      <c r="NQP5" s="31"/>
      <c r="NQQ5" s="31"/>
      <c r="NQR5" s="31"/>
      <c r="NQS5" s="31"/>
      <c r="NQT5" s="31"/>
      <c r="NQU5" s="31"/>
      <c r="NQV5" s="31"/>
      <c r="NQW5" s="31"/>
      <c r="NQX5" s="31"/>
      <c r="NQY5" s="31"/>
      <c r="NQZ5" s="31"/>
      <c r="NRA5" s="31"/>
      <c r="NRB5" s="31"/>
      <c r="NRC5" s="31"/>
      <c r="NRD5" s="31"/>
      <c r="NRE5" s="31"/>
      <c r="NRF5" s="31"/>
      <c r="NRG5" s="31"/>
      <c r="NRH5" s="31"/>
      <c r="NRI5" s="31"/>
      <c r="NRJ5" s="31"/>
      <c r="NRK5" s="31"/>
      <c r="NRL5" s="31"/>
      <c r="NRM5" s="31"/>
      <c r="NRN5" s="31"/>
      <c r="NRO5" s="31"/>
      <c r="NRP5" s="31"/>
      <c r="NRQ5" s="31"/>
      <c r="NRR5" s="31"/>
      <c r="NRS5" s="31"/>
      <c r="NRT5" s="31"/>
      <c r="NRU5" s="31"/>
      <c r="NRV5" s="31"/>
      <c r="NRW5" s="31"/>
      <c r="NRX5" s="31"/>
      <c r="NRY5" s="31"/>
      <c r="NRZ5" s="31"/>
      <c r="NSA5" s="31"/>
      <c r="NSB5" s="31"/>
      <c r="NSC5" s="31"/>
      <c r="NSD5" s="31"/>
      <c r="NSE5" s="31"/>
      <c r="NSF5" s="31"/>
      <c r="NSG5" s="31"/>
      <c r="NSH5" s="31"/>
      <c r="NSI5" s="31"/>
      <c r="NSJ5" s="31"/>
      <c r="NSK5" s="31"/>
      <c r="NSL5" s="31"/>
      <c r="NSM5" s="31"/>
      <c r="NSN5" s="31"/>
      <c r="NSO5" s="31"/>
      <c r="NSP5" s="31"/>
      <c r="NSQ5" s="31"/>
      <c r="NSR5" s="31"/>
      <c r="NSS5" s="31"/>
      <c r="NST5" s="31"/>
      <c r="NSU5" s="31"/>
      <c r="NSV5" s="31"/>
      <c r="NSW5" s="31"/>
      <c r="NSX5" s="31"/>
      <c r="NSY5" s="31"/>
      <c r="NSZ5" s="31"/>
      <c r="NTA5" s="31"/>
      <c r="NTB5" s="31"/>
      <c r="NTC5" s="31"/>
      <c r="NTD5" s="31"/>
      <c r="NTE5" s="31"/>
      <c r="NTF5" s="31"/>
      <c r="NTG5" s="31"/>
      <c r="NTH5" s="31"/>
      <c r="NTI5" s="31"/>
      <c r="NTJ5" s="31"/>
      <c r="NTK5" s="31"/>
      <c r="NTL5" s="31"/>
      <c r="NTM5" s="31"/>
      <c r="NTN5" s="31"/>
      <c r="NTO5" s="31"/>
      <c r="NTP5" s="31"/>
      <c r="NTQ5" s="31"/>
      <c r="NTR5" s="31"/>
      <c r="NTS5" s="31"/>
      <c r="NTT5" s="31"/>
      <c r="NTU5" s="31"/>
      <c r="NTV5" s="31"/>
      <c r="NTW5" s="31"/>
      <c r="NTX5" s="31"/>
      <c r="NTY5" s="31"/>
      <c r="NTZ5" s="31"/>
      <c r="NUA5" s="31"/>
      <c r="NUB5" s="31"/>
      <c r="NUC5" s="31"/>
      <c r="NUD5" s="31"/>
      <c r="NUE5" s="31"/>
      <c r="NUF5" s="31"/>
      <c r="NUG5" s="31"/>
      <c r="NUH5" s="31"/>
      <c r="NUI5" s="31"/>
      <c r="NUJ5" s="31"/>
      <c r="NUK5" s="31"/>
      <c r="NUL5" s="31"/>
      <c r="NUM5" s="31"/>
      <c r="NUN5" s="31"/>
      <c r="NUO5" s="31"/>
      <c r="NUP5" s="31"/>
      <c r="NUQ5" s="31"/>
      <c r="NUR5" s="31"/>
      <c r="NUS5" s="31"/>
      <c r="NUT5" s="31"/>
      <c r="NUU5" s="31"/>
      <c r="NUV5" s="31"/>
      <c r="NUW5" s="31"/>
      <c r="NUX5" s="31"/>
      <c r="NUY5" s="31"/>
      <c r="NUZ5" s="31"/>
      <c r="NVA5" s="31"/>
      <c r="NVB5" s="31"/>
      <c r="NVC5" s="31"/>
      <c r="NVD5" s="31"/>
      <c r="NVE5" s="31"/>
      <c r="NVF5" s="31"/>
      <c r="NVG5" s="31"/>
      <c r="NVH5" s="31"/>
      <c r="NVI5" s="31"/>
      <c r="NVJ5" s="31"/>
      <c r="NVK5" s="31"/>
      <c r="NVL5" s="31"/>
      <c r="NVM5" s="31"/>
      <c r="NVN5" s="31"/>
      <c r="NVO5" s="31"/>
      <c r="NVP5" s="31"/>
      <c r="NVQ5" s="31"/>
      <c r="NVR5" s="31"/>
      <c r="NVS5" s="31"/>
      <c r="NVT5" s="31"/>
      <c r="NVU5" s="31"/>
      <c r="NVV5" s="31"/>
      <c r="NVW5" s="31"/>
      <c r="NVX5" s="31"/>
      <c r="NVY5" s="31"/>
      <c r="NVZ5" s="31"/>
      <c r="NWA5" s="31"/>
      <c r="NWB5" s="31"/>
      <c r="NWC5" s="31"/>
      <c r="NWD5" s="31"/>
      <c r="NWE5" s="31"/>
      <c r="NWF5" s="31"/>
      <c r="NWG5" s="31"/>
      <c r="NWH5" s="31"/>
      <c r="NWI5" s="31"/>
      <c r="NWJ5" s="31"/>
      <c r="NWK5" s="31"/>
      <c r="NWL5" s="31"/>
      <c r="NWM5" s="31"/>
      <c r="NWN5" s="31"/>
      <c r="NWO5" s="31"/>
      <c r="NWP5" s="31"/>
      <c r="NWQ5" s="31"/>
      <c r="NWR5" s="31"/>
      <c r="NWS5" s="31"/>
      <c r="NWT5" s="31"/>
      <c r="NWU5" s="31"/>
      <c r="NWV5" s="31"/>
      <c r="NWW5" s="31"/>
      <c r="NWX5" s="31"/>
      <c r="NWY5" s="31"/>
      <c r="NWZ5" s="31"/>
      <c r="NXA5" s="31"/>
      <c r="NXB5" s="31"/>
      <c r="NXC5" s="31"/>
      <c r="NXD5" s="31"/>
      <c r="NXE5" s="31"/>
      <c r="NXF5" s="31"/>
      <c r="NXG5" s="31"/>
      <c r="NXH5" s="31"/>
      <c r="NXI5" s="31"/>
      <c r="NXJ5" s="31"/>
      <c r="NXK5" s="31"/>
      <c r="NXL5" s="31"/>
      <c r="NXM5" s="31"/>
      <c r="NXN5" s="31"/>
      <c r="NXO5" s="31"/>
      <c r="NXP5" s="31"/>
      <c r="NXQ5" s="31"/>
      <c r="NXR5" s="31"/>
      <c r="NXS5" s="31"/>
      <c r="NXT5" s="31"/>
      <c r="NXU5" s="31"/>
      <c r="NXV5" s="31"/>
      <c r="NXW5" s="31"/>
      <c r="NXX5" s="31"/>
      <c r="NXY5" s="31"/>
      <c r="NXZ5" s="31"/>
      <c r="NYA5" s="31"/>
      <c r="NYB5" s="31"/>
      <c r="NYC5" s="31"/>
      <c r="NYD5" s="31"/>
      <c r="NYE5" s="31"/>
      <c r="NYF5" s="31"/>
      <c r="NYG5" s="31"/>
      <c r="NYH5" s="31"/>
      <c r="NYI5" s="31"/>
      <c r="NYJ5" s="31"/>
      <c r="NYK5" s="31"/>
      <c r="NYL5" s="31"/>
      <c r="NYM5" s="31"/>
      <c r="NYN5" s="31"/>
      <c r="NYO5" s="31"/>
      <c r="NYP5" s="31"/>
      <c r="NYQ5" s="31"/>
      <c r="NYR5" s="31"/>
      <c r="NYS5" s="31"/>
      <c r="NYT5" s="31"/>
      <c r="NYU5" s="31"/>
      <c r="NYV5" s="31"/>
      <c r="NYW5" s="31"/>
      <c r="NYX5" s="31"/>
      <c r="NYY5" s="31"/>
      <c r="NYZ5" s="31"/>
      <c r="NZA5" s="31"/>
      <c r="NZB5" s="31"/>
      <c r="NZC5" s="31"/>
      <c r="NZD5" s="31"/>
      <c r="NZE5" s="31"/>
      <c r="NZF5" s="31"/>
      <c r="NZG5" s="31"/>
      <c r="NZH5" s="31"/>
      <c r="NZI5" s="31"/>
      <c r="NZJ5" s="31"/>
      <c r="NZK5" s="31"/>
      <c r="NZL5" s="31"/>
      <c r="NZM5" s="31"/>
      <c r="NZN5" s="31"/>
      <c r="NZO5" s="31"/>
      <c r="NZP5" s="31"/>
      <c r="NZQ5" s="31"/>
      <c r="NZR5" s="31"/>
      <c r="NZS5" s="31"/>
      <c r="NZT5" s="31"/>
      <c r="NZU5" s="31"/>
      <c r="NZV5" s="31"/>
      <c r="NZW5" s="31"/>
      <c r="NZX5" s="31"/>
      <c r="NZY5" s="31"/>
      <c r="NZZ5" s="31"/>
      <c r="OAA5" s="31"/>
      <c r="OAB5" s="31"/>
      <c r="OAC5" s="31"/>
      <c r="OAD5" s="31"/>
      <c r="OAE5" s="31"/>
      <c r="OAF5" s="31"/>
      <c r="OAG5" s="31"/>
      <c r="OAH5" s="31"/>
      <c r="OAI5" s="31"/>
      <c r="OAJ5" s="31"/>
      <c r="OAK5" s="31"/>
      <c r="OAL5" s="31"/>
      <c r="OAM5" s="31"/>
      <c r="OAN5" s="31"/>
      <c r="OAO5" s="31"/>
      <c r="OAP5" s="31"/>
      <c r="OAQ5" s="31"/>
      <c r="OAR5" s="31"/>
      <c r="OAS5" s="31"/>
      <c r="OAT5" s="31"/>
      <c r="OAU5" s="31"/>
      <c r="OAV5" s="31"/>
      <c r="OAW5" s="31"/>
      <c r="OAX5" s="31"/>
      <c r="OAY5" s="31"/>
      <c r="OAZ5" s="31"/>
      <c r="OBA5" s="31"/>
      <c r="OBB5" s="31"/>
      <c r="OBC5" s="31"/>
      <c r="OBD5" s="31"/>
      <c r="OBE5" s="31"/>
      <c r="OBF5" s="31"/>
      <c r="OBG5" s="31"/>
      <c r="OBH5" s="31"/>
      <c r="OBI5" s="31"/>
      <c r="OBJ5" s="31"/>
      <c r="OBK5" s="31"/>
      <c r="OBL5" s="31"/>
      <c r="OBM5" s="31"/>
      <c r="OBN5" s="31"/>
      <c r="OBO5" s="31"/>
      <c r="OBP5" s="31"/>
      <c r="OBQ5" s="31"/>
      <c r="OBR5" s="31"/>
      <c r="OBS5" s="31"/>
      <c r="OHK5" s="31"/>
      <c r="OHL5" s="31"/>
      <c r="OHM5" s="31"/>
      <c r="OHN5" s="31"/>
      <c r="OHO5" s="31"/>
      <c r="OHP5" s="31"/>
      <c r="OHQ5" s="31"/>
      <c r="OHR5" s="31"/>
      <c r="OHS5" s="31"/>
      <c r="OHT5" s="31"/>
      <c r="OHU5" s="31"/>
      <c r="OHV5" s="31"/>
      <c r="OHW5" s="31"/>
      <c r="OHX5" s="31"/>
      <c r="OHY5" s="31"/>
      <c r="OHZ5" s="31"/>
      <c r="OIA5" s="31"/>
      <c r="OIB5" s="31"/>
      <c r="OIC5" s="31"/>
      <c r="OID5" s="31"/>
      <c r="OIE5" s="31"/>
      <c r="OIF5" s="31"/>
      <c r="OIG5" s="31"/>
      <c r="OIH5" s="31"/>
      <c r="OII5" s="31"/>
      <c r="OIJ5" s="31"/>
      <c r="OIK5" s="31"/>
      <c r="OIL5" s="31"/>
      <c r="OIM5" s="31"/>
      <c r="OIN5" s="31"/>
      <c r="OIO5" s="31"/>
      <c r="OIP5" s="31"/>
      <c r="OIQ5" s="31"/>
      <c r="OIR5" s="31"/>
      <c r="OIS5" s="31"/>
      <c r="OIT5" s="31"/>
      <c r="OIU5" s="31"/>
      <c r="OIV5" s="31"/>
      <c r="OIW5" s="31"/>
      <c r="OIX5" s="31"/>
      <c r="OIY5" s="31"/>
      <c r="OIZ5" s="31"/>
      <c r="OJA5" s="31"/>
      <c r="OJB5" s="31"/>
      <c r="OJC5" s="31"/>
      <c r="OJD5" s="31"/>
      <c r="OJE5" s="31"/>
      <c r="OJF5" s="31"/>
      <c r="OJG5" s="31"/>
      <c r="OJH5" s="31"/>
      <c r="OJI5" s="31"/>
      <c r="OJJ5" s="31"/>
      <c r="OJK5" s="31"/>
      <c r="OJL5" s="31"/>
      <c r="OJM5" s="31"/>
      <c r="OJN5" s="31"/>
      <c r="OJO5" s="31"/>
      <c r="OJP5" s="31"/>
      <c r="OJQ5" s="31"/>
      <c r="OJR5" s="31"/>
      <c r="OJS5" s="31"/>
      <c r="OJT5" s="31"/>
      <c r="OJU5" s="31"/>
      <c r="OJV5" s="31"/>
      <c r="OJW5" s="31"/>
      <c r="OJX5" s="31"/>
      <c r="OJY5" s="31"/>
      <c r="OJZ5" s="31"/>
      <c r="OKA5" s="31"/>
      <c r="OKB5" s="31"/>
      <c r="OKC5" s="31"/>
      <c r="OKD5" s="31"/>
      <c r="OKE5" s="31"/>
      <c r="OKF5" s="31"/>
      <c r="OKG5" s="31"/>
      <c r="OKH5" s="31"/>
      <c r="OKI5" s="31"/>
      <c r="OKJ5" s="31"/>
      <c r="OKK5" s="31"/>
      <c r="OKL5" s="31"/>
      <c r="OKM5" s="31"/>
      <c r="OKN5" s="31"/>
      <c r="OKO5" s="31"/>
      <c r="OKP5" s="31"/>
      <c r="OKQ5" s="31"/>
      <c r="OKR5" s="31"/>
      <c r="OKS5" s="31"/>
      <c r="OKT5" s="31"/>
      <c r="OKU5" s="31"/>
      <c r="OKV5" s="31"/>
      <c r="OKW5" s="31"/>
      <c r="OKX5" s="31"/>
      <c r="OKY5" s="31"/>
      <c r="OKZ5" s="31"/>
      <c r="OLA5" s="31"/>
      <c r="OLB5" s="31"/>
      <c r="OLC5" s="31"/>
      <c r="OLD5" s="31"/>
      <c r="OLE5" s="31"/>
      <c r="OLF5" s="31"/>
      <c r="OLG5" s="31"/>
      <c r="OLH5" s="31"/>
      <c r="OLI5" s="31"/>
      <c r="OLJ5" s="31"/>
      <c r="OLK5" s="31"/>
      <c r="OLL5" s="31"/>
      <c r="OLM5" s="31"/>
      <c r="OLN5" s="31"/>
      <c r="OLO5" s="31"/>
      <c r="OLP5" s="31"/>
      <c r="OLQ5" s="31"/>
      <c r="OLR5" s="31"/>
      <c r="OLS5" s="31"/>
      <c r="OLT5" s="31"/>
      <c r="OLU5" s="31"/>
      <c r="OLV5" s="31"/>
      <c r="OLW5" s="31"/>
      <c r="OLX5" s="31"/>
      <c r="OLY5" s="31"/>
      <c r="OLZ5" s="31"/>
      <c r="OMA5" s="31"/>
      <c r="OMB5" s="31"/>
      <c r="OMC5" s="31"/>
      <c r="OMD5" s="31"/>
      <c r="OME5" s="31"/>
      <c r="OMF5" s="31"/>
      <c r="OMG5" s="31"/>
      <c r="OMH5" s="31"/>
      <c r="OMI5" s="31"/>
      <c r="OMJ5" s="31"/>
      <c r="OMK5" s="31"/>
      <c r="OML5" s="31"/>
      <c r="OMM5" s="31"/>
      <c r="OMN5" s="31"/>
      <c r="OMO5" s="31"/>
      <c r="OMP5" s="31"/>
      <c r="OMQ5" s="31"/>
      <c r="OMR5" s="31"/>
      <c r="OMS5" s="31"/>
      <c r="OMT5" s="31"/>
      <c r="OMU5" s="31"/>
      <c r="OMV5" s="31"/>
      <c r="OMW5" s="31"/>
      <c r="OMX5" s="31"/>
      <c r="OMY5" s="31"/>
      <c r="OMZ5" s="31"/>
      <c r="ONA5" s="31"/>
      <c r="ONB5" s="31"/>
      <c r="ONC5" s="31"/>
      <c r="OND5" s="31"/>
      <c r="ONE5" s="31"/>
      <c r="ONF5" s="31"/>
      <c r="ONG5" s="31"/>
      <c r="ONH5" s="31"/>
      <c r="ONI5" s="31"/>
      <c r="ONJ5" s="31"/>
      <c r="ONK5" s="31"/>
      <c r="ONL5" s="31"/>
      <c r="ONM5" s="31"/>
      <c r="ONN5" s="31"/>
      <c r="ONO5" s="31"/>
      <c r="ONP5" s="31"/>
      <c r="ONQ5" s="31"/>
      <c r="ONR5" s="31"/>
      <c r="ONS5" s="31"/>
      <c r="ONT5" s="31"/>
      <c r="ONU5" s="31"/>
      <c r="ONV5" s="31"/>
      <c r="ONW5" s="31"/>
      <c r="ONX5" s="31"/>
      <c r="ONY5" s="31"/>
      <c r="ONZ5" s="31"/>
      <c r="OOA5" s="31"/>
      <c r="OOB5" s="31"/>
      <c r="OOC5" s="31"/>
      <c r="OOD5" s="31"/>
      <c r="OOE5" s="31"/>
      <c r="OOF5" s="31"/>
      <c r="OOG5" s="31"/>
      <c r="OOH5" s="31"/>
      <c r="OOI5" s="31"/>
      <c r="OOJ5" s="31"/>
      <c r="OOK5" s="31"/>
      <c r="OOL5" s="31"/>
      <c r="OOM5" s="31"/>
      <c r="OON5" s="31"/>
      <c r="OOO5" s="31"/>
      <c r="OOP5" s="31"/>
      <c r="OOQ5" s="31"/>
      <c r="OOR5" s="31"/>
      <c r="OOS5" s="31"/>
      <c r="OOT5" s="31"/>
      <c r="OOU5" s="31"/>
      <c r="OOV5" s="31"/>
      <c r="OOW5" s="31"/>
      <c r="OOX5" s="31"/>
      <c r="OOY5" s="31"/>
      <c r="OOZ5" s="31"/>
      <c r="OPA5" s="31"/>
      <c r="OPB5" s="31"/>
      <c r="OPC5" s="31"/>
      <c r="OPD5" s="31"/>
      <c r="OPE5" s="31"/>
      <c r="OPF5" s="31"/>
      <c r="OPG5" s="31"/>
      <c r="OPH5" s="31"/>
      <c r="OPI5" s="31"/>
      <c r="OPJ5" s="31"/>
      <c r="OPK5" s="31"/>
      <c r="OPL5" s="31"/>
      <c r="OPM5" s="31"/>
      <c r="OPN5" s="31"/>
      <c r="OPO5" s="31"/>
      <c r="OPP5" s="31"/>
      <c r="OPQ5" s="31"/>
      <c r="OPR5" s="31"/>
      <c r="OPS5" s="31"/>
      <c r="OPT5" s="31"/>
      <c r="OPU5" s="31"/>
      <c r="OPV5" s="31"/>
      <c r="OPW5" s="31"/>
      <c r="OPX5" s="31"/>
      <c r="OPY5" s="31"/>
      <c r="OPZ5" s="31"/>
      <c r="OQA5" s="31"/>
      <c r="OQB5" s="31"/>
      <c r="OQC5" s="31"/>
      <c r="OQD5" s="31"/>
      <c r="OQE5" s="31"/>
      <c r="OQF5" s="31"/>
      <c r="OQG5" s="31"/>
      <c r="OQH5" s="31"/>
      <c r="OQI5" s="31"/>
      <c r="OQJ5" s="31"/>
      <c r="OQK5" s="31"/>
      <c r="OQL5" s="31"/>
      <c r="OQM5" s="31"/>
      <c r="OQN5" s="31"/>
      <c r="OQO5" s="31"/>
      <c r="OQP5" s="31"/>
      <c r="OQQ5" s="31"/>
      <c r="OQR5" s="31"/>
      <c r="OQS5" s="31"/>
      <c r="OQT5" s="31"/>
      <c r="OQU5" s="31"/>
      <c r="OQV5" s="31"/>
      <c r="OQW5" s="31"/>
      <c r="OQX5" s="31"/>
      <c r="OQY5" s="31"/>
      <c r="OQZ5" s="31"/>
      <c r="ORA5" s="31"/>
      <c r="ORB5" s="31"/>
      <c r="ORC5" s="31"/>
      <c r="ORD5" s="31"/>
      <c r="ORE5" s="31"/>
      <c r="ORF5" s="31"/>
      <c r="ORG5" s="31"/>
      <c r="ORH5" s="31"/>
      <c r="ORI5" s="31"/>
      <c r="ORJ5" s="31"/>
      <c r="ORK5" s="31"/>
      <c r="ORL5" s="31"/>
      <c r="ORM5" s="31"/>
      <c r="ORN5" s="31"/>
      <c r="ORO5" s="31"/>
      <c r="ORP5" s="31"/>
      <c r="ORQ5" s="31"/>
      <c r="ORR5" s="31"/>
      <c r="ORS5" s="31"/>
      <c r="ORT5" s="31"/>
      <c r="ORU5" s="31"/>
      <c r="ORV5" s="31"/>
      <c r="ORW5" s="31"/>
      <c r="ORX5" s="31"/>
      <c r="ORY5" s="31"/>
      <c r="ORZ5" s="31"/>
      <c r="OSA5" s="31"/>
      <c r="OSB5" s="31"/>
      <c r="OSC5" s="31"/>
      <c r="OSD5" s="31"/>
      <c r="OSE5" s="31"/>
      <c r="OSF5" s="31"/>
      <c r="OSG5" s="31"/>
      <c r="OSH5" s="31"/>
      <c r="OSI5" s="31"/>
      <c r="OSJ5" s="31"/>
      <c r="OSK5" s="31"/>
      <c r="OSL5" s="31"/>
      <c r="OSM5" s="31"/>
      <c r="OSN5" s="31"/>
      <c r="OSO5" s="31"/>
      <c r="OSP5" s="31"/>
      <c r="OSQ5" s="31"/>
      <c r="OSR5" s="31"/>
      <c r="OSS5" s="31"/>
      <c r="OST5" s="31"/>
      <c r="OSU5" s="31"/>
      <c r="OSV5" s="31"/>
      <c r="OSW5" s="31"/>
      <c r="OSX5" s="31"/>
      <c r="OSY5" s="31"/>
      <c r="OSZ5" s="31"/>
      <c r="OTA5" s="31"/>
      <c r="OTB5" s="31"/>
      <c r="OTC5" s="31"/>
      <c r="OTD5" s="31"/>
      <c r="OTE5" s="31"/>
      <c r="OTF5" s="31"/>
      <c r="OTG5" s="31"/>
      <c r="OTH5" s="31"/>
      <c r="OTI5" s="31"/>
      <c r="OTJ5" s="31"/>
      <c r="OTK5" s="31"/>
      <c r="OTL5" s="31"/>
      <c r="OTM5" s="31"/>
      <c r="OTN5" s="31"/>
      <c r="OTO5" s="31"/>
      <c r="OTP5" s="31"/>
      <c r="OTQ5" s="31"/>
      <c r="OTR5" s="31"/>
      <c r="OTS5" s="31"/>
      <c r="OTT5" s="31"/>
      <c r="OTU5" s="31"/>
      <c r="OTV5" s="31"/>
      <c r="OTW5" s="31"/>
      <c r="OTX5" s="31"/>
      <c r="OTY5" s="31"/>
      <c r="OTZ5" s="31"/>
      <c r="OUA5" s="31"/>
      <c r="OUB5" s="31"/>
      <c r="OUC5" s="31"/>
      <c r="OUD5" s="31"/>
      <c r="OUE5" s="31"/>
      <c r="OUF5" s="31"/>
      <c r="OUG5" s="31"/>
      <c r="OUH5" s="31"/>
      <c r="OUI5" s="31"/>
      <c r="OUJ5" s="31"/>
      <c r="OUK5" s="31"/>
      <c r="OUL5" s="31"/>
      <c r="OUM5" s="31"/>
      <c r="OUN5" s="31"/>
      <c r="OUO5" s="31"/>
      <c r="OUP5" s="31"/>
      <c r="OUQ5" s="31"/>
      <c r="OUR5" s="31"/>
      <c r="OUS5" s="31"/>
      <c r="OUT5" s="31"/>
      <c r="OUU5" s="31"/>
      <c r="OUV5" s="31"/>
      <c r="OUW5" s="31"/>
      <c r="OUX5" s="31"/>
      <c r="OUY5" s="31"/>
      <c r="OUZ5" s="31"/>
      <c r="OVA5" s="31"/>
      <c r="OVB5" s="31"/>
      <c r="OVC5" s="31"/>
      <c r="OVD5" s="31"/>
      <c r="OVE5" s="31"/>
      <c r="OVF5" s="31"/>
      <c r="OVG5" s="31"/>
      <c r="OVH5" s="31"/>
      <c r="OVI5" s="31"/>
      <c r="OVJ5" s="31"/>
      <c r="OVK5" s="31"/>
      <c r="OVL5" s="31"/>
      <c r="OVM5" s="31"/>
      <c r="OVN5" s="31"/>
      <c r="OVO5" s="31"/>
      <c r="OVP5" s="31"/>
      <c r="OVQ5" s="31"/>
      <c r="OVR5" s="31"/>
      <c r="OVS5" s="31"/>
      <c r="OVT5" s="31"/>
      <c r="OVU5" s="31"/>
      <c r="OVV5" s="31"/>
      <c r="OVW5" s="31"/>
      <c r="OVX5" s="31"/>
      <c r="OVY5" s="31"/>
      <c r="OVZ5" s="31"/>
      <c r="OWA5" s="31"/>
      <c r="OWB5" s="31"/>
      <c r="OWC5" s="31"/>
      <c r="OWD5" s="31"/>
      <c r="OWE5" s="31"/>
      <c r="OWF5" s="31"/>
      <c r="OWG5" s="31"/>
      <c r="OWH5" s="31"/>
      <c r="OWI5" s="31"/>
      <c r="OWJ5" s="31"/>
      <c r="OWK5" s="31"/>
      <c r="OWL5" s="31"/>
      <c r="OWM5" s="31"/>
      <c r="OWN5" s="31"/>
      <c r="OWO5" s="31"/>
      <c r="OWP5" s="31"/>
      <c r="OWQ5" s="31"/>
      <c r="OWR5" s="31"/>
      <c r="OWS5" s="31"/>
      <c r="OWT5" s="31"/>
      <c r="OWU5" s="31"/>
      <c r="OWV5" s="31"/>
      <c r="OWW5" s="31"/>
      <c r="OWX5" s="31"/>
      <c r="OWY5" s="31"/>
      <c r="OWZ5" s="31"/>
      <c r="OXA5" s="31"/>
      <c r="OXB5" s="31"/>
      <c r="OXC5" s="31"/>
      <c r="OXD5" s="31"/>
      <c r="OXE5" s="31"/>
      <c r="OXF5" s="31"/>
      <c r="OXG5" s="31"/>
      <c r="OXH5" s="31"/>
      <c r="OXI5" s="31"/>
      <c r="OXJ5" s="31"/>
      <c r="OXK5" s="31"/>
      <c r="OXL5" s="31"/>
      <c r="OXM5" s="31"/>
      <c r="OXN5" s="31"/>
      <c r="OXO5" s="31"/>
      <c r="OXP5" s="31"/>
      <c r="OXQ5" s="31"/>
      <c r="OXR5" s="31"/>
      <c r="OXS5" s="31"/>
      <c r="OXT5" s="31"/>
      <c r="OXU5" s="31"/>
      <c r="OXV5" s="31"/>
      <c r="OXW5" s="31"/>
      <c r="OXX5" s="31"/>
      <c r="OXY5" s="31"/>
      <c r="OXZ5" s="31"/>
      <c r="OYA5" s="31"/>
      <c r="OYB5" s="31"/>
      <c r="OYC5" s="31"/>
      <c r="OYD5" s="31"/>
      <c r="OYE5" s="31"/>
      <c r="OYF5" s="31"/>
      <c r="OYG5" s="31"/>
      <c r="OYH5" s="31"/>
      <c r="OYI5" s="31"/>
      <c r="OYJ5" s="31"/>
      <c r="OYK5" s="31"/>
      <c r="OYL5" s="31"/>
      <c r="OYM5" s="31"/>
      <c r="OYN5" s="31"/>
      <c r="OYO5" s="31"/>
      <c r="OYP5" s="31"/>
      <c r="OYQ5" s="31"/>
      <c r="OYR5" s="31"/>
      <c r="OYS5" s="31"/>
      <c r="OYT5" s="31"/>
      <c r="OYU5" s="31"/>
      <c r="OYV5" s="31"/>
      <c r="OYW5" s="31"/>
      <c r="OYX5" s="31"/>
      <c r="OYY5" s="31"/>
      <c r="OYZ5" s="31"/>
      <c r="OZA5" s="31"/>
      <c r="OZB5" s="31"/>
      <c r="OZC5" s="31"/>
      <c r="OZD5" s="31"/>
      <c r="OZE5" s="31"/>
      <c r="OZF5" s="31"/>
      <c r="OZG5" s="31"/>
      <c r="OZH5" s="31"/>
      <c r="OZI5" s="31"/>
      <c r="OZJ5" s="31"/>
      <c r="OZK5" s="31"/>
      <c r="OZL5" s="31"/>
      <c r="OZM5" s="31"/>
      <c r="OZN5" s="31"/>
      <c r="OZO5" s="31"/>
      <c r="OZP5" s="31"/>
      <c r="OZQ5" s="31"/>
      <c r="OZR5" s="31"/>
      <c r="OZS5" s="31"/>
      <c r="OZT5" s="31"/>
      <c r="OZU5" s="31"/>
      <c r="OZV5" s="31"/>
      <c r="OZW5" s="31"/>
      <c r="OZX5" s="31"/>
      <c r="OZY5" s="31"/>
      <c r="OZZ5" s="31"/>
      <c r="PAA5" s="31"/>
      <c r="PAB5" s="31"/>
      <c r="PAC5" s="31"/>
      <c r="PAD5" s="31"/>
      <c r="PAE5" s="31"/>
      <c r="PAF5" s="31"/>
      <c r="PAG5" s="31"/>
      <c r="PAH5" s="31"/>
      <c r="PAI5" s="31"/>
      <c r="PAJ5" s="31"/>
      <c r="PAK5" s="31"/>
      <c r="PAL5" s="31"/>
      <c r="PAM5" s="31"/>
      <c r="PAN5" s="31"/>
      <c r="PAO5" s="31"/>
      <c r="PAP5" s="31"/>
      <c r="PAQ5" s="31"/>
      <c r="PAR5" s="31"/>
      <c r="PAS5" s="31"/>
      <c r="PAT5" s="31"/>
      <c r="PAU5" s="31"/>
      <c r="PAV5" s="31"/>
      <c r="PAW5" s="31"/>
      <c r="PAX5" s="31"/>
      <c r="PAY5" s="31"/>
      <c r="PAZ5" s="31"/>
      <c r="PBA5" s="31"/>
      <c r="PBB5" s="31"/>
      <c r="PBC5" s="31"/>
      <c r="PBD5" s="31"/>
      <c r="PBE5" s="31"/>
      <c r="PBF5" s="31"/>
      <c r="PBG5" s="31"/>
      <c r="PBH5" s="31"/>
      <c r="PBI5" s="31"/>
      <c r="PBJ5" s="31"/>
      <c r="PBK5" s="31"/>
      <c r="PBL5" s="31"/>
      <c r="PBM5" s="31"/>
      <c r="PBN5" s="31"/>
      <c r="PBO5" s="31"/>
      <c r="PBP5" s="31"/>
      <c r="PBQ5" s="31"/>
      <c r="PBR5" s="31"/>
      <c r="PBS5" s="31"/>
      <c r="PBT5" s="31"/>
      <c r="PBU5" s="31"/>
      <c r="PBV5" s="31"/>
      <c r="PBW5" s="31"/>
      <c r="PBX5" s="31"/>
      <c r="PBY5" s="31"/>
      <c r="PBZ5" s="31"/>
      <c r="PCA5" s="31"/>
      <c r="PCB5" s="31"/>
      <c r="PCC5" s="31"/>
      <c r="PCD5" s="31"/>
      <c r="PCE5" s="31"/>
      <c r="PCF5" s="31"/>
      <c r="PCG5" s="31"/>
      <c r="PCH5" s="31"/>
      <c r="PCI5" s="31"/>
      <c r="PCJ5" s="31"/>
      <c r="PCK5" s="31"/>
      <c r="PCL5" s="31"/>
      <c r="PCM5" s="31"/>
      <c r="PCN5" s="31"/>
      <c r="PCO5" s="31"/>
      <c r="PCP5" s="31"/>
      <c r="PCQ5" s="31"/>
      <c r="PCR5" s="31"/>
      <c r="PCS5" s="31"/>
      <c r="PCT5" s="31"/>
      <c r="PCU5" s="31"/>
      <c r="PCV5" s="31"/>
      <c r="PCW5" s="31"/>
      <c r="PCX5" s="31"/>
      <c r="PCY5" s="31"/>
      <c r="PCZ5" s="31"/>
      <c r="PDA5" s="31"/>
      <c r="PDB5" s="31"/>
      <c r="PDC5" s="31"/>
      <c r="PDD5" s="31"/>
      <c r="PDE5" s="31"/>
      <c r="PDF5" s="31"/>
      <c r="PDG5" s="31"/>
      <c r="PDH5" s="31"/>
      <c r="PDI5" s="31"/>
      <c r="PDJ5" s="31"/>
      <c r="PDK5" s="31"/>
      <c r="PDL5" s="31"/>
      <c r="PDM5" s="31"/>
      <c r="PDN5" s="31"/>
      <c r="PDO5" s="31"/>
      <c r="PDP5" s="31"/>
      <c r="PDQ5" s="31"/>
      <c r="PDR5" s="31"/>
      <c r="PDS5" s="31"/>
      <c r="PDT5" s="31"/>
      <c r="PDU5" s="31"/>
      <c r="PDV5" s="31"/>
      <c r="PDW5" s="31"/>
      <c r="PDX5" s="31"/>
      <c r="PDY5" s="31"/>
      <c r="PDZ5" s="31"/>
      <c r="PEA5" s="31"/>
      <c r="PEB5" s="31"/>
      <c r="PEC5" s="31"/>
      <c r="PED5" s="31"/>
      <c r="PEE5" s="31"/>
      <c r="PEF5" s="31"/>
      <c r="PEG5" s="31"/>
      <c r="PEH5" s="31"/>
      <c r="PEI5" s="31"/>
      <c r="PEJ5" s="31"/>
      <c r="PEK5" s="31"/>
      <c r="PEL5" s="31"/>
      <c r="PEM5" s="31"/>
      <c r="PEN5" s="31"/>
      <c r="PEO5" s="31"/>
      <c r="PEP5" s="31"/>
      <c r="PEQ5" s="31"/>
      <c r="PER5" s="31"/>
      <c r="PES5" s="31"/>
      <c r="PET5" s="31"/>
      <c r="PEU5" s="31"/>
      <c r="PEV5" s="31"/>
      <c r="PEW5" s="31"/>
      <c r="PEX5" s="31"/>
      <c r="PEY5" s="31"/>
      <c r="PEZ5" s="31"/>
      <c r="PFA5" s="31"/>
      <c r="PFB5" s="31"/>
      <c r="PFC5" s="31"/>
      <c r="PFD5" s="31"/>
      <c r="PFE5" s="31"/>
      <c r="PFF5" s="31"/>
      <c r="PFG5" s="31"/>
      <c r="PFH5" s="31"/>
      <c r="PFI5" s="31"/>
      <c r="PFJ5" s="31"/>
      <c r="PFK5" s="31"/>
      <c r="PFL5" s="31"/>
      <c r="PFM5" s="31"/>
      <c r="PFN5" s="31"/>
      <c r="PFO5" s="31"/>
      <c r="PFP5" s="31"/>
      <c r="PFQ5" s="31"/>
      <c r="PFR5" s="31"/>
      <c r="PFS5" s="31"/>
      <c r="PFT5" s="31"/>
      <c r="PFU5" s="31"/>
      <c r="PFV5" s="31"/>
      <c r="PFW5" s="31"/>
      <c r="PFX5" s="31"/>
      <c r="PFY5" s="31"/>
      <c r="PFZ5" s="31"/>
      <c r="PGA5" s="31"/>
      <c r="PGB5" s="31"/>
      <c r="PGC5" s="31"/>
      <c r="PGD5" s="31"/>
      <c r="PGE5" s="31"/>
      <c r="PGF5" s="31"/>
      <c r="PGG5" s="31"/>
      <c r="PGH5" s="31"/>
      <c r="PGI5" s="31"/>
      <c r="PGJ5" s="31"/>
      <c r="PGK5" s="31"/>
      <c r="PGL5" s="31"/>
      <c r="PGM5" s="31"/>
      <c r="PGN5" s="31"/>
      <c r="PGO5" s="31"/>
      <c r="PGP5" s="31"/>
      <c r="PGQ5" s="31"/>
      <c r="PGR5" s="31"/>
      <c r="PGS5" s="31"/>
      <c r="PGT5" s="31"/>
      <c r="PGU5" s="31"/>
      <c r="PGV5" s="31"/>
      <c r="PGW5" s="31"/>
      <c r="PGX5" s="31"/>
      <c r="PGY5" s="31"/>
      <c r="PGZ5" s="31"/>
      <c r="PHA5" s="31"/>
      <c r="PHB5" s="31"/>
      <c r="PHC5" s="31"/>
      <c r="PHD5" s="31"/>
      <c r="PHE5" s="31"/>
      <c r="PHF5" s="31"/>
      <c r="PHG5" s="31"/>
      <c r="PHH5" s="31"/>
      <c r="PHI5" s="31"/>
      <c r="PHJ5" s="31"/>
      <c r="PHK5" s="31"/>
      <c r="PHL5" s="31"/>
      <c r="PHM5" s="31"/>
      <c r="PHN5" s="31"/>
      <c r="PHO5" s="31"/>
      <c r="PHP5" s="31"/>
      <c r="PHQ5" s="31"/>
      <c r="PHR5" s="31"/>
      <c r="PHS5" s="31"/>
      <c r="PHT5" s="31"/>
      <c r="PHU5" s="31"/>
      <c r="PHV5" s="31"/>
      <c r="PHW5" s="31"/>
      <c r="PHX5" s="31"/>
      <c r="PHY5" s="31"/>
      <c r="PHZ5" s="31"/>
      <c r="PIA5" s="31"/>
      <c r="PIB5" s="31"/>
      <c r="PIC5" s="31"/>
      <c r="PID5" s="31"/>
      <c r="PIE5" s="31"/>
      <c r="PIF5" s="31"/>
      <c r="PIG5" s="31"/>
      <c r="PIH5" s="31"/>
      <c r="PII5" s="31"/>
      <c r="PIJ5" s="31"/>
      <c r="PIK5" s="31"/>
      <c r="PIL5" s="31"/>
      <c r="PIM5" s="31"/>
      <c r="PIN5" s="31"/>
      <c r="PIO5" s="31"/>
      <c r="PIP5" s="31"/>
      <c r="PIQ5" s="31"/>
      <c r="PIR5" s="31"/>
      <c r="PIS5" s="31"/>
      <c r="PIT5" s="31"/>
      <c r="PIU5" s="31"/>
      <c r="PIV5" s="31"/>
      <c r="PIW5" s="31"/>
      <c r="PIX5" s="31"/>
      <c r="PIY5" s="31"/>
      <c r="PIZ5" s="31"/>
      <c r="PJA5" s="31"/>
      <c r="PJB5" s="31"/>
      <c r="PJC5" s="31"/>
      <c r="PJD5" s="31"/>
      <c r="PJE5" s="31"/>
      <c r="PJF5" s="31"/>
      <c r="PJG5" s="31"/>
      <c r="PJH5" s="31"/>
      <c r="PJI5" s="31"/>
      <c r="PJJ5" s="31"/>
      <c r="PJK5" s="31"/>
      <c r="PJL5" s="31"/>
      <c r="PJM5" s="31"/>
      <c r="PJN5" s="31"/>
      <c r="PJO5" s="31"/>
      <c r="PJP5" s="31"/>
      <c r="PJQ5" s="31"/>
      <c r="PJR5" s="31"/>
      <c r="PJS5" s="31"/>
      <c r="PJT5" s="31"/>
      <c r="PJU5" s="31"/>
      <c r="PJV5" s="31"/>
      <c r="PJW5" s="31"/>
      <c r="PJX5" s="31"/>
      <c r="PJY5" s="31"/>
      <c r="PJZ5" s="31"/>
      <c r="PKA5" s="31"/>
      <c r="PKB5" s="31"/>
      <c r="PKC5" s="31"/>
      <c r="PKD5" s="31"/>
      <c r="PKE5" s="31"/>
      <c r="PKF5" s="31"/>
      <c r="PKG5" s="31"/>
      <c r="PKH5" s="31"/>
      <c r="PKI5" s="31"/>
      <c r="PKJ5" s="31"/>
      <c r="PKK5" s="31"/>
      <c r="PKL5" s="31"/>
      <c r="PKM5" s="31"/>
      <c r="PKN5" s="31"/>
      <c r="PKO5" s="31"/>
      <c r="PKP5" s="31"/>
      <c r="PKQ5" s="31"/>
      <c r="PKR5" s="31"/>
      <c r="PKS5" s="31"/>
      <c r="PKT5" s="31"/>
      <c r="PKU5" s="31"/>
      <c r="PKV5" s="31"/>
      <c r="PKW5" s="31"/>
      <c r="PKX5" s="31"/>
      <c r="PKY5" s="31"/>
      <c r="PKZ5" s="31"/>
      <c r="PLA5" s="31"/>
      <c r="PLB5" s="31"/>
      <c r="PLC5" s="31"/>
      <c r="PLD5" s="31"/>
      <c r="PLE5" s="31"/>
      <c r="PLF5" s="31"/>
      <c r="PLG5" s="31"/>
      <c r="PLH5" s="31"/>
      <c r="PLI5" s="31"/>
      <c r="PLJ5" s="31"/>
      <c r="PLK5" s="31"/>
      <c r="PLL5" s="31"/>
      <c r="PLM5" s="31"/>
      <c r="PLN5" s="31"/>
      <c r="PLO5" s="31"/>
      <c r="PLP5" s="31"/>
      <c r="PLQ5" s="31"/>
      <c r="PLR5" s="31"/>
      <c r="PLS5" s="31"/>
      <c r="PLT5" s="31"/>
      <c r="PLU5" s="31"/>
      <c r="PLV5" s="31"/>
      <c r="PLW5" s="31"/>
      <c r="PLX5" s="31"/>
      <c r="PLY5" s="31"/>
      <c r="PLZ5" s="31"/>
      <c r="PMA5" s="31"/>
      <c r="PMB5" s="31"/>
      <c r="PRT5" s="31"/>
      <c r="PRU5" s="31"/>
      <c r="PRV5" s="31"/>
      <c r="PRW5" s="31"/>
      <c r="PRX5" s="31"/>
      <c r="PRY5" s="31"/>
      <c r="PRZ5" s="31"/>
      <c r="PSA5" s="31"/>
      <c r="PSB5" s="31"/>
      <c r="PSC5" s="31"/>
      <c r="PSD5" s="31"/>
      <c r="PSE5" s="31"/>
      <c r="PSF5" s="31"/>
      <c r="PSG5" s="31"/>
      <c r="PSH5" s="31"/>
      <c r="PSI5" s="31"/>
      <c r="PSJ5" s="31"/>
      <c r="PSK5" s="31"/>
      <c r="PSL5" s="31"/>
      <c r="PSM5" s="31"/>
      <c r="PSN5" s="31"/>
      <c r="PSO5" s="31"/>
      <c r="PSP5" s="31"/>
      <c r="PSQ5" s="31"/>
      <c r="PSR5" s="31"/>
      <c r="PSS5" s="31"/>
      <c r="PST5" s="31"/>
      <c r="PSU5" s="31"/>
      <c r="PSV5" s="31"/>
      <c r="PSW5" s="31"/>
      <c r="PSX5" s="31"/>
      <c r="PSY5" s="31"/>
      <c r="PSZ5" s="31"/>
      <c r="PTA5" s="31"/>
      <c r="PTB5" s="31"/>
      <c r="PTC5" s="31"/>
      <c r="PTD5" s="31"/>
      <c r="PTE5" s="31"/>
      <c r="PTF5" s="31"/>
      <c r="PTG5" s="31"/>
      <c r="PTH5" s="31"/>
      <c r="PTI5" s="31"/>
      <c r="PTJ5" s="31"/>
      <c r="PTK5" s="31"/>
      <c r="PTL5" s="31"/>
      <c r="PTM5" s="31"/>
      <c r="PTN5" s="31"/>
      <c r="PTO5" s="31"/>
      <c r="PTP5" s="31"/>
      <c r="PTQ5" s="31"/>
      <c r="PTR5" s="31"/>
      <c r="PTS5" s="31"/>
      <c r="PTT5" s="31"/>
      <c r="PTU5" s="31"/>
      <c r="PTV5" s="31"/>
      <c r="PTW5" s="31"/>
      <c r="PTX5" s="31"/>
      <c r="PTY5" s="31"/>
      <c r="PTZ5" s="31"/>
      <c r="PUA5" s="31"/>
      <c r="PUB5" s="31"/>
      <c r="PUC5" s="31"/>
      <c r="PUD5" s="31"/>
      <c r="PUE5" s="31"/>
      <c r="PUF5" s="31"/>
      <c r="PUG5" s="31"/>
      <c r="PUH5" s="31"/>
      <c r="PUI5" s="31"/>
      <c r="PUJ5" s="31"/>
      <c r="PUK5" s="31"/>
      <c r="PUL5" s="31"/>
      <c r="PUM5" s="31"/>
      <c r="PUN5" s="31"/>
      <c r="PUO5" s="31"/>
      <c r="PUP5" s="31"/>
      <c r="PUQ5" s="31"/>
      <c r="PUR5" s="31"/>
      <c r="PUS5" s="31"/>
      <c r="PUT5" s="31"/>
      <c r="PUU5" s="31"/>
      <c r="PUV5" s="31"/>
      <c r="PUW5" s="31"/>
      <c r="PUX5" s="31"/>
      <c r="PUY5" s="31"/>
      <c r="PUZ5" s="31"/>
      <c r="PVA5" s="31"/>
      <c r="PVB5" s="31"/>
      <c r="PVC5" s="31"/>
      <c r="PVD5" s="31"/>
      <c r="PVE5" s="31"/>
      <c r="PVF5" s="31"/>
      <c r="PVG5" s="31"/>
      <c r="PVH5" s="31"/>
      <c r="PVI5" s="31"/>
      <c r="PVJ5" s="31"/>
      <c r="PVK5" s="31"/>
      <c r="PVL5" s="31"/>
      <c r="PVM5" s="31"/>
      <c r="PVN5" s="31"/>
      <c r="PVO5" s="31"/>
      <c r="PVP5" s="31"/>
      <c r="PVQ5" s="31"/>
      <c r="PVR5" s="31"/>
      <c r="PVS5" s="31"/>
      <c r="PVT5" s="31"/>
      <c r="PVU5" s="31"/>
      <c r="PVV5" s="31"/>
      <c r="PVW5" s="31"/>
      <c r="PVX5" s="31"/>
      <c r="PVY5" s="31"/>
      <c r="PVZ5" s="31"/>
      <c r="PWA5" s="31"/>
      <c r="PWB5" s="31"/>
      <c r="PWC5" s="31"/>
      <c r="PWD5" s="31"/>
      <c r="PWE5" s="31"/>
      <c r="PWF5" s="31"/>
      <c r="PWG5" s="31"/>
      <c r="PWH5" s="31"/>
      <c r="PWI5" s="31"/>
      <c r="PWJ5" s="31"/>
      <c r="PWK5" s="31"/>
      <c r="PWL5" s="31"/>
      <c r="PWM5" s="31"/>
      <c r="PWN5" s="31"/>
      <c r="PWO5" s="31"/>
      <c r="PWP5" s="31"/>
      <c r="PWQ5" s="31"/>
      <c r="PWR5" s="31"/>
      <c r="PWS5" s="31"/>
      <c r="PWT5" s="31"/>
      <c r="PWU5" s="31"/>
      <c r="PWV5" s="31"/>
      <c r="PWW5" s="31"/>
      <c r="PWX5" s="31"/>
      <c r="PWY5" s="31"/>
      <c r="PWZ5" s="31"/>
      <c r="PXA5" s="31"/>
      <c r="PXB5" s="31"/>
      <c r="PXC5" s="31"/>
      <c r="PXD5" s="31"/>
      <c r="PXE5" s="31"/>
      <c r="PXF5" s="31"/>
      <c r="PXG5" s="31"/>
      <c r="PXH5" s="31"/>
      <c r="PXI5" s="31"/>
      <c r="PXJ5" s="31"/>
      <c r="PXK5" s="31"/>
      <c r="PXL5" s="31"/>
      <c r="PXM5" s="31"/>
      <c r="PXN5" s="31"/>
      <c r="PXO5" s="31"/>
      <c r="PXP5" s="31"/>
      <c r="PXQ5" s="31"/>
      <c r="PXR5" s="31"/>
      <c r="PXS5" s="31"/>
      <c r="PXT5" s="31"/>
      <c r="PXU5" s="31"/>
      <c r="PXV5" s="31"/>
      <c r="PXW5" s="31"/>
      <c r="PXX5" s="31"/>
      <c r="PXY5" s="31"/>
      <c r="PXZ5" s="31"/>
      <c r="PYA5" s="31"/>
      <c r="PYB5" s="31"/>
      <c r="PYC5" s="31"/>
      <c r="PYD5" s="31"/>
      <c r="PYE5" s="31"/>
      <c r="PYF5" s="31"/>
      <c r="PYG5" s="31"/>
      <c r="PYH5" s="31"/>
      <c r="PYI5" s="31"/>
      <c r="PYJ5" s="31"/>
      <c r="PYK5" s="31"/>
      <c r="PYL5" s="31"/>
      <c r="PYM5" s="31"/>
      <c r="PYN5" s="31"/>
      <c r="PYO5" s="31"/>
      <c r="PYP5" s="31"/>
      <c r="PYQ5" s="31"/>
      <c r="PYR5" s="31"/>
      <c r="PYS5" s="31"/>
      <c r="PYT5" s="31"/>
      <c r="PYU5" s="31"/>
      <c r="PYV5" s="31"/>
      <c r="PYW5" s="31"/>
      <c r="PYX5" s="31"/>
      <c r="PYY5" s="31"/>
      <c r="PYZ5" s="31"/>
      <c r="PZA5" s="31"/>
      <c r="PZB5" s="31"/>
      <c r="PZC5" s="31"/>
      <c r="PZD5" s="31"/>
      <c r="PZE5" s="31"/>
      <c r="PZF5" s="31"/>
      <c r="PZG5" s="31"/>
      <c r="PZH5" s="31"/>
      <c r="PZI5" s="31"/>
      <c r="PZJ5" s="31"/>
      <c r="PZK5" s="31"/>
      <c r="PZL5" s="31"/>
      <c r="PZM5" s="31"/>
      <c r="PZN5" s="31"/>
      <c r="PZO5" s="31"/>
      <c r="PZP5" s="31"/>
      <c r="PZQ5" s="31"/>
      <c r="PZR5" s="31"/>
      <c r="PZS5" s="31"/>
      <c r="PZT5" s="31"/>
      <c r="PZU5" s="31"/>
      <c r="PZV5" s="31"/>
      <c r="PZW5" s="31"/>
      <c r="PZX5" s="31"/>
      <c r="PZY5" s="31"/>
      <c r="PZZ5" s="31"/>
      <c r="QAA5" s="31"/>
      <c r="QAB5" s="31"/>
      <c r="QAC5" s="31"/>
      <c r="QAD5" s="31"/>
      <c r="QAE5" s="31"/>
      <c r="QAF5" s="31"/>
      <c r="QAG5" s="31"/>
      <c r="QAH5" s="31"/>
      <c r="QAI5" s="31"/>
      <c r="QAJ5" s="31"/>
      <c r="QAK5" s="31"/>
      <c r="QAL5" s="31"/>
      <c r="QAM5" s="31"/>
      <c r="QAN5" s="31"/>
      <c r="QAO5" s="31"/>
      <c r="QAP5" s="31"/>
      <c r="QAQ5" s="31"/>
      <c r="QAR5" s="31"/>
      <c r="QAS5" s="31"/>
      <c r="QAT5" s="31"/>
      <c r="QAU5" s="31"/>
      <c r="QAV5" s="31"/>
      <c r="QAW5" s="31"/>
      <c r="QAX5" s="31"/>
      <c r="QAY5" s="31"/>
      <c r="QAZ5" s="31"/>
      <c r="QBA5" s="31"/>
      <c r="QBB5" s="31"/>
      <c r="QBC5" s="31"/>
      <c r="QBD5" s="31"/>
      <c r="QBE5" s="31"/>
      <c r="QBF5" s="31"/>
      <c r="QBG5" s="31"/>
      <c r="QBH5" s="31"/>
      <c r="QBI5" s="31"/>
      <c r="QBJ5" s="31"/>
      <c r="QBK5" s="31"/>
      <c r="QBL5" s="31"/>
      <c r="QBM5" s="31"/>
      <c r="QBN5" s="31"/>
      <c r="QBO5" s="31"/>
      <c r="QBP5" s="31"/>
      <c r="QBQ5" s="31"/>
      <c r="QBR5" s="31"/>
      <c r="QBS5" s="31"/>
      <c r="QBT5" s="31"/>
      <c r="QBU5" s="31"/>
      <c r="QBV5" s="31"/>
      <c r="QBW5" s="31"/>
      <c r="QBX5" s="31"/>
      <c r="QBY5" s="31"/>
      <c r="QBZ5" s="31"/>
      <c r="QCA5" s="31"/>
      <c r="QCB5" s="31"/>
      <c r="QCC5" s="31"/>
      <c r="QCD5" s="31"/>
      <c r="QCE5" s="31"/>
      <c r="QCF5" s="31"/>
      <c r="QCG5" s="31"/>
      <c r="QCH5" s="31"/>
      <c r="QCI5" s="31"/>
      <c r="QCJ5" s="31"/>
      <c r="QCK5" s="31"/>
      <c r="QCL5" s="31"/>
      <c r="QCM5" s="31"/>
      <c r="QCN5" s="31"/>
      <c r="QCO5" s="31"/>
      <c r="QCP5" s="31"/>
      <c r="QCQ5" s="31"/>
      <c r="QCR5" s="31"/>
      <c r="QCS5" s="31"/>
      <c r="QCT5" s="31"/>
      <c r="QCU5" s="31"/>
      <c r="QCV5" s="31"/>
      <c r="QCW5" s="31"/>
      <c r="QCX5" s="31"/>
      <c r="QCY5" s="31"/>
      <c r="QCZ5" s="31"/>
      <c r="QDA5" s="31"/>
      <c r="QDB5" s="31"/>
      <c r="QDC5" s="31"/>
      <c r="QDD5" s="31"/>
      <c r="QDE5" s="31"/>
      <c r="QDF5" s="31"/>
      <c r="QDG5" s="31"/>
      <c r="QDH5" s="31"/>
      <c r="QDI5" s="31"/>
      <c r="QDJ5" s="31"/>
      <c r="QDK5" s="31"/>
      <c r="QDL5" s="31"/>
      <c r="QDM5" s="31"/>
      <c r="QDN5" s="31"/>
      <c r="QDO5" s="31"/>
      <c r="QDP5" s="31"/>
      <c r="QDQ5" s="31"/>
      <c r="QDR5" s="31"/>
      <c r="QDS5" s="31"/>
      <c r="QDT5" s="31"/>
      <c r="QDU5" s="31"/>
      <c r="QDV5" s="31"/>
      <c r="QDW5" s="31"/>
      <c r="QDX5" s="31"/>
      <c r="QDY5" s="31"/>
      <c r="QDZ5" s="31"/>
      <c r="QEA5" s="31"/>
      <c r="QEB5" s="31"/>
      <c r="QEC5" s="31"/>
      <c r="QED5" s="31"/>
      <c r="QEE5" s="31"/>
      <c r="QEF5" s="31"/>
      <c r="QEG5" s="31"/>
      <c r="QEH5" s="31"/>
      <c r="QEI5" s="31"/>
      <c r="QEJ5" s="31"/>
      <c r="QEK5" s="31"/>
      <c r="QEL5" s="31"/>
      <c r="QEM5" s="31"/>
      <c r="QEN5" s="31"/>
      <c r="QEO5" s="31"/>
      <c r="QEP5" s="31"/>
      <c r="QEQ5" s="31"/>
      <c r="QER5" s="31"/>
      <c r="QES5" s="31"/>
      <c r="QET5" s="31"/>
      <c r="QEU5" s="31"/>
      <c r="QEV5" s="31"/>
      <c r="QEW5" s="31"/>
      <c r="QEX5" s="31"/>
      <c r="QEY5" s="31"/>
      <c r="QEZ5" s="31"/>
      <c r="QFA5" s="31"/>
      <c r="QFB5" s="31"/>
      <c r="QFC5" s="31"/>
      <c r="QFD5" s="31"/>
      <c r="QFE5" s="31"/>
      <c r="QFF5" s="31"/>
      <c r="QFG5" s="31"/>
      <c r="QFH5" s="31"/>
      <c r="QFI5" s="31"/>
      <c r="QFJ5" s="31"/>
      <c r="QFK5" s="31"/>
      <c r="QFL5" s="31"/>
      <c r="QFM5" s="31"/>
      <c r="QFN5" s="31"/>
      <c r="QFO5" s="31"/>
      <c r="QFP5" s="31"/>
      <c r="QFQ5" s="31"/>
      <c r="QFR5" s="31"/>
      <c r="QFS5" s="31"/>
      <c r="QFT5" s="31"/>
      <c r="QFU5" s="31"/>
      <c r="QFV5" s="31"/>
      <c r="QFW5" s="31"/>
      <c r="QFX5" s="31"/>
      <c r="QFY5" s="31"/>
      <c r="QFZ5" s="31"/>
      <c r="QGA5" s="31"/>
      <c r="QGB5" s="31"/>
      <c r="QGC5" s="31"/>
      <c r="QGD5" s="31"/>
      <c r="QGE5" s="31"/>
      <c r="QGF5" s="31"/>
      <c r="QGG5" s="31"/>
      <c r="QGH5" s="31"/>
      <c r="QGI5" s="31"/>
      <c r="QGJ5" s="31"/>
      <c r="QGK5" s="31"/>
      <c r="QGL5" s="31"/>
      <c r="QGM5" s="31"/>
      <c r="QGN5" s="31"/>
      <c r="QGO5" s="31"/>
      <c r="QGP5" s="31"/>
      <c r="QGQ5" s="31"/>
      <c r="QGR5" s="31"/>
      <c r="QGS5" s="31"/>
      <c r="QGT5" s="31"/>
      <c r="QGU5" s="31"/>
      <c r="QGV5" s="31"/>
      <c r="QGW5" s="31"/>
      <c r="QGX5" s="31"/>
      <c r="QGY5" s="31"/>
      <c r="QGZ5" s="31"/>
      <c r="QHA5" s="31"/>
      <c r="QHB5" s="31"/>
      <c r="QHC5" s="31"/>
      <c r="QHD5" s="31"/>
      <c r="QHE5" s="31"/>
      <c r="QHF5" s="31"/>
      <c r="QHG5" s="31"/>
      <c r="QHH5" s="31"/>
      <c r="QHI5" s="31"/>
      <c r="QHJ5" s="31"/>
      <c r="QHK5" s="31"/>
      <c r="QHL5" s="31"/>
      <c r="QHM5" s="31"/>
      <c r="QHN5" s="31"/>
      <c r="QHO5" s="31"/>
      <c r="QHP5" s="31"/>
      <c r="QHQ5" s="31"/>
      <c r="QHR5" s="31"/>
      <c r="QHS5" s="31"/>
      <c r="QHT5" s="31"/>
      <c r="QHU5" s="31"/>
      <c r="QHV5" s="31"/>
      <c r="QHW5" s="31"/>
      <c r="QHX5" s="31"/>
      <c r="QHY5" s="31"/>
      <c r="QHZ5" s="31"/>
      <c r="QIA5" s="31"/>
      <c r="QIB5" s="31"/>
      <c r="QIC5" s="31"/>
      <c r="QID5" s="31"/>
      <c r="QIE5" s="31"/>
      <c r="QIF5" s="31"/>
      <c r="QIG5" s="31"/>
      <c r="QIH5" s="31"/>
      <c r="QII5" s="31"/>
      <c r="QIJ5" s="31"/>
      <c r="QIK5" s="31"/>
      <c r="QIL5" s="31"/>
      <c r="QIM5" s="31"/>
      <c r="QIN5" s="31"/>
      <c r="QIO5" s="31"/>
      <c r="QIP5" s="31"/>
      <c r="QIQ5" s="31"/>
      <c r="QIR5" s="31"/>
      <c r="QIS5" s="31"/>
      <c r="QIT5" s="31"/>
      <c r="QIU5" s="31"/>
      <c r="QIV5" s="31"/>
      <c r="QIW5" s="31"/>
      <c r="QIX5" s="31"/>
      <c r="QIY5" s="31"/>
      <c r="QIZ5" s="31"/>
      <c r="QJA5" s="31"/>
      <c r="QJB5" s="31"/>
      <c r="QJC5" s="31"/>
      <c r="QJD5" s="31"/>
      <c r="QJE5" s="31"/>
      <c r="QJF5" s="31"/>
      <c r="QJG5" s="31"/>
      <c r="QJH5" s="31"/>
      <c r="QJI5" s="31"/>
      <c r="QJJ5" s="31"/>
      <c r="QJK5" s="31"/>
      <c r="QJL5" s="31"/>
      <c r="QJM5" s="31"/>
      <c r="QJN5" s="31"/>
      <c r="QJO5" s="31"/>
      <c r="QJP5" s="31"/>
      <c r="QJQ5" s="31"/>
      <c r="QJR5" s="31"/>
      <c r="QJS5" s="31"/>
      <c r="QJT5" s="31"/>
      <c r="QJU5" s="31"/>
      <c r="QJV5" s="31"/>
      <c r="QJW5" s="31"/>
      <c r="QJX5" s="31"/>
      <c r="QJY5" s="31"/>
      <c r="QJZ5" s="31"/>
      <c r="QKA5" s="31"/>
      <c r="QKB5" s="31"/>
      <c r="QKC5" s="31"/>
      <c r="QKD5" s="31"/>
      <c r="QKE5" s="31"/>
      <c r="QKF5" s="31"/>
      <c r="QKG5" s="31"/>
      <c r="QKH5" s="31"/>
      <c r="QKI5" s="31"/>
      <c r="QKJ5" s="31"/>
      <c r="QKK5" s="31"/>
      <c r="QKL5" s="31"/>
      <c r="QKM5" s="31"/>
      <c r="QKN5" s="31"/>
      <c r="QKO5" s="31"/>
      <c r="QKP5" s="31"/>
      <c r="QKQ5" s="31"/>
      <c r="QKR5" s="31"/>
      <c r="QKS5" s="31"/>
      <c r="QKT5" s="31"/>
      <c r="QKU5" s="31"/>
      <c r="QKV5" s="31"/>
      <c r="QKW5" s="31"/>
      <c r="QKX5" s="31"/>
      <c r="QKY5" s="31"/>
      <c r="QKZ5" s="31"/>
      <c r="QLA5" s="31"/>
      <c r="QLB5" s="31"/>
      <c r="QLC5" s="31"/>
      <c r="QLD5" s="31"/>
      <c r="QLE5" s="31"/>
      <c r="QLF5" s="31"/>
      <c r="QLG5" s="31"/>
      <c r="QLH5" s="31"/>
      <c r="QLI5" s="31"/>
      <c r="QLJ5" s="31"/>
      <c r="QLK5" s="31"/>
      <c r="QLL5" s="31"/>
      <c r="QLM5" s="31"/>
      <c r="QLN5" s="31"/>
      <c r="QLO5" s="31"/>
      <c r="QLP5" s="31"/>
      <c r="QLQ5" s="31"/>
      <c r="QLR5" s="31"/>
      <c r="QLS5" s="31"/>
      <c r="QLT5" s="31"/>
      <c r="QLU5" s="31"/>
      <c r="QLV5" s="31"/>
      <c r="QLW5" s="31"/>
      <c r="QLX5" s="31"/>
      <c r="QLY5" s="31"/>
      <c r="QLZ5" s="31"/>
      <c r="QMA5" s="31"/>
      <c r="QMB5" s="31"/>
      <c r="QMC5" s="31"/>
      <c r="QMD5" s="31"/>
      <c r="QME5" s="31"/>
      <c r="QMF5" s="31"/>
      <c r="QMG5" s="31"/>
      <c r="QMH5" s="31"/>
      <c r="QMI5" s="31"/>
      <c r="QMJ5" s="31"/>
      <c r="QMK5" s="31"/>
      <c r="QML5" s="31"/>
      <c r="QMM5" s="31"/>
      <c r="QMN5" s="31"/>
      <c r="QMO5" s="31"/>
      <c r="QMP5" s="31"/>
      <c r="QMQ5" s="31"/>
      <c r="QMR5" s="31"/>
      <c r="QMS5" s="31"/>
      <c r="QMT5" s="31"/>
      <c r="QMU5" s="31"/>
      <c r="QMV5" s="31"/>
      <c r="QMW5" s="31"/>
      <c r="QMX5" s="31"/>
      <c r="QMY5" s="31"/>
      <c r="QMZ5" s="31"/>
      <c r="QNA5" s="31"/>
      <c r="QNB5" s="31"/>
      <c r="QNC5" s="31"/>
      <c r="QND5" s="31"/>
      <c r="QNE5" s="31"/>
      <c r="QNF5" s="31"/>
      <c r="QNG5" s="31"/>
      <c r="QNH5" s="31"/>
      <c r="QNI5" s="31"/>
      <c r="QNJ5" s="31"/>
      <c r="QNK5" s="31"/>
      <c r="QNL5" s="31"/>
      <c r="QNM5" s="31"/>
      <c r="QNN5" s="31"/>
      <c r="QNO5" s="31"/>
      <c r="QNP5" s="31"/>
      <c r="QNQ5" s="31"/>
      <c r="QNR5" s="31"/>
      <c r="QNS5" s="31"/>
      <c r="QNT5" s="31"/>
      <c r="QNU5" s="31"/>
      <c r="QNV5" s="31"/>
      <c r="QNW5" s="31"/>
      <c r="QNX5" s="31"/>
      <c r="QNY5" s="31"/>
      <c r="QNZ5" s="31"/>
      <c r="QOA5" s="31"/>
      <c r="QOB5" s="31"/>
      <c r="QOC5" s="31"/>
      <c r="QOD5" s="31"/>
      <c r="QOE5" s="31"/>
      <c r="QOF5" s="31"/>
      <c r="QOG5" s="31"/>
      <c r="QOH5" s="31"/>
      <c r="QOI5" s="31"/>
      <c r="QOJ5" s="31"/>
      <c r="QOK5" s="31"/>
      <c r="QOL5" s="31"/>
      <c r="QOM5" s="31"/>
      <c r="QON5" s="31"/>
      <c r="QOO5" s="31"/>
      <c r="QOP5" s="31"/>
      <c r="QOQ5" s="31"/>
      <c r="QOR5" s="31"/>
      <c r="QOS5" s="31"/>
      <c r="QOT5" s="31"/>
      <c r="QOU5" s="31"/>
      <c r="QOV5" s="31"/>
      <c r="QOW5" s="31"/>
      <c r="QOX5" s="31"/>
      <c r="QOY5" s="31"/>
      <c r="QOZ5" s="31"/>
      <c r="QPA5" s="31"/>
      <c r="QPB5" s="31"/>
      <c r="QPC5" s="31"/>
      <c r="QPD5" s="31"/>
      <c r="QPE5" s="31"/>
      <c r="QPF5" s="31"/>
      <c r="QPG5" s="31"/>
      <c r="QPH5" s="31"/>
      <c r="QPI5" s="31"/>
      <c r="QPJ5" s="31"/>
      <c r="QPK5" s="31"/>
      <c r="QPL5" s="31"/>
      <c r="QPM5" s="31"/>
      <c r="QPN5" s="31"/>
      <c r="QPO5" s="31"/>
      <c r="QPP5" s="31"/>
      <c r="QPQ5" s="31"/>
      <c r="QPR5" s="31"/>
      <c r="QPS5" s="31"/>
      <c r="QPT5" s="31"/>
      <c r="QPU5" s="31"/>
      <c r="QPV5" s="31"/>
      <c r="QPW5" s="31"/>
      <c r="QPX5" s="31"/>
      <c r="QPY5" s="31"/>
      <c r="QPZ5" s="31"/>
      <c r="QQA5" s="31"/>
      <c r="QQB5" s="31"/>
      <c r="QQC5" s="31"/>
      <c r="QQD5" s="31"/>
      <c r="QQE5" s="31"/>
      <c r="QQF5" s="31"/>
      <c r="QQG5" s="31"/>
      <c r="QQH5" s="31"/>
      <c r="QQI5" s="31"/>
      <c r="QQJ5" s="31"/>
      <c r="QQK5" s="31"/>
      <c r="QQL5" s="31"/>
      <c r="QQM5" s="31"/>
      <c r="QQN5" s="31"/>
      <c r="QQO5" s="31"/>
      <c r="QQP5" s="31"/>
      <c r="QQQ5" s="31"/>
      <c r="QQR5" s="31"/>
      <c r="QQS5" s="31"/>
      <c r="QQT5" s="31"/>
      <c r="QQU5" s="31"/>
      <c r="QQV5" s="31"/>
      <c r="QQW5" s="31"/>
      <c r="QQX5" s="31"/>
      <c r="QQY5" s="31"/>
      <c r="QQZ5" s="31"/>
      <c r="QRA5" s="31"/>
      <c r="QRB5" s="31"/>
      <c r="QRC5" s="31"/>
      <c r="QRD5" s="31"/>
      <c r="QRE5" s="31"/>
      <c r="QRF5" s="31"/>
      <c r="QRG5" s="31"/>
      <c r="QRH5" s="31"/>
      <c r="QRI5" s="31"/>
      <c r="QRJ5" s="31"/>
      <c r="QRK5" s="31"/>
      <c r="QRL5" s="31"/>
      <c r="QRM5" s="31"/>
      <c r="QRN5" s="31"/>
      <c r="QRO5" s="31"/>
      <c r="QRP5" s="31"/>
      <c r="QRQ5" s="31"/>
      <c r="QRR5" s="31"/>
      <c r="QRS5" s="31"/>
      <c r="QRT5" s="31"/>
      <c r="QRU5" s="31"/>
      <c r="QRV5" s="31"/>
      <c r="QRW5" s="31"/>
      <c r="QRX5" s="31"/>
      <c r="QRY5" s="31"/>
      <c r="QRZ5" s="31"/>
      <c r="QSA5" s="31"/>
      <c r="QSB5" s="31"/>
      <c r="QSC5" s="31"/>
      <c r="QSD5" s="31"/>
      <c r="QSE5" s="31"/>
      <c r="QSF5" s="31"/>
      <c r="QSG5" s="31"/>
      <c r="QSH5" s="31"/>
      <c r="QSI5" s="31"/>
      <c r="QSJ5" s="31"/>
      <c r="QSK5" s="31"/>
      <c r="QSL5" s="31"/>
      <c r="QSM5" s="31"/>
      <c r="QSN5" s="31"/>
      <c r="QSO5" s="31"/>
      <c r="QSP5" s="31"/>
      <c r="QSQ5" s="31"/>
      <c r="QSR5" s="31"/>
      <c r="QSS5" s="31"/>
      <c r="QST5" s="31"/>
      <c r="QSU5" s="31"/>
      <c r="QSV5" s="31"/>
      <c r="QSW5" s="31"/>
      <c r="QSX5" s="31"/>
      <c r="QSY5" s="31"/>
      <c r="QSZ5" s="31"/>
      <c r="QTA5" s="31"/>
      <c r="QTB5" s="31"/>
      <c r="QTC5" s="31"/>
      <c r="QTD5" s="31"/>
      <c r="QTE5" s="31"/>
      <c r="QTF5" s="31"/>
      <c r="QTG5" s="31"/>
      <c r="QTH5" s="31"/>
      <c r="QTI5" s="31"/>
      <c r="QTJ5" s="31"/>
      <c r="QTK5" s="31"/>
      <c r="QTL5" s="31"/>
      <c r="QTM5" s="31"/>
      <c r="QTN5" s="31"/>
      <c r="QTO5" s="31"/>
      <c r="QTP5" s="31"/>
      <c r="QTQ5" s="31"/>
      <c r="QTR5" s="31"/>
      <c r="QTS5" s="31"/>
      <c r="QTT5" s="31"/>
      <c r="QTU5" s="31"/>
      <c r="QTV5" s="31"/>
      <c r="QTW5" s="31"/>
      <c r="QTX5" s="31"/>
      <c r="QTY5" s="31"/>
      <c r="QTZ5" s="31"/>
      <c r="QUA5" s="31"/>
      <c r="QUB5" s="31"/>
      <c r="QUC5" s="31"/>
      <c r="QUD5" s="31"/>
      <c r="QUE5" s="31"/>
      <c r="QUF5" s="31"/>
      <c r="QUG5" s="31"/>
      <c r="QUH5" s="31"/>
      <c r="QUI5" s="31"/>
      <c r="QUJ5" s="31"/>
      <c r="QUK5" s="31"/>
      <c r="QUL5" s="31"/>
      <c r="QUM5" s="31"/>
      <c r="QUN5" s="31"/>
      <c r="QUO5" s="31"/>
      <c r="QUP5" s="31"/>
      <c r="QUQ5" s="31"/>
      <c r="QUR5" s="31"/>
      <c r="QUS5" s="31"/>
      <c r="QUT5" s="31"/>
      <c r="QUU5" s="31"/>
      <c r="QUV5" s="31"/>
      <c r="QUW5" s="31"/>
      <c r="QUX5" s="31"/>
      <c r="QUY5" s="31"/>
      <c r="QUZ5" s="31"/>
      <c r="QVA5" s="31"/>
      <c r="QVB5" s="31"/>
      <c r="QVC5" s="31"/>
      <c r="QVD5" s="31"/>
      <c r="QVE5" s="31"/>
      <c r="QVF5" s="31"/>
      <c r="QVG5" s="31"/>
      <c r="QVH5" s="31"/>
      <c r="QVI5" s="31"/>
      <c r="QVJ5" s="31"/>
      <c r="QVK5" s="31"/>
      <c r="QVL5" s="31"/>
      <c r="QVM5" s="31"/>
      <c r="QVN5" s="31"/>
      <c r="QVO5" s="31"/>
      <c r="QVP5" s="31"/>
      <c r="QVQ5" s="31"/>
      <c r="QVR5" s="31"/>
      <c r="QVS5" s="31"/>
      <c r="QVT5" s="31"/>
      <c r="QVU5" s="31"/>
      <c r="QVV5" s="31"/>
      <c r="QVW5" s="31"/>
      <c r="QVX5" s="31"/>
      <c r="QVY5" s="31"/>
      <c r="QVZ5" s="31"/>
      <c r="QWA5" s="31"/>
      <c r="QWB5" s="31"/>
      <c r="QWC5" s="31"/>
      <c r="QWD5" s="31"/>
      <c r="QWE5" s="31"/>
      <c r="QWF5" s="31"/>
      <c r="QWG5" s="31"/>
      <c r="QWH5" s="31"/>
      <c r="QWI5" s="31"/>
      <c r="QWJ5" s="31"/>
      <c r="QWK5" s="31"/>
      <c r="QWL5" s="31"/>
      <c r="QWM5" s="31"/>
      <c r="QWN5" s="31"/>
      <c r="QWO5" s="31"/>
      <c r="QWP5" s="31"/>
      <c r="QWQ5" s="31"/>
      <c r="QWR5" s="31"/>
      <c r="QWS5" s="31"/>
      <c r="QWT5" s="31"/>
      <c r="QWU5" s="31"/>
      <c r="QWV5" s="31"/>
      <c r="QWW5" s="31"/>
      <c r="QWX5" s="31"/>
      <c r="QWY5" s="31"/>
      <c r="QWZ5" s="31"/>
      <c r="QXA5" s="31"/>
      <c r="QXB5" s="31"/>
      <c r="QXC5" s="31"/>
      <c r="QXD5" s="31"/>
      <c r="QXE5" s="31"/>
      <c r="QXF5" s="31"/>
      <c r="QXG5" s="31"/>
      <c r="QXH5" s="31"/>
      <c r="QXI5" s="31"/>
      <c r="QXJ5" s="31"/>
      <c r="QXK5" s="31"/>
      <c r="QXL5" s="31"/>
      <c r="QXM5" s="31"/>
      <c r="QXN5" s="31"/>
      <c r="QXO5" s="31"/>
      <c r="QXP5" s="31"/>
      <c r="QXQ5" s="31"/>
      <c r="QXR5" s="31"/>
      <c r="QXS5" s="31"/>
      <c r="QXT5" s="31"/>
      <c r="QXU5" s="31"/>
      <c r="QXV5" s="31"/>
      <c r="QXW5" s="31"/>
      <c r="QXX5" s="31"/>
      <c r="QXY5" s="31"/>
      <c r="QXZ5" s="31"/>
      <c r="QYA5" s="31"/>
      <c r="QYB5" s="31"/>
      <c r="QYC5" s="31"/>
      <c r="QYD5" s="31"/>
      <c r="QYE5" s="31"/>
      <c r="QYF5" s="31"/>
      <c r="QYG5" s="31"/>
      <c r="QYH5" s="31"/>
      <c r="QYI5" s="31"/>
      <c r="QYJ5" s="31"/>
      <c r="QYK5" s="31"/>
      <c r="QYL5" s="31"/>
      <c r="QYM5" s="31"/>
      <c r="QYN5" s="31"/>
      <c r="QYO5" s="31"/>
      <c r="QYP5" s="31"/>
      <c r="QYQ5" s="31"/>
      <c r="QYR5" s="31"/>
      <c r="QYS5" s="31"/>
      <c r="QYT5" s="31"/>
      <c r="QYU5" s="31"/>
      <c r="QYV5" s="31"/>
      <c r="QYW5" s="31"/>
      <c r="QYX5" s="31"/>
      <c r="QYY5" s="31"/>
      <c r="QYZ5" s="31"/>
      <c r="QZA5" s="31"/>
      <c r="QZB5" s="31"/>
      <c r="QZC5" s="31"/>
      <c r="QZD5" s="31"/>
      <c r="QZE5" s="31"/>
      <c r="QZF5" s="31"/>
      <c r="QZG5" s="31"/>
      <c r="QZH5" s="31"/>
      <c r="QZI5" s="31"/>
      <c r="QZJ5" s="31"/>
      <c r="QZK5" s="31"/>
      <c r="QZL5" s="31"/>
      <c r="QZM5" s="31"/>
      <c r="QZN5" s="31"/>
      <c r="QZO5" s="31"/>
      <c r="QZP5" s="31"/>
      <c r="QZQ5" s="31"/>
      <c r="QZR5" s="31"/>
      <c r="QZS5" s="31"/>
      <c r="QZT5" s="31"/>
      <c r="QZU5" s="31"/>
      <c r="QZV5" s="31"/>
      <c r="QZW5" s="31"/>
      <c r="QZX5" s="31"/>
      <c r="QZY5" s="31"/>
      <c r="QZZ5" s="31"/>
      <c r="RAA5" s="31"/>
      <c r="RAB5" s="31"/>
      <c r="RAC5" s="31"/>
      <c r="RAD5" s="31"/>
      <c r="RAE5" s="31"/>
      <c r="RAF5" s="31"/>
      <c r="RAG5" s="31"/>
      <c r="RAH5" s="31"/>
      <c r="RAI5" s="31"/>
      <c r="RAJ5" s="31"/>
      <c r="RAK5" s="31"/>
      <c r="RAL5" s="31"/>
      <c r="RAM5" s="31"/>
      <c r="RAN5" s="31"/>
      <c r="RAO5" s="31"/>
      <c r="RAP5" s="31"/>
      <c r="RAQ5" s="31"/>
      <c r="RAR5" s="31"/>
      <c r="RAS5" s="31"/>
      <c r="RAT5" s="31"/>
      <c r="RAU5" s="31"/>
      <c r="RAV5" s="31"/>
      <c r="RAW5" s="31"/>
      <c r="RAX5" s="31"/>
      <c r="RAY5" s="31"/>
      <c r="RAZ5" s="31"/>
      <c r="RBA5" s="31"/>
      <c r="RBB5" s="31"/>
      <c r="RBC5" s="31"/>
      <c r="RBD5" s="31"/>
      <c r="RBE5" s="31"/>
      <c r="RBF5" s="31"/>
      <c r="RBG5" s="31"/>
      <c r="RBH5" s="31"/>
      <c r="RBI5" s="31"/>
      <c r="RBJ5" s="31"/>
      <c r="RBK5" s="31"/>
      <c r="RBL5" s="31"/>
      <c r="RBM5" s="31"/>
      <c r="RBN5" s="31"/>
      <c r="RBO5" s="31"/>
      <c r="RBP5" s="31"/>
      <c r="RBQ5" s="31"/>
      <c r="RBR5" s="31"/>
      <c r="RBS5" s="31"/>
      <c r="RBT5" s="31"/>
      <c r="RBU5" s="31"/>
      <c r="RBV5" s="31"/>
      <c r="RBW5" s="31"/>
      <c r="RBX5" s="31"/>
      <c r="RBY5" s="31"/>
      <c r="RBZ5" s="31"/>
      <c r="RCA5" s="31"/>
      <c r="RCB5" s="31"/>
      <c r="RCC5" s="31"/>
      <c r="RCD5" s="31"/>
      <c r="RCE5" s="31"/>
      <c r="RCF5" s="31"/>
      <c r="RCG5" s="31"/>
      <c r="RCH5" s="31"/>
      <c r="RCI5" s="31"/>
      <c r="RCJ5" s="31"/>
      <c r="RCK5" s="31"/>
      <c r="RCL5" s="31"/>
      <c r="RCM5" s="31"/>
      <c r="RCN5" s="31"/>
      <c r="RCO5" s="31"/>
      <c r="RCP5" s="31"/>
      <c r="RCQ5" s="31"/>
      <c r="RCR5" s="31"/>
      <c r="RCS5" s="31"/>
      <c r="RCT5" s="31"/>
      <c r="RCU5" s="31"/>
      <c r="RCV5" s="31"/>
      <c r="RCW5" s="31"/>
      <c r="RCX5" s="31"/>
      <c r="RCY5" s="31"/>
      <c r="RCZ5" s="31"/>
      <c r="RDA5" s="31"/>
      <c r="RDB5" s="31"/>
      <c r="RDC5" s="31"/>
      <c r="RDD5" s="31"/>
      <c r="RDE5" s="31"/>
      <c r="RDF5" s="31"/>
      <c r="RDG5" s="31"/>
      <c r="RDH5" s="31"/>
      <c r="RDI5" s="31"/>
      <c r="RDJ5" s="31"/>
      <c r="RDK5" s="31"/>
      <c r="RDL5" s="31"/>
      <c r="RDM5" s="31"/>
      <c r="RDN5" s="31"/>
      <c r="RDO5" s="31"/>
      <c r="RDP5" s="31"/>
      <c r="RDQ5" s="31"/>
      <c r="RDR5" s="31"/>
      <c r="RDS5" s="31"/>
      <c r="RDT5" s="31"/>
      <c r="RDU5" s="31"/>
      <c r="RDV5" s="31"/>
      <c r="RDW5" s="31"/>
      <c r="RDX5" s="31"/>
      <c r="RDY5" s="31"/>
      <c r="RDZ5" s="31"/>
      <c r="REA5" s="31"/>
      <c r="REB5" s="31"/>
      <c r="REC5" s="31"/>
      <c r="RED5" s="31"/>
      <c r="REE5" s="31"/>
      <c r="REF5" s="31"/>
      <c r="REG5" s="31"/>
      <c r="REH5" s="31"/>
      <c r="REI5" s="31"/>
      <c r="REJ5" s="31"/>
      <c r="REK5" s="31"/>
      <c r="REL5" s="31"/>
      <c r="REM5" s="31"/>
      <c r="REN5" s="31"/>
      <c r="REO5" s="31"/>
      <c r="REP5" s="31"/>
      <c r="REQ5" s="31"/>
      <c r="RER5" s="31"/>
      <c r="RES5" s="31"/>
      <c r="RET5" s="31"/>
      <c r="REU5" s="31"/>
      <c r="REV5" s="31"/>
      <c r="REW5" s="31"/>
      <c r="REX5" s="31"/>
      <c r="REY5" s="31"/>
      <c r="REZ5" s="31"/>
      <c r="RFA5" s="31"/>
      <c r="RFB5" s="31"/>
      <c r="RFC5" s="31"/>
      <c r="RFD5" s="31"/>
      <c r="RFE5" s="31"/>
      <c r="RFF5" s="31"/>
      <c r="RFG5" s="31"/>
      <c r="RFH5" s="31"/>
      <c r="RFI5" s="31"/>
      <c r="RFJ5" s="31"/>
      <c r="RFK5" s="31"/>
      <c r="RFL5" s="31"/>
      <c r="RFM5" s="31"/>
      <c r="RFN5" s="31"/>
      <c r="RFO5" s="31"/>
      <c r="RFP5" s="31"/>
      <c r="RFQ5" s="31"/>
      <c r="RFR5" s="31"/>
      <c r="RFS5" s="31"/>
      <c r="RFT5" s="31"/>
      <c r="RFU5" s="31"/>
      <c r="RFV5" s="31"/>
      <c r="RFW5" s="31"/>
      <c r="RFX5" s="31"/>
      <c r="RFY5" s="31"/>
      <c r="RFZ5" s="31"/>
      <c r="RGA5" s="31"/>
      <c r="RGB5" s="31"/>
      <c r="RGC5" s="31"/>
      <c r="RGD5" s="31"/>
      <c r="RGE5" s="31"/>
      <c r="RGF5" s="31"/>
      <c r="RGG5" s="31"/>
      <c r="RGH5" s="31"/>
      <c r="RGI5" s="31"/>
      <c r="RGJ5" s="31"/>
      <c r="RGK5" s="31"/>
      <c r="RGL5" s="31"/>
      <c r="RGM5" s="31"/>
      <c r="RGN5" s="31"/>
      <c r="RGO5" s="31"/>
      <c r="RGP5" s="31"/>
      <c r="RGQ5" s="31"/>
      <c r="RGR5" s="31"/>
      <c r="RGS5" s="31"/>
      <c r="RGT5" s="31"/>
      <c r="RGU5" s="31"/>
      <c r="RGV5" s="31"/>
      <c r="RGW5" s="31"/>
      <c r="RGX5" s="31"/>
      <c r="RGY5" s="31"/>
      <c r="RGZ5" s="31"/>
      <c r="RHA5" s="31"/>
      <c r="RHB5" s="31"/>
      <c r="RHC5" s="31"/>
      <c r="RHD5" s="31"/>
      <c r="RHE5" s="31"/>
      <c r="RHF5" s="31"/>
      <c r="RHG5" s="31"/>
      <c r="RHH5" s="31"/>
      <c r="RHI5" s="31"/>
      <c r="RHJ5" s="31"/>
      <c r="RHK5" s="31"/>
      <c r="RHL5" s="31"/>
      <c r="RHM5" s="31"/>
      <c r="RHN5" s="31"/>
      <c r="RHO5" s="31"/>
      <c r="RHP5" s="31"/>
      <c r="RHQ5" s="31"/>
      <c r="RHR5" s="31"/>
      <c r="RHS5" s="31"/>
      <c r="RHT5" s="31"/>
      <c r="RHU5" s="31"/>
      <c r="RHV5" s="31"/>
      <c r="RHW5" s="31"/>
      <c r="RHX5" s="31"/>
      <c r="RHY5" s="31"/>
      <c r="RHZ5" s="31"/>
      <c r="RIA5" s="31"/>
      <c r="RIB5" s="31"/>
      <c r="RIC5" s="31"/>
      <c r="RID5" s="31"/>
      <c r="RIE5" s="31"/>
      <c r="RIF5" s="31"/>
      <c r="RIG5" s="31"/>
      <c r="RIH5" s="31"/>
      <c r="RII5" s="31"/>
      <c r="RIJ5" s="31"/>
      <c r="RIK5" s="31"/>
      <c r="RIL5" s="31"/>
      <c r="RIM5" s="31"/>
      <c r="RIN5" s="31"/>
      <c r="RIO5" s="31"/>
      <c r="RIP5" s="31"/>
      <c r="RIQ5" s="31"/>
      <c r="RIR5" s="31"/>
      <c r="RIS5" s="31"/>
      <c r="RIT5" s="31"/>
      <c r="RIU5" s="31"/>
      <c r="RIV5" s="31"/>
      <c r="RIW5" s="31"/>
      <c r="RIX5" s="31"/>
      <c r="RIY5" s="31"/>
      <c r="RIZ5" s="31"/>
      <c r="RJA5" s="31"/>
      <c r="RJB5" s="31"/>
      <c r="RJC5" s="31"/>
      <c r="RJD5" s="31"/>
      <c r="RJE5" s="31"/>
      <c r="RJF5" s="31"/>
      <c r="RJG5" s="31"/>
      <c r="RJH5" s="31"/>
      <c r="RJI5" s="31"/>
      <c r="RJJ5" s="31"/>
      <c r="RJK5" s="31"/>
      <c r="RJL5" s="31"/>
      <c r="RJM5" s="31"/>
      <c r="RJN5" s="31"/>
      <c r="RJO5" s="31"/>
      <c r="RJP5" s="31"/>
      <c r="RJQ5" s="31"/>
      <c r="RJR5" s="31"/>
      <c r="RJS5" s="31"/>
      <c r="RJT5" s="31"/>
      <c r="RJU5" s="31"/>
      <c r="RJV5" s="31"/>
      <c r="RJW5" s="31"/>
      <c r="RJX5" s="31"/>
      <c r="RJY5" s="31"/>
      <c r="RJZ5" s="31"/>
      <c r="RKA5" s="31"/>
      <c r="RKB5" s="31"/>
      <c r="RKC5" s="31"/>
      <c r="RKD5" s="31"/>
      <c r="RKE5" s="31"/>
      <c r="RKF5" s="31"/>
      <c r="RKG5" s="31"/>
      <c r="RKH5" s="31"/>
      <c r="RKI5" s="31"/>
      <c r="RKJ5" s="31"/>
      <c r="RKK5" s="31"/>
      <c r="RKL5" s="31"/>
      <c r="RKM5" s="31"/>
      <c r="RKN5" s="31"/>
      <c r="RKO5" s="31"/>
      <c r="RKP5" s="31"/>
      <c r="RKQ5" s="31"/>
      <c r="RKR5" s="31"/>
      <c r="RKS5" s="31"/>
      <c r="RKT5" s="31"/>
      <c r="RKU5" s="31"/>
      <c r="RKV5" s="31"/>
      <c r="RKW5" s="31"/>
      <c r="RKX5" s="31"/>
      <c r="RKY5" s="31"/>
      <c r="RKZ5" s="31"/>
      <c r="RLA5" s="31"/>
      <c r="RLB5" s="31"/>
      <c r="RLC5" s="31"/>
      <c r="RLD5" s="31"/>
      <c r="RLE5" s="31"/>
      <c r="RLF5" s="31"/>
      <c r="RLG5" s="31"/>
      <c r="RLH5" s="31"/>
      <c r="RLI5" s="31"/>
      <c r="RLJ5" s="31"/>
      <c r="RLK5" s="31"/>
      <c r="RLL5" s="31"/>
      <c r="RLM5" s="31"/>
      <c r="RLN5" s="31"/>
      <c r="RLO5" s="31"/>
      <c r="RLP5" s="31"/>
      <c r="RLQ5" s="31"/>
      <c r="RLR5" s="31"/>
      <c r="RLS5" s="31"/>
      <c r="RLT5" s="31"/>
      <c r="RLU5" s="31"/>
      <c r="RLV5" s="31"/>
      <c r="RLW5" s="31"/>
      <c r="RLX5" s="31"/>
      <c r="RLY5" s="31"/>
      <c r="RLZ5" s="31"/>
      <c r="RMA5" s="31"/>
      <c r="RMB5" s="31"/>
      <c r="RMC5" s="31"/>
      <c r="RMD5" s="31"/>
      <c r="RME5" s="31"/>
      <c r="RMF5" s="31"/>
      <c r="RMG5" s="31"/>
      <c r="RMH5" s="31"/>
      <c r="RMI5" s="31"/>
      <c r="RMJ5" s="31"/>
      <c r="RMK5" s="31"/>
      <c r="RML5" s="31"/>
      <c r="RMM5" s="31"/>
      <c r="RMN5" s="31"/>
      <c r="RMO5" s="31"/>
      <c r="RMP5" s="31"/>
      <c r="RMQ5" s="31"/>
      <c r="RMR5" s="31"/>
      <c r="RMS5" s="31"/>
      <c r="RMT5" s="31"/>
      <c r="RMU5" s="31"/>
      <c r="RMV5" s="31"/>
      <c r="RMW5" s="31"/>
      <c r="RMX5" s="31"/>
      <c r="RMY5" s="31"/>
      <c r="RMZ5" s="31"/>
      <c r="RNA5" s="31"/>
      <c r="RNB5" s="31"/>
      <c r="RNC5" s="31"/>
      <c r="RND5" s="31"/>
      <c r="RNE5" s="31"/>
      <c r="RNF5" s="31"/>
      <c r="RNG5" s="31"/>
      <c r="RNH5" s="31"/>
      <c r="RNI5" s="31"/>
      <c r="RNJ5" s="31"/>
      <c r="RNK5" s="31"/>
      <c r="RNL5" s="31"/>
      <c r="RNM5" s="31"/>
      <c r="RNN5" s="31"/>
      <c r="RNO5" s="31"/>
      <c r="RNP5" s="31"/>
      <c r="RNQ5" s="31"/>
      <c r="RNR5" s="31"/>
      <c r="RNS5" s="31"/>
      <c r="RNT5" s="31"/>
      <c r="RNU5" s="31"/>
      <c r="RNV5" s="31"/>
      <c r="RNW5" s="31"/>
      <c r="RNX5" s="31"/>
      <c r="RNY5" s="31"/>
      <c r="RNZ5" s="31"/>
      <c r="ROA5" s="31"/>
      <c r="ROB5" s="31"/>
      <c r="ROC5" s="31"/>
      <c r="ROD5" s="31"/>
      <c r="ROE5" s="31"/>
      <c r="ROF5" s="31"/>
      <c r="ROG5" s="31"/>
      <c r="ROH5" s="31"/>
      <c r="ROI5" s="31"/>
      <c r="ROJ5" s="31"/>
      <c r="ROK5" s="31"/>
      <c r="ROL5" s="31"/>
      <c r="ROM5" s="31"/>
      <c r="RON5" s="31"/>
      <c r="ROO5" s="31"/>
      <c r="ROP5" s="31"/>
      <c r="ROQ5" s="31"/>
      <c r="ROR5" s="31"/>
      <c r="ROS5" s="31"/>
      <c r="ROT5" s="31"/>
      <c r="ROU5" s="31"/>
      <c r="ROV5" s="31"/>
      <c r="ROW5" s="31"/>
      <c r="ROX5" s="31"/>
      <c r="ROY5" s="31"/>
      <c r="ROZ5" s="31"/>
      <c r="RPA5" s="31"/>
      <c r="RPB5" s="31"/>
      <c r="RPC5" s="31"/>
      <c r="RPD5" s="31"/>
      <c r="RPE5" s="31"/>
      <c r="RPF5" s="31"/>
      <c r="RPG5" s="31"/>
      <c r="RPH5" s="31"/>
      <c r="RPI5" s="31"/>
      <c r="RPJ5" s="31"/>
      <c r="RPK5" s="31"/>
      <c r="RPL5" s="31"/>
      <c r="RPM5" s="31"/>
      <c r="RPN5" s="31"/>
      <c r="RPO5" s="31"/>
      <c r="RPP5" s="31"/>
      <c r="RPQ5" s="31"/>
      <c r="RPR5" s="31"/>
      <c r="RPS5" s="31"/>
      <c r="RPT5" s="31"/>
      <c r="RPU5" s="31"/>
      <c r="RPV5" s="31"/>
      <c r="RPW5" s="31"/>
      <c r="RPX5" s="31"/>
      <c r="RPY5" s="31"/>
      <c r="RPZ5" s="31"/>
      <c r="RQA5" s="31"/>
      <c r="RQB5" s="31"/>
      <c r="RQC5" s="31"/>
      <c r="RQD5" s="31"/>
      <c r="RQE5" s="31"/>
      <c r="RQF5" s="31"/>
      <c r="RQG5" s="31"/>
      <c r="RQH5" s="31"/>
      <c r="RQI5" s="31"/>
      <c r="RQJ5" s="31"/>
      <c r="RQK5" s="31"/>
      <c r="RQL5" s="31"/>
      <c r="RQM5" s="31"/>
      <c r="RQN5" s="31"/>
      <c r="RQO5" s="31"/>
      <c r="RQP5" s="31"/>
      <c r="RQQ5" s="31"/>
      <c r="RQR5" s="31"/>
      <c r="RQS5" s="31"/>
      <c r="RQT5" s="31"/>
      <c r="RQU5" s="31"/>
      <c r="RQV5" s="31"/>
      <c r="RQW5" s="31"/>
      <c r="RQX5" s="31"/>
      <c r="RQY5" s="31"/>
      <c r="RQZ5" s="31"/>
      <c r="RRA5" s="31"/>
      <c r="RRB5" s="31"/>
      <c r="RRC5" s="31"/>
      <c r="RRD5" s="31"/>
      <c r="RRE5" s="31"/>
      <c r="RRF5" s="31"/>
      <c r="RRG5" s="31"/>
      <c r="RRH5" s="31"/>
      <c r="RRI5" s="31"/>
      <c r="RRJ5" s="31"/>
      <c r="RRK5" s="31"/>
      <c r="RRL5" s="31"/>
      <c r="RRM5" s="31"/>
      <c r="RRN5" s="31"/>
      <c r="RRO5" s="31"/>
      <c r="RRP5" s="31"/>
      <c r="RRQ5" s="31"/>
      <c r="RRR5" s="31"/>
      <c r="RRS5" s="31"/>
      <c r="RRT5" s="31"/>
      <c r="RRU5" s="31"/>
      <c r="RRV5" s="31"/>
      <c r="RRW5" s="31"/>
      <c r="RRX5" s="31"/>
      <c r="RRY5" s="31"/>
      <c r="RRZ5" s="31"/>
      <c r="RSA5" s="31"/>
      <c r="RSB5" s="31"/>
      <c r="RSC5" s="31"/>
      <c r="RSD5" s="31"/>
      <c r="RSE5" s="31"/>
      <c r="RSF5" s="31"/>
      <c r="RSG5" s="31"/>
      <c r="RSH5" s="31"/>
      <c r="RSI5" s="31"/>
      <c r="RSJ5" s="31"/>
      <c r="RSK5" s="31"/>
      <c r="RSL5" s="31"/>
      <c r="RSM5" s="31"/>
      <c r="RSN5" s="31"/>
      <c r="RSO5" s="31"/>
      <c r="RSP5" s="31"/>
      <c r="RSQ5" s="31"/>
      <c r="RSR5" s="31"/>
      <c r="RSS5" s="31"/>
      <c r="RST5" s="31"/>
      <c r="RSU5" s="31"/>
      <c r="RSV5" s="31"/>
      <c r="RSW5" s="31"/>
      <c r="RSX5" s="31"/>
      <c r="RSY5" s="31"/>
      <c r="RSZ5" s="31"/>
      <c r="RTA5" s="31"/>
      <c r="RTB5" s="31"/>
      <c r="RTC5" s="31"/>
      <c r="RTD5" s="31"/>
      <c r="RTE5" s="31"/>
      <c r="RTF5" s="31"/>
      <c r="RTG5" s="31"/>
      <c r="RTH5" s="31"/>
      <c r="RTI5" s="31"/>
      <c r="RTJ5" s="31"/>
      <c r="RTK5" s="31"/>
      <c r="RTL5" s="31"/>
      <c r="RTM5" s="31"/>
      <c r="RTN5" s="31"/>
      <c r="RTO5" s="31"/>
      <c r="RTP5" s="31"/>
      <c r="RTQ5" s="31"/>
      <c r="RTR5" s="31"/>
      <c r="RTS5" s="31"/>
      <c r="RTT5" s="31"/>
      <c r="RTU5" s="31"/>
      <c r="RTV5" s="31"/>
      <c r="RTW5" s="31"/>
      <c r="RTX5" s="31"/>
      <c r="RTY5" s="31"/>
      <c r="RTZ5" s="31"/>
      <c r="RUA5" s="31"/>
      <c r="RUB5" s="31"/>
      <c r="RUC5" s="31"/>
      <c r="RUD5" s="31"/>
      <c r="RUE5" s="31"/>
      <c r="RUF5" s="31"/>
      <c r="RUG5" s="31"/>
      <c r="RUH5" s="31"/>
      <c r="RUI5" s="31"/>
      <c r="RUJ5" s="31"/>
      <c r="RUK5" s="31"/>
      <c r="RUL5" s="31"/>
      <c r="RUM5" s="31"/>
      <c r="RUN5" s="31"/>
      <c r="RUO5" s="31"/>
      <c r="RUP5" s="31"/>
      <c r="RUQ5" s="31"/>
      <c r="RUR5" s="31"/>
      <c r="RUS5" s="31"/>
      <c r="RUT5" s="31"/>
      <c r="RUU5" s="31"/>
      <c r="RUV5" s="31"/>
      <c r="RUW5" s="31"/>
      <c r="RUX5" s="31"/>
      <c r="RUY5" s="31"/>
      <c r="RUZ5" s="31"/>
      <c r="RVA5" s="31"/>
      <c r="RVB5" s="31"/>
      <c r="RVC5" s="31"/>
      <c r="RVD5" s="31"/>
      <c r="RVE5" s="31"/>
      <c r="RVF5" s="31"/>
      <c r="RVG5" s="31"/>
      <c r="RVH5" s="31"/>
      <c r="RVI5" s="31"/>
      <c r="RVJ5" s="31"/>
      <c r="RVK5" s="31"/>
      <c r="RVL5" s="31"/>
      <c r="RVM5" s="31"/>
      <c r="RVN5" s="31"/>
      <c r="RVO5" s="31"/>
      <c r="RVP5" s="31"/>
      <c r="RVQ5" s="31"/>
      <c r="RVR5" s="31"/>
      <c r="RVS5" s="31"/>
      <c r="RVT5" s="31"/>
      <c r="RVU5" s="31"/>
      <c r="RVV5" s="31"/>
      <c r="RVW5" s="31"/>
      <c r="RVX5" s="31"/>
      <c r="RVY5" s="31"/>
      <c r="RVZ5" s="31"/>
      <c r="RWA5" s="31"/>
      <c r="RWB5" s="31"/>
      <c r="RWC5" s="31"/>
      <c r="RWD5" s="31"/>
      <c r="RWE5" s="31"/>
      <c r="RWF5" s="31"/>
      <c r="RWG5" s="31"/>
      <c r="RWH5" s="31"/>
      <c r="RWI5" s="31"/>
      <c r="RWJ5" s="31"/>
      <c r="RWK5" s="31"/>
      <c r="RWL5" s="31"/>
      <c r="RWM5" s="31"/>
      <c r="RWN5" s="31"/>
      <c r="RWO5" s="31"/>
      <c r="RWP5" s="31"/>
      <c r="RWQ5" s="31"/>
      <c r="RWR5" s="31"/>
      <c r="RWS5" s="31"/>
      <c r="RWT5" s="31"/>
      <c r="RWU5" s="31"/>
      <c r="RWV5" s="31"/>
      <c r="RWW5" s="31"/>
      <c r="RWX5" s="31"/>
      <c r="RWY5" s="31"/>
      <c r="RWZ5" s="31"/>
      <c r="RXA5" s="31"/>
      <c r="RXB5" s="31"/>
      <c r="RXC5" s="31"/>
      <c r="RXD5" s="31"/>
      <c r="RXE5" s="31"/>
      <c r="RXF5" s="31"/>
      <c r="RXG5" s="31"/>
      <c r="RXH5" s="31"/>
      <c r="RXI5" s="31"/>
      <c r="RXJ5" s="31"/>
      <c r="RXK5" s="31"/>
      <c r="RXL5" s="31"/>
      <c r="RXM5" s="31"/>
      <c r="RXN5" s="31"/>
      <c r="RXO5" s="31"/>
      <c r="RXP5" s="31"/>
      <c r="RXQ5" s="31"/>
      <c r="RXR5" s="31"/>
      <c r="RXS5" s="31"/>
      <c r="RXT5" s="31"/>
      <c r="RXU5" s="31"/>
      <c r="RXV5" s="31"/>
      <c r="RXW5" s="31"/>
      <c r="RXX5" s="31"/>
      <c r="RXY5" s="31"/>
      <c r="RXZ5" s="31"/>
      <c r="RYA5" s="31"/>
      <c r="RYB5" s="31"/>
      <c r="RYC5" s="31"/>
      <c r="RYD5" s="31"/>
      <c r="RYE5" s="31"/>
      <c r="RYF5" s="31"/>
      <c r="RYG5" s="31"/>
      <c r="RYH5" s="31"/>
      <c r="RYI5" s="31"/>
      <c r="RYJ5" s="31"/>
      <c r="RYK5" s="31"/>
      <c r="RYL5" s="31"/>
      <c r="RYM5" s="31"/>
      <c r="RYN5" s="31"/>
      <c r="RYO5" s="31"/>
      <c r="RYP5" s="31"/>
      <c r="RYQ5" s="31"/>
      <c r="RYR5" s="31"/>
      <c r="RYS5" s="31"/>
      <c r="RYT5" s="31"/>
      <c r="RYU5" s="31"/>
      <c r="RYV5" s="31"/>
      <c r="RYW5" s="31"/>
      <c r="RYX5" s="31"/>
      <c r="RYY5" s="31"/>
      <c r="RYZ5" s="31"/>
      <c r="RZA5" s="31"/>
      <c r="RZB5" s="31"/>
      <c r="RZC5" s="31"/>
      <c r="RZD5" s="31"/>
      <c r="RZE5" s="31"/>
      <c r="RZF5" s="31"/>
      <c r="RZG5" s="31"/>
      <c r="RZH5" s="31"/>
      <c r="RZI5" s="31"/>
      <c r="RZJ5" s="31"/>
      <c r="RZK5" s="31"/>
      <c r="RZL5" s="31"/>
      <c r="RZM5" s="31"/>
      <c r="RZN5" s="31"/>
      <c r="RZO5" s="31"/>
      <c r="RZP5" s="31"/>
      <c r="RZQ5" s="31"/>
      <c r="RZR5" s="31"/>
      <c r="RZS5" s="31"/>
      <c r="RZT5" s="31"/>
      <c r="RZU5" s="31"/>
      <c r="RZV5" s="31"/>
      <c r="RZW5" s="31"/>
      <c r="RZX5" s="31"/>
      <c r="RZY5" s="31"/>
      <c r="RZZ5" s="31"/>
      <c r="SAA5" s="31"/>
      <c r="SAB5" s="31"/>
      <c r="SAC5" s="31"/>
      <c r="SAD5" s="31"/>
      <c r="SAE5" s="31"/>
      <c r="SAF5" s="31"/>
      <c r="SAG5" s="31"/>
      <c r="SAH5" s="31"/>
      <c r="SAI5" s="31"/>
      <c r="SAJ5" s="31"/>
      <c r="SAK5" s="31"/>
      <c r="SAL5" s="31"/>
      <c r="SAM5" s="31"/>
      <c r="SAN5" s="31"/>
      <c r="SAO5" s="31"/>
      <c r="SAP5" s="31"/>
      <c r="SAQ5" s="31"/>
      <c r="SAR5" s="31"/>
      <c r="SAS5" s="31"/>
      <c r="SAT5" s="31"/>
      <c r="SAU5" s="31"/>
      <c r="SAV5" s="31"/>
      <c r="SAW5" s="31"/>
      <c r="SAX5" s="31"/>
      <c r="SAY5" s="31"/>
      <c r="SAZ5" s="31"/>
      <c r="SBA5" s="31"/>
      <c r="SBB5" s="31"/>
      <c r="SBC5" s="31"/>
      <c r="SBD5" s="31"/>
      <c r="SBE5" s="31"/>
      <c r="SBF5" s="31"/>
      <c r="SBG5" s="31"/>
      <c r="SBH5" s="31"/>
      <c r="SBI5" s="31"/>
      <c r="SBJ5" s="31"/>
      <c r="SBK5" s="31"/>
      <c r="SBL5" s="31"/>
      <c r="SBM5" s="31"/>
      <c r="SBN5" s="31"/>
      <c r="SBO5" s="31"/>
      <c r="SBP5" s="31"/>
      <c r="SBQ5" s="31"/>
      <c r="SBR5" s="31"/>
      <c r="SBS5" s="31"/>
      <c r="SBT5" s="31"/>
      <c r="SBU5" s="31"/>
      <c r="SBV5" s="31"/>
      <c r="SBW5" s="31"/>
      <c r="SBX5" s="31"/>
      <c r="SBY5" s="31"/>
      <c r="SBZ5" s="31"/>
      <c r="SCA5" s="31"/>
      <c r="SCB5" s="31"/>
      <c r="SCC5" s="31"/>
      <c r="SCD5" s="31"/>
      <c r="SCE5" s="31"/>
      <c r="SCF5" s="31"/>
      <c r="SCG5" s="31"/>
      <c r="SCH5" s="31"/>
      <c r="SCI5" s="31"/>
      <c r="SCJ5" s="31"/>
      <c r="SCK5" s="31"/>
      <c r="SCL5" s="31"/>
      <c r="SCM5" s="31"/>
      <c r="SCN5" s="31"/>
      <c r="SCO5" s="31"/>
      <c r="SCP5" s="31"/>
      <c r="SCQ5" s="31"/>
      <c r="SCR5" s="31"/>
      <c r="SCS5" s="31"/>
      <c r="SCT5" s="31"/>
      <c r="SCU5" s="31"/>
      <c r="SCV5" s="31"/>
      <c r="SCW5" s="31"/>
      <c r="SCX5" s="31"/>
      <c r="SCY5" s="31"/>
      <c r="SCZ5" s="31"/>
      <c r="SDA5" s="31"/>
      <c r="SDB5" s="31"/>
      <c r="SDC5" s="31"/>
      <c r="SDD5" s="31"/>
      <c r="SDE5" s="31"/>
      <c r="SDF5" s="31"/>
      <c r="SDG5" s="31"/>
      <c r="SDH5" s="31"/>
      <c r="SDI5" s="31"/>
      <c r="SDJ5" s="31"/>
      <c r="SDK5" s="31"/>
      <c r="SDL5" s="31"/>
      <c r="SDM5" s="31"/>
      <c r="SDN5" s="31"/>
      <c r="SDO5" s="31"/>
      <c r="SDP5" s="31"/>
      <c r="SDQ5" s="31"/>
      <c r="SDR5" s="31"/>
      <c r="SDS5" s="31"/>
      <c r="SDT5" s="31"/>
      <c r="SDU5" s="31"/>
      <c r="SDV5" s="31"/>
      <c r="SDW5" s="31"/>
      <c r="SDX5" s="31"/>
      <c r="SDY5" s="31"/>
      <c r="SDZ5" s="31"/>
      <c r="SEA5" s="31"/>
      <c r="SEB5" s="31"/>
      <c r="SEC5" s="31"/>
      <c r="SED5" s="31"/>
      <c r="SEE5" s="31"/>
      <c r="SEF5" s="31"/>
      <c r="SEG5" s="31"/>
      <c r="SEH5" s="31"/>
      <c r="SEI5" s="31"/>
      <c r="SEJ5" s="31"/>
      <c r="SEK5" s="31"/>
      <c r="SEL5" s="31"/>
      <c r="SEM5" s="31"/>
      <c r="SEN5" s="31"/>
      <c r="SEO5" s="31"/>
      <c r="SEP5" s="31"/>
      <c r="SEQ5" s="31"/>
      <c r="SER5" s="31"/>
      <c r="SES5" s="31"/>
      <c r="SET5" s="31"/>
      <c r="SEU5" s="31"/>
      <c r="SEV5" s="31"/>
      <c r="SEW5" s="31"/>
      <c r="SEX5" s="31"/>
      <c r="SEY5" s="31"/>
      <c r="SEZ5" s="31"/>
      <c r="SFA5" s="31"/>
      <c r="SFB5" s="31"/>
      <c r="SFC5" s="31"/>
      <c r="SFD5" s="31"/>
      <c r="SFE5" s="31"/>
      <c r="SFF5" s="31"/>
      <c r="SFG5" s="31"/>
      <c r="SFH5" s="31"/>
      <c r="SFI5" s="31"/>
      <c r="SFJ5" s="31"/>
      <c r="SFK5" s="31"/>
      <c r="SFL5" s="31"/>
      <c r="SFM5" s="31"/>
      <c r="SFN5" s="31"/>
      <c r="SFO5" s="31"/>
      <c r="SFP5" s="31"/>
      <c r="SFQ5" s="31"/>
      <c r="SFR5" s="31"/>
      <c r="SFS5" s="31"/>
      <c r="SFT5" s="31"/>
      <c r="SFU5" s="31"/>
      <c r="SFV5" s="31"/>
      <c r="SFW5" s="31"/>
      <c r="SFX5" s="31"/>
      <c r="SFY5" s="31"/>
      <c r="SFZ5" s="31"/>
      <c r="SGA5" s="31"/>
      <c r="SGB5" s="31"/>
      <c r="SGC5" s="31"/>
      <c r="SGD5" s="31"/>
      <c r="SGE5" s="31"/>
      <c r="SGF5" s="31"/>
      <c r="SGG5" s="31"/>
      <c r="SGH5" s="31"/>
      <c r="SGI5" s="31"/>
      <c r="SGJ5" s="31"/>
      <c r="SGK5" s="31"/>
      <c r="SGL5" s="31"/>
      <c r="SGM5" s="31"/>
      <c r="SGN5" s="31"/>
      <c r="SGO5" s="31"/>
      <c r="SGP5" s="31"/>
      <c r="SGQ5" s="31"/>
      <c r="SGR5" s="31"/>
      <c r="SGS5" s="31"/>
      <c r="SGT5" s="31"/>
      <c r="SGU5" s="31"/>
      <c r="SGV5" s="31"/>
      <c r="SGW5" s="31"/>
      <c r="SGX5" s="31"/>
      <c r="SGY5" s="31"/>
      <c r="SGZ5" s="31"/>
      <c r="SHA5" s="31"/>
      <c r="SHB5" s="31"/>
      <c r="SHC5" s="31"/>
      <c r="SHD5" s="31"/>
      <c r="SHE5" s="31"/>
      <c r="SHF5" s="31"/>
      <c r="SHG5" s="31"/>
      <c r="SHH5" s="31"/>
      <c r="SHI5" s="31"/>
      <c r="SHJ5" s="31"/>
      <c r="SHK5" s="31"/>
      <c r="SHL5" s="31"/>
      <c r="SHM5" s="31"/>
      <c r="SHN5" s="31"/>
      <c r="SHO5" s="31"/>
      <c r="SHP5" s="31"/>
      <c r="SHQ5" s="31"/>
      <c r="SHR5" s="31"/>
      <c r="SHS5" s="31"/>
      <c r="SHT5" s="31"/>
      <c r="SHU5" s="31"/>
      <c r="SHV5" s="31"/>
      <c r="SHW5" s="31"/>
      <c r="SHX5" s="31"/>
      <c r="SHY5" s="31"/>
      <c r="SHZ5" s="31"/>
      <c r="SIA5" s="31"/>
      <c r="SIB5" s="31"/>
      <c r="SIC5" s="31"/>
      <c r="SID5" s="31"/>
      <c r="SIE5" s="31"/>
      <c r="SIF5" s="31"/>
      <c r="SIG5" s="31"/>
      <c r="SIH5" s="31"/>
      <c r="SII5" s="31"/>
      <c r="SIJ5" s="31"/>
      <c r="SIK5" s="31"/>
      <c r="SIL5" s="31"/>
      <c r="SIM5" s="31"/>
      <c r="SIN5" s="31"/>
      <c r="SIO5" s="31"/>
      <c r="SIP5" s="31"/>
      <c r="SIQ5" s="31"/>
      <c r="SIR5" s="31"/>
      <c r="SIS5" s="31"/>
      <c r="SIT5" s="31"/>
      <c r="SIU5" s="31"/>
      <c r="SIV5" s="31"/>
      <c r="SIW5" s="31"/>
      <c r="SIX5" s="31"/>
      <c r="SIY5" s="31"/>
      <c r="SIZ5" s="31"/>
      <c r="SJA5" s="31"/>
      <c r="SJB5" s="31"/>
      <c r="SJC5" s="31"/>
      <c r="SJD5" s="31"/>
      <c r="SJE5" s="31"/>
      <c r="SJF5" s="31"/>
      <c r="SJG5" s="31"/>
      <c r="SJH5" s="31"/>
      <c r="SJI5" s="31"/>
      <c r="SJJ5" s="31"/>
      <c r="SJK5" s="31"/>
      <c r="SJL5" s="31"/>
      <c r="SJM5" s="31"/>
      <c r="SJN5" s="31"/>
      <c r="SJO5" s="31"/>
      <c r="SJP5" s="31"/>
      <c r="SJQ5" s="31"/>
      <c r="SJR5" s="31"/>
      <c r="SJS5" s="31"/>
      <c r="SJT5" s="31"/>
      <c r="SJU5" s="31"/>
      <c r="SJV5" s="31"/>
      <c r="SJW5" s="31"/>
      <c r="SJX5" s="31"/>
      <c r="SJY5" s="31"/>
      <c r="SJZ5" s="31"/>
      <c r="SKA5" s="31"/>
      <c r="SKB5" s="31"/>
      <c r="SKC5" s="31"/>
      <c r="SKD5" s="31"/>
      <c r="SKE5" s="31"/>
      <c r="SKF5" s="31"/>
      <c r="SKG5" s="31"/>
      <c r="SKH5" s="31"/>
      <c r="SKI5" s="31"/>
      <c r="SKJ5" s="31"/>
      <c r="SKK5" s="31"/>
      <c r="SKL5" s="31"/>
      <c r="SKM5" s="31"/>
      <c r="SKN5" s="31"/>
      <c r="SKO5" s="31"/>
      <c r="SKP5" s="31"/>
      <c r="SKQ5" s="31"/>
      <c r="SKR5" s="31"/>
      <c r="SKS5" s="31"/>
      <c r="SKT5" s="31"/>
      <c r="SKU5" s="31"/>
      <c r="SKV5" s="31"/>
      <c r="SKW5" s="31"/>
      <c r="SKX5" s="31"/>
      <c r="SKY5" s="31"/>
      <c r="SKZ5" s="31"/>
      <c r="SLA5" s="31"/>
      <c r="SLB5" s="31"/>
      <c r="SLC5" s="31"/>
      <c r="SLD5" s="31"/>
      <c r="SLE5" s="31"/>
      <c r="SLF5" s="31"/>
      <c r="SLG5" s="31"/>
      <c r="SLH5" s="31"/>
      <c r="SLI5" s="31"/>
      <c r="SLJ5" s="31"/>
      <c r="SLK5" s="31"/>
      <c r="SLL5" s="31"/>
      <c r="SLM5" s="31"/>
      <c r="SLN5" s="31"/>
      <c r="SLO5" s="31"/>
      <c r="SLP5" s="31"/>
      <c r="SLQ5" s="31"/>
      <c r="SLR5" s="31"/>
      <c r="SLS5" s="31"/>
      <c r="SLT5" s="31"/>
      <c r="SLU5" s="31"/>
      <c r="SLV5" s="31"/>
      <c r="SLW5" s="31"/>
      <c r="SLX5" s="31"/>
      <c r="SLY5" s="31"/>
      <c r="SLZ5" s="31"/>
      <c r="SMA5" s="31"/>
      <c r="SMB5" s="31"/>
      <c r="SMC5" s="31"/>
      <c r="SMD5" s="31"/>
      <c r="SME5" s="31"/>
      <c r="SMF5" s="31"/>
      <c r="SMG5" s="31"/>
      <c r="SMH5" s="31"/>
      <c r="SMI5" s="31"/>
      <c r="SMJ5" s="31"/>
      <c r="SMK5" s="31"/>
      <c r="SML5" s="31"/>
      <c r="SMM5" s="31"/>
      <c r="SMN5" s="31"/>
      <c r="SMO5" s="31"/>
      <c r="SMP5" s="31"/>
      <c r="SMQ5" s="31"/>
      <c r="SMR5" s="31"/>
      <c r="SMS5" s="31"/>
      <c r="SMT5" s="31"/>
      <c r="SMU5" s="31"/>
      <c r="SMV5" s="31"/>
      <c r="SMW5" s="31"/>
      <c r="SMX5" s="31"/>
      <c r="SMY5" s="31"/>
      <c r="SMZ5" s="31"/>
      <c r="SNA5" s="31"/>
      <c r="SNB5" s="31"/>
      <c r="SNC5" s="31"/>
      <c r="SND5" s="31"/>
      <c r="SNE5" s="31"/>
      <c r="SNF5" s="31"/>
      <c r="SNG5" s="31"/>
      <c r="SNH5" s="31"/>
      <c r="SNI5" s="31"/>
      <c r="SNJ5" s="31"/>
      <c r="SNK5" s="31"/>
      <c r="SNL5" s="31"/>
      <c r="SNM5" s="31"/>
      <c r="SNN5" s="31"/>
      <c r="SNO5" s="31"/>
      <c r="SNP5" s="31"/>
      <c r="SNQ5" s="31"/>
      <c r="SNR5" s="31"/>
      <c r="SNS5" s="31"/>
      <c r="SNT5" s="31"/>
      <c r="SNU5" s="31"/>
      <c r="SNV5" s="31"/>
      <c r="SNW5" s="31"/>
      <c r="SNX5" s="31"/>
      <c r="SNY5" s="31"/>
      <c r="SNZ5" s="31"/>
      <c r="SOA5" s="31"/>
      <c r="STS5" s="31"/>
      <c r="STT5" s="31"/>
      <c r="STU5" s="31"/>
      <c r="STV5" s="31"/>
      <c r="STW5" s="31"/>
      <c r="STX5" s="31"/>
      <c r="STY5" s="31"/>
      <c r="STZ5" s="31"/>
      <c r="SUA5" s="31"/>
      <c r="SUB5" s="31"/>
      <c r="SUC5" s="31"/>
      <c r="SUD5" s="31"/>
      <c r="SUE5" s="31"/>
      <c r="SUF5" s="31"/>
      <c r="SUG5" s="31"/>
      <c r="SUH5" s="31"/>
      <c r="SUI5" s="31"/>
      <c r="SUJ5" s="31"/>
      <c r="SUK5" s="31"/>
      <c r="SUL5" s="31"/>
      <c r="SUM5" s="31"/>
      <c r="SUN5" s="31"/>
      <c r="SUO5" s="31"/>
      <c r="SUP5" s="31"/>
      <c r="SUQ5" s="31"/>
      <c r="SUR5" s="31"/>
      <c r="SUS5" s="31"/>
      <c r="SUT5" s="31"/>
      <c r="SUU5" s="31"/>
      <c r="SUV5" s="31"/>
      <c r="SUW5" s="31"/>
      <c r="SUX5" s="31"/>
      <c r="SUY5" s="31"/>
      <c r="SUZ5" s="31"/>
      <c r="SVA5" s="31"/>
      <c r="SVB5" s="31"/>
      <c r="SVC5" s="31"/>
      <c r="SVD5" s="31"/>
      <c r="SVE5" s="31"/>
      <c r="SVF5" s="31"/>
      <c r="SVG5" s="31"/>
      <c r="SVH5" s="31"/>
      <c r="SVI5" s="31"/>
      <c r="SVJ5" s="31"/>
      <c r="SVK5" s="31"/>
      <c r="SVL5" s="31"/>
      <c r="SVM5" s="31"/>
      <c r="SVN5" s="31"/>
      <c r="SVO5" s="31"/>
      <c r="SVP5" s="31"/>
      <c r="SVQ5" s="31"/>
      <c r="SVR5" s="31"/>
      <c r="SVS5" s="31"/>
      <c r="SVT5" s="31"/>
      <c r="SVU5" s="31"/>
      <c r="SVV5" s="31"/>
      <c r="SVW5" s="31"/>
      <c r="SVX5" s="31"/>
      <c r="SVY5" s="31"/>
      <c r="SVZ5" s="31"/>
      <c r="SWA5" s="31"/>
      <c r="SWB5" s="31"/>
      <c r="SWC5" s="31"/>
      <c r="SWD5" s="31"/>
      <c r="SWE5" s="31"/>
      <c r="SWF5" s="31"/>
      <c r="SWG5" s="31"/>
      <c r="SWH5" s="31"/>
      <c r="SWI5" s="31"/>
      <c r="SWJ5" s="31"/>
      <c r="SWK5" s="31"/>
      <c r="SWL5" s="31"/>
      <c r="SWM5" s="31"/>
      <c r="SWN5" s="31"/>
      <c r="SWO5" s="31"/>
      <c r="SWP5" s="31"/>
      <c r="SWQ5" s="31"/>
      <c r="SWR5" s="31"/>
      <c r="SWS5" s="31"/>
      <c r="SWT5" s="31"/>
      <c r="SWU5" s="31"/>
      <c r="SWV5" s="31"/>
      <c r="SWW5" s="31"/>
      <c r="SWX5" s="31"/>
      <c r="SWY5" s="31"/>
      <c r="SWZ5" s="31"/>
      <c r="SXA5" s="31"/>
      <c r="SXB5" s="31"/>
      <c r="SXC5" s="31"/>
      <c r="SXD5" s="31"/>
      <c r="SXE5" s="31"/>
      <c r="SXF5" s="31"/>
      <c r="SXG5" s="31"/>
      <c r="SXH5" s="31"/>
      <c r="SXI5" s="31"/>
      <c r="SXJ5" s="31"/>
      <c r="SXK5" s="31"/>
      <c r="SXL5" s="31"/>
      <c r="SXM5" s="31"/>
      <c r="SXN5" s="31"/>
      <c r="SXO5" s="31"/>
      <c r="SXP5" s="31"/>
      <c r="SXQ5" s="31"/>
      <c r="SXR5" s="31"/>
      <c r="SXS5" s="31"/>
      <c r="SXT5" s="31"/>
      <c r="SXU5" s="31"/>
      <c r="SXV5" s="31"/>
      <c r="SXW5" s="31"/>
      <c r="SXX5" s="31"/>
      <c r="SXY5" s="31"/>
      <c r="SXZ5" s="31"/>
      <c r="SYA5" s="31"/>
      <c r="SYB5" s="31"/>
      <c r="SYC5" s="31"/>
      <c r="SYD5" s="31"/>
      <c r="SYE5" s="31"/>
      <c r="SYF5" s="31"/>
      <c r="SYG5" s="31"/>
      <c r="SYH5" s="31"/>
      <c r="SYI5" s="31"/>
      <c r="SYJ5" s="31"/>
      <c r="SYK5" s="31"/>
      <c r="SYL5" s="31"/>
      <c r="SYM5" s="31"/>
      <c r="SYN5" s="31"/>
      <c r="SYO5" s="31"/>
      <c r="SYP5" s="31"/>
      <c r="SYQ5" s="31"/>
      <c r="SYR5" s="31"/>
      <c r="SYS5" s="31"/>
      <c r="SYT5" s="31"/>
      <c r="SYU5" s="31"/>
      <c r="SYV5" s="31"/>
      <c r="SYW5" s="31"/>
      <c r="SYX5" s="31"/>
      <c r="SYY5" s="31"/>
      <c r="SYZ5" s="31"/>
      <c r="SZA5" s="31"/>
      <c r="SZB5" s="31"/>
      <c r="SZC5" s="31"/>
      <c r="SZD5" s="31"/>
      <c r="SZE5" s="31"/>
      <c r="SZF5" s="31"/>
      <c r="SZG5" s="31"/>
      <c r="SZH5" s="31"/>
      <c r="SZI5" s="31"/>
      <c r="SZJ5" s="31"/>
      <c r="SZK5" s="31"/>
      <c r="SZL5" s="31"/>
      <c r="SZM5" s="31"/>
      <c r="SZN5" s="31"/>
      <c r="SZO5" s="31"/>
      <c r="SZP5" s="31"/>
      <c r="SZQ5" s="31"/>
      <c r="SZR5" s="31"/>
      <c r="SZS5" s="31"/>
      <c r="SZT5" s="31"/>
      <c r="SZU5" s="31"/>
      <c r="SZV5" s="31"/>
      <c r="SZW5" s="31"/>
      <c r="SZX5" s="31"/>
      <c r="SZY5" s="31"/>
      <c r="SZZ5" s="31"/>
      <c r="TAA5" s="31"/>
      <c r="TAB5" s="31"/>
      <c r="TAC5" s="31"/>
      <c r="TAD5" s="31"/>
      <c r="TAE5" s="31"/>
      <c r="TAF5" s="31"/>
      <c r="TAG5" s="31"/>
      <c r="TAH5" s="31"/>
      <c r="TAI5" s="31"/>
      <c r="TAJ5" s="31"/>
      <c r="TAK5" s="31"/>
      <c r="TAL5" s="31"/>
      <c r="TAM5" s="31"/>
      <c r="TAN5" s="31"/>
      <c r="TAO5" s="31"/>
      <c r="TAP5" s="31"/>
      <c r="TAQ5" s="31"/>
      <c r="TAR5" s="31"/>
      <c r="TAS5" s="31"/>
      <c r="TAT5" s="31"/>
      <c r="TAU5" s="31"/>
      <c r="TAV5" s="31"/>
      <c r="TAW5" s="31"/>
      <c r="TAX5" s="31"/>
      <c r="TAY5" s="31"/>
      <c r="TAZ5" s="31"/>
      <c r="TBA5" s="31"/>
      <c r="TBB5" s="31"/>
      <c r="TBC5" s="31"/>
      <c r="TBD5" s="31"/>
      <c r="TBE5" s="31"/>
      <c r="TBF5" s="31"/>
      <c r="TBG5" s="31"/>
      <c r="TBH5" s="31"/>
      <c r="TBI5" s="31"/>
      <c r="TBJ5" s="31"/>
      <c r="TBK5" s="31"/>
      <c r="TBL5" s="31"/>
      <c r="TBM5" s="31"/>
      <c r="TBN5" s="31"/>
      <c r="TBO5" s="31"/>
      <c r="TBP5" s="31"/>
      <c r="TBQ5" s="31"/>
      <c r="TBR5" s="31"/>
      <c r="TBS5" s="31"/>
      <c r="TBT5" s="31"/>
      <c r="TBU5" s="31"/>
      <c r="TBV5" s="31"/>
      <c r="TBW5" s="31"/>
      <c r="TBX5" s="31"/>
      <c r="TBY5" s="31"/>
      <c r="TBZ5" s="31"/>
      <c r="TCA5" s="31"/>
      <c r="TCB5" s="31"/>
      <c r="TCC5" s="31"/>
      <c r="TCD5" s="31"/>
      <c r="TCE5" s="31"/>
      <c r="TCF5" s="31"/>
      <c r="TCG5" s="31"/>
      <c r="TCH5" s="31"/>
      <c r="TCI5" s="31"/>
      <c r="TCJ5" s="31"/>
      <c r="TCK5" s="31"/>
      <c r="TCL5" s="31"/>
      <c r="TCM5" s="31"/>
      <c r="TCN5" s="31"/>
      <c r="TCO5" s="31"/>
      <c r="TCP5" s="31"/>
      <c r="TCQ5" s="31"/>
      <c r="TCR5" s="31"/>
      <c r="TCS5" s="31"/>
      <c r="TCT5" s="31"/>
      <c r="TCU5" s="31"/>
      <c r="TCV5" s="31"/>
      <c r="TCW5" s="31"/>
      <c r="TCX5" s="31"/>
      <c r="TCY5" s="31"/>
      <c r="TCZ5" s="31"/>
      <c r="TDA5" s="31"/>
      <c r="TDB5" s="31"/>
      <c r="TDC5" s="31"/>
      <c r="TDD5" s="31"/>
      <c r="TDE5" s="31"/>
      <c r="TDF5" s="31"/>
      <c r="TDG5" s="31"/>
      <c r="TDH5" s="31"/>
      <c r="TDI5" s="31"/>
      <c r="TDJ5" s="31"/>
      <c r="TDK5" s="31"/>
      <c r="TDL5" s="31"/>
      <c r="TDM5" s="31"/>
      <c r="TDN5" s="31"/>
      <c r="TDO5" s="31"/>
      <c r="TDP5" s="31"/>
      <c r="TDQ5" s="31"/>
      <c r="TDR5" s="31"/>
      <c r="TDS5" s="31"/>
      <c r="TDT5" s="31"/>
      <c r="TDU5" s="31"/>
      <c r="TDV5" s="31"/>
      <c r="TDW5" s="31"/>
      <c r="TDX5" s="31"/>
      <c r="TDY5" s="31"/>
      <c r="TDZ5" s="31"/>
      <c r="TEA5" s="31"/>
      <c r="TEB5" s="31"/>
      <c r="TEC5" s="31"/>
      <c r="TED5" s="31"/>
      <c r="TEE5" s="31"/>
      <c r="TEF5" s="31"/>
      <c r="TEG5" s="31"/>
      <c r="TEH5" s="31"/>
      <c r="TEI5" s="31"/>
      <c r="TEJ5" s="31"/>
      <c r="TEK5" s="31"/>
      <c r="TEL5" s="31"/>
      <c r="TEM5" s="31"/>
      <c r="TEN5" s="31"/>
      <c r="TEO5" s="31"/>
      <c r="TEP5" s="31"/>
      <c r="TEQ5" s="31"/>
      <c r="TER5" s="31"/>
      <c r="TES5" s="31"/>
      <c r="TET5" s="31"/>
      <c r="TEU5" s="31"/>
      <c r="TEV5" s="31"/>
      <c r="TEW5" s="31"/>
      <c r="TEX5" s="31"/>
      <c r="TEY5" s="31"/>
      <c r="TEZ5" s="31"/>
      <c r="TFA5" s="31"/>
      <c r="TFB5" s="31"/>
      <c r="TFC5" s="31"/>
      <c r="TFD5" s="31"/>
      <c r="TFE5" s="31"/>
      <c r="TFF5" s="31"/>
      <c r="TFG5" s="31"/>
      <c r="TFH5" s="31"/>
      <c r="TFI5" s="31"/>
      <c r="TFJ5" s="31"/>
      <c r="TFK5" s="31"/>
      <c r="TFL5" s="31"/>
      <c r="TFM5" s="31"/>
      <c r="TFN5" s="31"/>
      <c r="TFO5" s="31"/>
      <c r="TFP5" s="31"/>
      <c r="TFQ5" s="31"/>
      <c r="TFR5" s="31"/>
      <c r="TFS5" s="31"/>
      <c r="TFT5" s="31"/>
      <c r="TFU5" s="31"/>
      <c r="TFV5" s="31"/>
      <c r="TFW5" s="31"/>
      <c r="TFX5" s="31"/>
      <c r="TFY5" s="31"/>
      <c r="TFZ5" s="31"/>
      <c r="TGA5" s="31"/>
      <c r="TGB5" s="31"/>
      <c r="TGC5" s="31"/>
      <c r="TGD5" s="31"/>
      <c r="TGE5" s="31"/>
      <c r="TGF5" s="31"/>
      <c r="TGG5" s="31"/>
      <c r="TGH5" s="31"/>
      <c r="TGI5" s="31"/>
      <c r="TGJ5" s="31"/>
      <c r="TGK5" s="31"/>
      <c r="TGL5" s="31"/>
      <c r="TGM5" s="31"/>
      <c r="TGN5" s="31"/>
      <c r="TGO5" s="31"/>
      <c r="TGP5" s="31"/>
      <c r="TGQ5" s="31"/>
      <c r="TGR5" s="31"/>
      <c r="TGS5" s="31"/>
      <c r="TGT5" s="31"/>
      <c r="TGU5" s="31"/>
      <c r="TGV5" s="31"/>
      <c r="TGW5" s="31"/>
      <c r="TGX5" s="31"/>
      <c r="TGY5" s="31"/>
      <c r="TGZ5" s="31"/>
      <c r="THA5" s="31"/>
      <c r="THB5" s="31"/>
      <c r="THC5" s="31"/>
      <c r="THD5" s="31"/>
      <c r="THE5" s="31"/>
      <c r="THF5" s="31"/>
      <c r="THG5" s="31"/>
      <c r="THH5" s="31"/>
      <c r="THI5" s="31"/>
      <c r="THJ5" s="31"/>
      <c r="THK5" s="31"/>
      <c r="THL5" s="31"/>
      <c r="THM5" s="31"/>
      <c r="THN5" s="31"/>
      <c r="THO5" s="31"/>
      <c r="THP5" s="31"/>
      <c r="THQ5" s="31"/>
      <c r="THR5" s="31"/>
      <c r="THS5" s="31"/>
      <c r="THT5" s="31"/>
      <c r="THU5" s="31"/>
      <c r="THV5" s="31"/>
      <c r="THW5" s="31"/>
      <c r="THX5" s="31"/>
      <c r="THY5" s="31"/>
      <c r="THZ5" s="31"/>
      <c r="TIA5" s="31"/>
      <c r="TIB5" s="31"/>
      <c r="TIC5" s="31"/>
      <c r="TID5" s="31"/>
      <c r="TIE5" s="31"/>
      <c r="TIF5" s="31"/>
      <c r="TIG5" s="31"/>
      <c r="TIH5" s="31"/>
      <c r="TII5" s="31"/>
      <c r="TIJ5" s="31"/>
      <c r="TIK5" s="31"/>
      <c r="TIL5" s="31"/>
      <c r="TIM5" s="31"/>
      <c r="TIN5" s="31"/>
      <c r="TIO5" s="31"/>
      <c r="TIP5" s="31"/>
      <c r="TIQ5" s="31"/>
      <c r="TIR5" s="31"/>
      <c r="TIS5" s="31"/>
      <c r="TIT5" s="31"/>
      <c r="TIU5" s="31"/>
      <c r="TIV5" s="31"/>
      <c r="TIW5" s="31"/>
      <c r="TIX5" s="31"/>
      <c r="TIY5" s="31"/>
      <c r="TIZ5" s="31"/>
      <c r="TJA5" s="31"/>
      <c r="TJB5" s="31"/>
      <c r="TJC5" s="31"/>
      <c r="TJD5" s="31"/>
      <c r="TJE5" s="31"/>
      <c r="TJF5" s="31"/>
      <c r="TJG5" s="31"/>
      <c r="TJH5" s="31"/>
      <c r="TJI5" s="31"/>
      <c r="TJJ5" s="31"/>
      <c r="TJK5" s="31"/>
      <c r="TJL5" s="31"/>
      <c r="TJM5" s="31"/>
      <c r="TJN5" s="31"/>
      <c r="TJO5" s="31"/>
      <c r="TJP5" s="31"/>
      <c r="TJQ5" s="31"/>
      <c r="TJR5" s="31"/>
      <c r="TJS5" s="31"/>
      <c r="TJT5" s="31"/>
      <c r="TJU5" s="31"/>
      <c r="TJV5" s="31"/>
      <c r="TJW5" s="31"/>
      <c r="TJX5" s="31"/>
      <c r="TJY5" s="31"/>
      <c r="TJZ5" s="31"/>
      <c r="TKA5" s="31"/>
      <c r="TKB5" s="31"/>
      <c r="TKC5" s="31"/>
      <c r="TKD5" s="31"/>
      <c r="TKE5" s="31"/>
      <c r="TKF5" s="31"/>
      <c r="TKG5" s="31"/>
      <c r="TKH5" s="31"/>
      <c r="TKI5" s="31"/>
      <c r="TKJ5" s="31"/>
      <c r="TKK5" s="31"/>
      <c r="TKL5" s="31"/>
      <c r="TKM5" s="31"/>
      <c r="TKN5" s="31"/>
      <c r="TKO5" s="31"/>
      <c r="TKP5" s="31"/>
      <c r="TKQ5" s="31"/>
      <c r="TKR5" s="31"/>
      <c r="TKS5" s="31"/>
      <c r="TKT5" s="31"/>
      <c r="TKU5" s="31"/>
      <c r="TKV5" s="31"/>
      <c r="TKW5" s="31"/>
      <c r="TKX5" s="31"/>
      <c r="TKY5" s="31"/>
      <c r="TKZ5" s="31"/>
      <c r="TLA5" s="31"/>
      <c r="TLB5" s="31"/>
      <c r="TLC5" s="31"/>
      <c r="TLD5" s="31"/>
      <c r="TLE5" s="31"/>
      <c r="TLF5" s="31"/>
      <c r="TLG5" s="31"/>
      <c r="TLH5" s="31"/>
      <c r="TLI5" s="31"/>
      <c r="TLJ5" s="31"/>
      <c r="TLK5" s="31"/>
      <c r="TLL5" s="31"/>
      <c r="TLM5" s="31"/>
      <c r="TLN5" s="31"/>
      <c r="TLO5" s="31"/>
      <c r="TLP5" s="31"/>
      <c r="TLQ5" s="31"/>
      <c r="TLR5" s="31"/>
      <c r="TLS5" s="31"/>
      <c r="TLT5" s="31"/>
      <c r="TLU5" s="31"/>
      <c r="TLV5" s="31"/>
      <c r="TLW5" s="31"/>
      <c r="TLX5" s="31"/>
      <c r="TLY5" s="31"/>
      <c r="TLZ5" s="31"/>
      <c r="TMA5" s="31"/>
      <c r="TMB5" s="31"/>
      <c r="TMC5" s="31"/>
      <c r="TMD5" s="31"/>
      <c r="TME5" s="31"/>
      <c r="TMF5" s="31"/>
      <c r="TMG5" s="31"/>
      <c r="TMH5" s="31"/>
      <c r="TMI5" s="31"/>
      <c r="TMJ5" s="31"/>
      <c r="TMK5" s="31"/>
      <c r="TML5" s="31"/>
      <c r="TMM5" s="31"/>
      <c r="TMN5" s="31"/>
      <c r="TMO5" s="31"/>
      <c r="TMP5" s="31"/>
      <c r="TMQ5" s="31"/>
      <c r="TMR5" s="31"/>
      <c r="TMS5" s="31"/>
      <c r="TMT5" s="31"/>
      <c r="TMU5" s="31"/>
      <c r="TMV5" s="31"/>
      <c r="TMW5" s="31"/>
      <c r="TMX5" s="31"/>
      <c r="TMY5" s="31"/>
      <c r="TMZ5" s="31"/>
      <c r="TNA5" s="31"/>
      <c r="TNB5" s="31"/>
      <c r="TNC5" s="31"/>
      <c r="TND5" s="31"/>
      <c r="TNE5" s="31"/>
      <c r="TNF5" s="31"/>
      <c r="TNG5" s="31"/>
      <c r="TNH5" s="31"/>
      <c r="TNI5" s="31"/>
      <c r="TNJ5" s="31"/>
      <c r="TNK5" s="31"/>
      <c r="TNL5" s="31"/>
      <c r="TNM5" s="31"/>
      <c r="TNN5" s="31"/>
      <c r="TNO5" s="31"/>
      <c r="TNP5" s="31"/>
      <c r="TNQ5" s="31"/>
      <c r="TNR5" s="31"/>
      <c r="TNS5" s="31"/>
      <c r="TNT5" s="31"/>
      <c r="TNU5" s="31"/>
      <c r="TNV5" s="31"/>
      <c r="TNW5" s="31"/>
      <c r="TNX5" s="31"/>
      <c r="TNY5" s="31"/>
      <c r="TNZ5" s="31"/>
      <c r="TOA5" s="31"/>
      <c r="TOB5" s="31"/>
      <c r="TOC5" s="31"/>
      <c r="TOD5" s="31"/>
      <c r="TOE5" s="31"/>
      <c r="TOF5" s="31"/>
      <c r="TOG5" s="31"/>
      <c r="TOH5" s="31"/>
      <c r="TOI5" s="31"/>
      <c r="TOJ5" s="31"/>
      <c r="TOK5" s="31"/>
      <c r="TOL5" s="31"/>
      <c r="TOM5" s="31"/>
      <c r="TON5" s="31"/>
      <c r="TOO5" s="31"/>
      <c r="TOP5" s="31"/>
      <c r="TOQ5" s="31"/>
      <c r="TOR5" s="31"/>
      <c r="TOS5" s="31"/>
      <c r="TOT5" s="31"/>
      <c r="TOU5" s="31"/>
      <c r="TOV5" s="31"/>
      <c r="TOW5" s="31"/>
      <c r="TOX5" s="31"/>
      <c r="TOY5" s="31"/>
      <c r="TOZ5" s="31"/>
      <c r="TPA5" s="31"/>
      <c r="TPB5" s="31"/>
      <c r="TPC5" s="31"/>
      <c r="TPD5" s="31"/>
      <c r="TPE5" s="31"/>
      <c r="TPF5" s="31"/>
      <c r="TPG5" s="31"/>
      <c r="TPH5" s="31"/>
      <c r="TPI5" s="31"/>
      <c r="TPJ5" s="31"/>
      <c r="TPK5" s="31"/>
      <c r="TPL5" s="31"/>
      <c r="TPM5" s="31"/>
      <c r="TPN5" s="31"/>
      <c r="TPO5" s="31"/>
      <c r="TPP5" s="31"/>
      <c r="TPQ5" s="31"/>
      <c r="TPR5" s="31"/>
      <c r="TPS5" s="31"/>
      <c r="TPT5" s="31"/>
      <c r="TPU5" s="31"/>
      <c r="TPV5" s="31"/>
      <c r="TPW5" s="31"/>
      <c r="TPX5" s="31"/>
      <c r="TPY5" s="31"/>
      <c r="TPZ5" s="31"/>
      <c r="TQA5" s="31"/>
      <c r="TQB5" s="31"/>
      <c r="TQC5" s="31"/>
      <c r="TQD5" s="31"/>
      <c r="TQE5" s="31"/>
      <c r="TQF5" s="31"/>
      <c r="TQG5" s="31"/>
      <c r="TQH5" s="31"/>
      <c r="TQI5" s="31"/>
      <c r="TQJ5" s="31"/>
      <c r="TQK5" s="31"/>
      <c r="TQL5" s="31"/>
      <c r="TQM5" s="31"/>
      <c r="TQN5" s="31"/>
      <c r="TQO5" s="31"/>
      <c r="TQP5" s="31"/>
      <c r="TQQ5" s="31"/>
      <c r="TQR5" s="31"/>
      <c r="TQS5" s="31"/>
      <c r="TQT5" s="31"/>
      <c r="TQU5" s="31"/>
      <c r="TQV5" s="31"/>
      <c r="TQW5" s="31"/>
      <c r="TQX5" s="31"/>
      <c r="TQY5" s="31"/>
      <c r="TQZ5" s="31"/>
      <c r="TRA5" s="31"/>
      <c r="TRB5" s="31"/>
      <c r="TRC5" s="31"/>
      <c r="TRD5" s="31"/>
      <c r="TRE5" s="31"/>
      <c r="TRF5" s="31"/>
      <c r="TRG5" s="31"/>
      <c r="TRH5" s="31"/>
      <c r="TRI5" s="31"/>
      <c r="TRJ5" s="31"/>
      <c r="TRK5" s="31"/>
      <c r="TRL5" s="31"/>
      <c r="TRM5" s="31"/>
      <c r="TRN5" s="31"/>
      <c r="TRO5" s="31"/>
      <c r="TRP5" s="31"/>
      <c r="TRQ5" s="31"/>
      <c r="TRR5" s="31"/>
      <c r="TRS5" s="31"/>
      <c r="TRT5" s="31"/>
      <c r="TRU5" s="31"/>
      <c r="TRV5" s="31"/>
      <c r="TRW5" s="31"/>
      <c r="TRX5" s="31"/>
      <c r="TRY5" s="31"/>
      <c r="TRZ5" s="31"/>
      <c r="TSA5" s="31"/>
      <c r="TSB5" s="31"/>
      <c r="TSC5" s="31"/>
      <c r="TSD5" s="31"/>
      <c r="TSE5" s="31"/>
      <c r="TSF5" s="31"/>
      <c r="TSG5" s="31"/>
      <c r="TSH5" s="31"/>
      <c r="TSI5" s="31"/>
      <c r="TSJ5" s="31"/>
      <c r="TSK5" s="31"/>
      <c r="TSL5" s="31"/>
      <c r="TSM5" s="31"/>
      <c r="TSN5" s="31"/>
      <c r="TSO5" s="31"/>
      <c r="TSP5" s="31"/>
      <c r="TSQ5" s="31"/>
      <c r="TSR5" s="31"/>
      <c r="TSS5" s="31"/>
      <c r="TST5" s="31"/>
      <c r="TSU5" s="31"/>
      <c r="TSV5" s="31"/>
      <c r="TSW5" s="31"/>
      <c r="TSX5" s="31"/>
      <c r="TSY5" s="31"/>
      <c r="TSZ5" s="31"/>
      <c r="TTA5" s="31"/>
      <c r="TTB5" s="31"/>
      <c r="TTC5" s="31"/>
      <c r="TTD5" s="31"/>
      <c r="TTE5" s="31"/>
      <c r="TTF5" s="31"/>
      <c r="TTG5" s="31"/>
      <c r="TTH5" s="31"/>
      <c r="TTI5" s="31"/>
      <c r="TTJ5" s="31"/>
      <c r="TTK5" s="31"/>
      <c r="TTL5" s="31"/>
      <c r="TTM5" s="31"/>
      <c r="TTN5" s="31"/>
      <c r="TTO5" s="31"/>
      <c r="TTP5" s="31"/>
      <c r="TTQ5" s="31"/>
      <c r="TTR5" s="31"/>
      <c r="TTS5" s="31"/>
      <c r="TTT5" s="31"/>
      <c r="TTU5" s="31"/>
      <c r="TTV5" s="31"/>
      <c r="TTW5" s="31"/>
      <c r="TTX5" s="31"/>
      <c r="TTY5" s="31"/>
      <c r="TTZ5" s="31"/>
      <c r="TUA5" s="31"/>
      <c r="TUB5" s="31"/>
      <c r="TUC5" s="31"/>
      <c r="TUD5" s="31"/>
      <c r="TUE5" s="31"/>
      <c r="TUF5" s="31"/>
      <c r="TUG5" s="31"/>
      <c r="TUH5" s="31"/>
      <c r="TUI5" s="31"/>
      <c r="TUJ5" s="31"/>
      <c r="TUK5" s="31"/>
      <c r="TUL5" s="31"/>
      <c r="TUM5" s="31"/>
      <c r="TUN5" s="31"/>
      <c r="TUO5" s="31"/>
      <c r="TUP5" s="31"/>
      <c r="TUQ5" s="31"/>
      <c r="TUR5" s="31"/>
      <c r="TUS5" s="31"/>
      <c r="TUT5" s="31"/>
      <c r="TUU5" s="31"/>
      <c r="TUV5" s="31"/>
      <c r="TUW5" s="31"/>
      <c r="TUX5" s="31"/>
      <c r="TUY5" s="31"/>
      <c r="TUZ5" s="31"/>
      <c r="TVA5" s="31"/>
      <c r="TVB5" s="31"/>
      <c r="TVC5" s="31"/>
      <c r="TVD5" s="31"/>
      <c r="TVE5" s="31"/>
      <c r="TVF5" s="31"/>
      <c r="TVG5" s="31"/>
      <c r="TVH5" s="31"/>
      <c r="TVI5" s="31"/>
      <c r="TVJ5" s="31"/>
      <c r="TVK5" s="31"/>
      <c r="TVL5" s="31"/>
      <c r="TVM5" s="31"/>
      <c r="TVN5" s="31"/>
      <c r="TVO5" s="31"/>
      <c r="TVP5" s="31"/>
      <c r="TVQ5" s="31"/>
      <c r="TVR5" s="31"/>
      <c r="TVS5" s="31"/>
      <c r="TVT5" s="31"/>
      <c r="TVU5" s="31"/>
      <c r="TVV5" s="31"/>
      <c r="TVW5" s="31"/>
      <c r="TVX5" s="31"/>
      <c r="TVY5" s="31"/>
      <c r="TVZ5" s="31"/>
      <c r="TWA5" s="31"/>
      <c r="TWB5" s="31"/>
      <c r="TWC5" s="31"/>
      <c r="TWD5" s="31"/>
      <c r="TWE5" s="31"/>
      <c r="TWF5" s="31"/>
      <c r="TWG5" s="31"/>
      <c r="TWH5" s="31"/>
      <c r="TWI5" s="31"/>
      <c r="TWJ5" s="31"/>
      <c r="TWK5" s="31"/>
      <c r="TWL5" s="31"/>
      <c r="TWM5" s="31"/>
      <c r="TWN5" s="31"/>
      <c r="TWO5" s="31"/>
      <c r="TWP5" s="31"/>
      <c r="TWQ5" s="31"/>
      <c r="TWR5" s="31"/>
      <c r="TWS5" s="31"/>
      <c r="TWT5" s="31"/>
      <c r="TWU5" s="31"/>
      <c r="TWV5" s="31"/>
      <c r="TWW5" s="31"/>
      <c r="TWX5" s="31"/>
      <c r="TWY5" s="31"/>
      <c r="TWZ5" s="31"/>
      <c r="TXA5" s="31"/>
      <c r="TXB5" s="31"/>
      <c r="TXC5" s="31"/>
      <c r="TXD5" s="31"/>
      <c r="TXE5" s="31"/>
      <c r="TXF5" s="31"/>
      <c r="TXG5" s="31"/>
      <c r="TXH5" s="31"/>
      <c r="TXI5" s="31"/>
      <c r="TXJ5" s="31"/>
      <c r="TXK5" s="31"/>
      <c r="TXL5" s="31"/>
      <c r="TXM5" s="31"/>
      <c r="TXN5" s="31"/>
      <c r="TXO5" s="31"/>
      <c r="TXP5" s="31"/>
      <c r="TXQ5" s="31"/>
      <c r="TXR5" s="31"/>
      <c r="TXS5" s="31"/>
      <c r="TXT5" s="31"/>
      <c r="TXU5" s="31"/>
      <c r="TXV5" s="31"/>
      <c r="TXW5" s="31"/>
      <c r="TXX5" s="31"/>
      <c r="TXY5" s="31"/>
      <c r="TXZ5" s="31"/>
      <c r="TYA5" s="31"/>
      <c r="TYB5" s="31"/>
      <c r="TYC5" s="31"/>
      <c r="TYD5" s="31"/>
      <c r="TYE5" s="31"/>
      <c r="TYF5" s="31"/>
      <c r="TYG5" s="31"/>
      <c r="TYH5" s="31"/>
      <c r="TYI5" s="31"/>
      <c r="TYJ5" s="31"/>
      <c r="TYK5" s="31"/>
      <c r="TYL5" s="31"/>
      <c r="TYM5" s="31"/>
      <c r="TYN5" s="31"/>
      <c r="TYO5" s="31"/>
      <c r="TYP5" s="31"/>
      <c r="TYQ5" s="31"/>
      <c r="TYR5" s="31"/>
      <c r="TYS5" s="31"/>
      <c r="TYT5" s="31"/>
      <c r="TYU5" s="31"/>
      <c r="TYV5" s="31"/>
      <c r="TYW5" s="31"/>
      <c r="TYX5" s="31"/>
      <c r="TYY5" s="31"/>
      <c r="TYZ5" s="31"/>
      <c r="TZA5" s="31"/>
      <c r="TZB5" s="31"/>
      <c r="TZC5" s="31"/>
      <c r="TZD5" s="31"/>
      <c r="TZE5" s="31"/>
      <c r="TZF5" s="31"/>
      <c r="TZG5" s="31"/>
      <c r="TZH5" s="31"/>
      <c r="TZI5" s="31"/>
      <c r="TZJ5" s="31"/>
      <c r="TZK5" s="31"/>
      <c r="TZL5" s="31"/>
      <c r="TZM5" s="31"/>
      <c r="TZN5" s="31"/>
      <c r="TZO5" s="31"/>
      <c r="TZP5" s="31"/>
      <c r="TZQ5" s="31"/>
      <c r="TZR5" s="31"/>
      <c r="TZS5" s="31"/>
      <c r="TZT5" s="31"/>
      <c r="TZU5" s="31"/>
      <c r="TZV5" s="31"/>
      <c r="TZW5" s="31"/>
      <c r="TZX5" s="31"/>
      <c r="TZY5" s="31"/>
      <c r="TZZ5" s="31"/>
      <c r="UAA5" s="31"/>
      <c r="UAB5" s="31"/>
      <c r="UAC5" s="31"/>
      <c r="UAD5" s="31"/>
      <c r="UAE5" s="31"/>
      <c r="UAF5" s="31"/>
      <c r="UAG5" s="31"/>
      <c r="UAH5" s="31"/>
      <c r="UAI5" s="31"/>
      <c r="UAJ5" s="31"/>
      <c r="UAK5" s="31"/>
      <c r="UAL5" s="31"/>
      <c r="UAM5" s="31"/>
      <c r="UAN5" s="31"/>
      <c r="UAO5" s="31"/>
      <c r="UAP5" s="31"/>
      <c r="UAQ5" s="31"/>
      <c r="UAR5" s="31"/>
      <c r="UAS5" s="31"/>
      <c r="UAT5" s="31"/>
      <c r="UAU5" s="31"/>
      <c r="UAV5" s="31"/>
      <c r="UAW5" s="31"/>
      <c r="UAX5" s="31"/>
      <c r="UAY5" s="31"/>
      <c r="UAZ5" s="31"/>
      <c r="UBA5" s="31"/>
      <c r="UBB5" s="31"/>
      <c r="UBC5" s="31"/>
      <c r="UBD5" s="31"/>
      <c r="UBE5" s="31"/>
      <c r="UBF5" s="31"/>
      <c r="UBG5" s="31"/>
      <c r="UBH5" s="31"/>
      <c r="UBI5" s="31"/>
      <c r="UBJ5" s="31"/>
      <c r="UBK5" s="31"/>
      <c r="UBL5" s="31"/>
      <c r="UBM5" s="31"/>
      <c r="UBN5" s="31"/>
      <c r="UBO5" s="31"/>
      <c r="UBP5" s="31"/>
      <c r="UBQ5" s="31"/>
      <c r="UBR5" s="31"/>
      <c r="UBS5" s="31"/>
      <c r="UBT5" s="31"/>
      <c r="UBU5" s="31"/>
      <c r="UBV5" s="31"/>
      <c r="UBW5" s="31"/>
      <c r="UBX5" s="31"/>
      <c r="UBY5" s="31"/>
      <c r="UBZ5" s="31"/>
      <c r="UCA5" s="31"/>
      <c r="UCB5" s="31"/>
      <c r="UCC5" s="31"/>
      <c r="UCD5" s="31"/>
      <c r="UCE5" s="31"/>
      <c r="UCF5" s="31"/>
      <c r="UCG5" s="31"/>
      <c r="UCH5" s="31"/>
      <c r="UCI5" s="31"/>
      <c r="UCJ5" s="31"/>
      <c r="UCK5" s="31"/>
      <c r="UCL5" s="31"/>
      <c r="UCM5" s="31"/>
      <c r="UCN5" s="31"/>
      <c r="UCO5" s="31"/>
      <c r="UCP5" s="31"/>
      <c r="UCQ5" s="31"/>
      <c r="UCR5" s="31"/>
      <c r="UCS5" s="31"/>
      <c r="UCT5" s="31"/>
      <c r="UCU5" s="31"/>
      <c r="UCV5" s="31"/>
      <c r="UCW5" s="31"/>
      <c r="UCX5" s="31"/>
      <c r="UCY5" s="31"/>
      <c r="UCZ5" s="31"/>
      <c r="UDA5" s="31"/>
      <c r="UDB5" s="31"/>
      <c r="UDC5" s="31"/>
      <c r="UDD5" s="31"/>
      <c r="UDE5" s="31"/>
      <c r="UDF5" s="31"/>
      <c r="UDG5" s="31"/>
      <c r="UDH5" s="31"/>
      <c r="UDI5" s="31"/>
      <c r="UDJ5" s="31"/>
      <c r="UDK5" s="31"/>
      <c r="UDL5" s="31"/>
      <c r="UDM5" s="31"/>
      <c r="UDN5" s="31"/>
      <c r="UDO5" s="31"/>
      <c r="UDP5" s="31"/>
      <c r="UDQ5" s="31"/>
      <c r="UDR5" s="31"/>
      <c r="UDS5" s="31"/>
      <c r="UDT5" s="31"/>
      <c r="UDU5" s="31"/>
      <c r="UDV5" s="31"/>
      <c r="UDW5" s="31"/>
      <c r="UDX5" s="31"/>
      <c r="UDY5" s="31"/>
      <c r="UDZ5" s="31"/>
      <c r="UEA5" s="31"/>
      <c r="UEB5" s="31"/>
      <c r="UEC5" s="31"/>
      <c r="UED5" s="31"/>
      <c r="UEE5" s="31"/>
      <c r="UEF5" s="31"/>
      <c r="UEG5" s="31"/>
      <c r="UEH5" s="31"/>
      <c r="UEI5" s="31"/>
      <c r="UEJ5" s="31"/>
      <c r="UEK5" s="31"/>
      <c r="UEL5" s="31"/>
      <c r="UEM5" s="31"/>
      <c r="UEN5" s="31"/>
      <c r="UEO5" s="31"/>
      <c r="UEP5" s="31"/>
      <c r="UEQ5" s="31"/>
      <c r="UER5" s="31"/>
      <c r="UES5" s="31"/>
      <c r="UET5" s="31"/>
      <c r="UEU5" s="31"/>
      <c r="UEV5" s="31"/>
      <c r="UEW5" s="31"/>
      <c r="UEX5" s="31"/>
      <c r="UEY5" s="31"/>
      <c r="UEZ5" s="31"/>
      <c r="UFA5" s="31"/>
      <c r="UFB5" s="31"/>
      <c r="UFC5" s="31"/>
      <c r="UFD5" s="31"/>
      <c r="UFE5" s="31"/>
      <c r="UFF5" s="31"/>
      <c r="UFG5" s="31"/>
      <c r="UFH5" s="31"/>
      <c r="UFI5" s="31"/>
      <c r="UFJ5" s="31"/>
      <c r="UFK5" s="31"/>
      <c r="UFL5" s="31"/>
      <c r="UFM5" s="31"/>
      <c r="UFN5" s="31"/>
      <c r="UFO5" s="31"/>
      <c r="UFP5" s="31"/>
      <c r="UFQ5" s="31"/>
      <c r="UFR5" s="31"/>
      <c r="UFS5" s="31"/>
      <c r="UFT5" s="31"/>
      <c r="UFU5" s="31"/>
      <c r="UFV5" s="31"/>
      <c r="UFW5" s="31"/>
      <c r="UFX5" s="31"/>
      <c r="UFY5" s="31"/>
      <c r="UFZ5" s="31"/>
      <c r="UGA5" s="31"/>
      <c r="UGB5" s="31"/>
      <c r="UGC5" s="31"/>
      <c r="UGD5" s="31"/>
      <c r="UGE5" s="31"/>
      <c r="UGF5" s="31"/>
      <c r="UGG5" s="31"/>
      <c r="UGH5" s="31"/>
      <c r="UGI5" s="31"/>
      <c r="UGJ5" s="31"/>
      <c r="UGK5" s="31"/>
      <c r="UGL5" s="31"/>
      <c r="UGM5" s="31"/>
      <c r="UGN5" s="31"/>
      <c r="UGO5" s="31"/>
      <c r="UGP5" s="31"/>
      <c r="UGQ5" s="31"/>
      <c r="UGR5" s="31"/>
      <c r="UGS5" s="31"/>
      <c r="UGT5" s="31"/>
      <c r="UGU5" s="31"/>
      <c r="UGV5" s="31"/>
      <c r="UGW5" s="31"/>
      <c r="UGX5" s="31"/>
      <c r="UGY5" s="31"/>
      <c r="UGZ5" s="31"/>
      <c r="UHA5" s="31"/>
      <c r="UHB5" s="31"/>
      <c r="UHC5" s="31"/>
      <c r="UHD5" s="31"/>
      <c r="UHE5" s="31"/>
      <c r="UHF5" s="31"/>
      <c r="UHG5" s="31"/>
      <c r="UHH5" s="31"/>
      <c r="UHI5" s="31"/>
      <c r="UHJ5" s="31"/>
      <c r="UHK5" s="31"/>
      <c r="UHL5" s="31"/>
      <c r="UHM5" s="31"/>
      <c r="UHN5" s="31"/>
      <c r="UHO5" s="31"/>
      <c r="UHP5" s="31"/>
      <c r="UHQ5" s="31"/>
      <c r="UHR5" s="31"/>
      <c r="UHS5" s="31"/>
      <c r="UHT5" s="31"/>
      <c r="UHU5" s="31"/>
      <c r="UHV5" s="31"/>
      <c r="UHW5" s="31"/>
      <c r="UHX5" s="31"/>
      <c r="UHY5" s="31"/>
      <c r="UHZ5" s="31"/>
      <c r="UIA5" s="31"/>
      <c r="UIB5" s="31"/>
      <c r="UIC5" s="31"/>
      <c r="UID5" s="31"/>
      <c r="UIE5" s="31"/>
      <c r="UIF5" s="31"/>
      <c r="UIG5" s="31"/>
      <c r="UIH5" s="31"/>
      <c r="UII5" s="31"/>
      <c r="UIJ5" s="31"/>
      <c r="UIK5" s="31"/>
      <c r="UIL5" s="31"/>
      <c r="UIM5" s="31"/>
      <c r="UIN5" s="31"/>
      <c r="UIO5" s="31"/>
      <c r="UIP5" s="31"/>
      <c r="UIQ5" s="31"/>
      <c r="UIR5" s="31"/>
      <c r="UIS5" s="31"/>
      <c r="UIT5" s="31"/>
      <c r="UIU5" s="31"/>
      <c r="UIV5" s="31"/>
      <c r="UIW5" s="31"/>
      <c r="UIX5" s="31"/>
      <c r="UIY5" s="31"/>
      <c r="UIZ5" s="31"/>
      <c r="UJA5" s="31"/>
      <c r="UJB5" s="31"/>
      <c r="UJC5" s="31"/>
      <c r="UJD5" s="31"/>
      <c r="UJE5" s="31"/>
      <c r="UJF5" s="31"/>
      <c r="UJG5" s="31"/>
      <c r="UJH5" s="31"/>
      <c r="UJI5" s="31"/>
      <c r="UJJ5" s="31"/>
      <c r="UJK5" s="31"/>
      <c r="UJL5" s="31"/>
      <c r="UJM5" s="31"/>
      <c r="UJN5" s="31"/>
      <c r="UJO5" s="31"/>
      <c r="UJP5" s="31"/>
      <c r="UJQ5" s="31"/>
      <c r="UJR5" s="31"/>
      <c r="UJS5" s="31"/>
      <c r="UJT5" s="31"/>
      <c r="UJU5" s="31"/>
      <c r="UJV5" s="31"/>
      <c r="UJW5" s="31"/>
      <c r="UJX5" s="31"/>
      <c r="UJY5" s="31"/>
      <c r="UJZ5" s="31"/>
      <c r="UKA5" s="31"/>
      <c r="UKB5" s="31"/>
      <c r="UKC5" s="31"/>
      <c r="UKD5" s="31"/>
      <c r="UKE5" s="31"/>
      <c r="UKF5" s="31"/>
      <c r="UKG5" s="31"/>
      <c r="UKH5" s="31"/>
      <c r="UKI5" s="31"/>
      <c r="UKJ5" s="31"/>
      <c r="UKK5" s="31"/>
      <c r="UKL5" s="31"/>
      <c r="UKM5" s="31"/>
      <c r="UKN5" s="31"/>
      <c r="UKO5" s="31"/>
      <c r="UKP5" s="31"/>
      <c r="UKQ5" s="31"/>
      <c r="UKR5" s="31"/>
      <c r="UKS5" s="31"/>
      <c r="UKT5" s="31"/>
      <c r="UKU5" s="31"/>
      <c r="UKV5" s="31"/>
      <c r="UKW5" s="31"/>
      <c r="UKX5" s="31"/>
      <c r="UKY5" s="31"/>
      <c r="UKZ5" s="31"/>
      <c r="ULA5" s="31"/>
      <c r="ULB5" s="31"/>
      <c r="ULC5" s="31"/>
      <c r="ULD5" s="31"/>
      <c r="ULE5" s="31"/>
      <c r="ULF5" s="31"/>
      <c r="ULG5" s="31"/>
      <c r="ULH5" s="31"/>
      <c r="ULI5" s="31"/>
      <c r="ULJ5" s="31"/>
      <c r="ULK5" s="31"/>
      <c r="ULL5" s="31"/>
      <c r="ULM5" s="31"/>
      <c r="ULN5" s="31"/>
      <c r="ULO5" s="31"/>
      <c r="ULP5" s="31"/>
      <c r="ULQ5" s="31"/>
      <c r="ULR5" s="31"/>
      <c r="ULS5" s="31"/>
      <c r="ULT5" s="31"/>
      <c r="ULU5" s="31"/>
      <c r="ULV5" s="31"/>
      <c r="ULW5" s="31"/>
      <c r="ULX5" s="31"/>
      <c r="ULY5" s="31"/>
      <c r="ULZ5" s="31"/>
      <c r="UMA5" s="31"/>
      <c r="UMB5" s="31"/>
      <c r="UMC5" s="31"/>
      <c r="UMD5" s="31"/>
      <c r="UME5" s="31"/>
      <c r="UMF5" s="31"/>
      <c r="UMG5" s="31"/>
      <c r="UMH5" s="31"/>
      <c r="UMI5" s="31"/>
      <c r="UMJ5" s="31"/>
      <c r="UMK5" s="31"/>
      <c r="UML5" s="31"/>
      <c r="UMM5" s="31"/>
      <c r="UMN5" s="31"/>
      <c r="UMO5" s="31"/>
      <c r="UMP5" s="31"/>
      <c r="UMQ5" s="31"/>
      <c r="UMR5" s="31"/>
      <c r="UMS5" s="31"/>
      <c r="UMT5" s="31"/>
      <c r="UMU5" s="31"/>
      <c r="UMV5" s="31"/>
      <c r="UMW5" s="31"/>
      <c r="UMX5" s="31"/>
      <c r="UMY5" s="31"/>
      <c r="UMZ5" s="31"/>
      <c r="UNA5" s="31"/>
      <c r="UNB5" s="31"/>
      <c r="UNC5" s="31"/>
      <c r="UND5" s="31"/>
      <c r="UNE5" s="31"/>
      <c r="UNF5" s="31"/>
      <c r="UNG5" s="31"/>
      <c r="UNH5" s="31"/>
      <c r="UNI5" s="31"/>
      <c r="UNJ5" s="31"/>
      <c r="UNK5" s="31"/>
      <c r="UNL5" s="31"/>
      <c r="UNM5" s="31"/>
      <c r="UNN5" s="31"/>
      <c r="UNO5" s="31"/>
      <c r="UNP5" s="31"/>
      <c r="UNQ5" s="31"/>
      <c r="UNR5" s="31"/>
      <c r="UNS5" s="31"/>
      <c r="UNT5" s="31"/>
      <c r="UNU5" s="31"/>
      <c r="UNV5" s="31"/>
      <c r="UNW5" s="31"/>
      <c r="UNX5" s="31"/>
      <c r="UNY5" s="31"/>
      <c r="UNZ5" s="31"/>
      <c r="UOA5" s="31"/>
      <c r="UOB5" s="31"/>
      <c r="UOC5" s="31"/>
      <c r="UOD5" s="31"/>
      <c r="UOE5" s="31"/>
      <c r="UOF5" s="31"/>
      <c r="UOG5" s="31"/>
      <c r="UOH5" s="31"/>
      <c r="UOI5" s="31"/>
      <c r="UOJ5" s="31"/>
      <c r="UOK5" s="31"/>
      <c r="UOL5" s="31"/>
      <c r="UOM5" s="31"/>
      <c r="UON5" s="31"/>
      <c r="UOO5" s="31"/>
      <c r="UOP5" s="31"/>
      <c r="UOQ5" s="31"/>
      <c r="UOR5" s="31"/>
      <c r="UOS5" s="31"/>
      <c r="UOT5" s="31"/>
      <c r="UOU5" s="31"/>
      <c r="UOV5" s="31"/>
      <c r="UOW5" s="31"/>
      <c r="UOX5" s="31"/>
      <c r="UOY5" s="31"/>
      <c r="UOZ5" s="31"/>
      <c r="UPA5" s="31"/>
      <c r="UPB5" s="31"/>
      <c r="UPC5" s="31"/>
      <c r="UPD5" s="31"/>
      <c r="UPE5" s="31"/>
      <c r="UPF5" s="31"/>
      <c r="UPG5" s="31"/>
      <c r="UPH5" s="31"/>
      <c r="UPI5" s="31"/>
      <c r="UPJ5" s="31"/>
      <c r="UPK5" s="31"/>
      <c r="UPL5" s="31"/>
      <c r="UPM5" s="31"/>
      <c r="UPN5" s="31"/>
      <c r="UPO5" s="31"/>
      <c r="UPP5" s="31"/>
      <c r="UPQ5" s="31"/>
      <c r="UPR5" s="31"/>
      <c r="UPS5" s="31"/>
      <c r="UPT5" s="31"/>
      <c r="UPU5" s="31"/>
      <c r="UPV5" s="31"/>
      <c r="UPW5" s="31"/>
      <c r="UPX5" s="31"/>
      <c r="UPY5" s="31"/>
      <c r="UPZ5" s="31"/>
      <c r="UQA5" s="31"/>
      <c r="UQB5" s="31"/>
      <c r="UQC5" s="31"/>
      <c r="UQD5" s="31"/>
      <c r="UQE5" s="31"/>
      <c r="UQF5" s="31"/>
      <c r="UQG5" s="31"/>
      <c r="UQH5" s="31"/>
      <c r="UQI5" s="31"/>
      <c r="UQJ5" s="31"/>
      <c r="UQK5" s="31"/>
      <c r="UQL5" s="31"/>
      <c r="UQM5" s="31"/>
      <c r="UQN5" s="31"/>
      <c r="UQO5" s="31"/>
      <c r="UQP5" s="31"/>
      <c r="UQQ5" s="31"/>
      <c r="UQR5" s="31"/>
      <c r="UQS5" s="31"/>
      <c r="UQT5" s="31"/>
      <c r="UQU5" s="31"/>
      <c r="UQV5" s="31"/>
      <c r="UQW5" s="31"/>
      <c r="UQX5" s="31"/>
      <c r="UQY5" s="31"/>
      <c r="UQZ5" s="31"/>
      <c r="URA5" s="31"/>
      <c r="URB5" s="31"/>
      <c r="URC5" s="31"/>
      <c r="URD5" s="31"/>
      <c r="URE5" s="31"/>
      <c r="URF5" s="31"/>
      <c r="URG5" s="31"/>
      <c r="URH5" s="31"/>
      <c r="URI5" s="31"/>
      <c r="URJ5" s="31"/>
      <c r="URK5" s="31"/>
      <c r="URL5" s="31"/>
      <c r="URM5" s="31"/>
      <c r="URN5" s="31"/>
      <c r="URO5" s="31"/>
      <c r="URP5" s="31"/>
      <c r="URQ5" s="31"/>
      <c r="URR5" s="31"/>
      <c r="URS5" s="31"/>
      <c r="URT5" s="31"/>
      <c r="URU5" s="31"/>
      <c r="URV5" s="31"/>
      <c r="URW5" s="31"/>
      <c r="URX5" s="31"/>
      <c r="URY5" s="31"/>
      <c r="URZ5" s="31"/>
      <c r="USA5" s="31"/>
      <c r="USB5" s="31"/>
      <c r="USC5" s="31"/>
      <c r="USD5" s="31"/>
      <c r="USE5" s="31"/>
      <c r="USF5" s="31"/>
      <c r="USG5" s="31"/>
      <c r="USH5" s="31"/>
      <c r="USI5" s="31"/>
      <c r="USJ5" s="31"/>
      <c r="USK5" s="31"/>
      <c r="USL5" s="31"/>
      <c r="USM5" s="31"/>
      <c r="USN5" s="31"/>
      <c r="USO5" s="31"/>
      <c r="USP5" s="31"/>
      <c r="USQ5" s="31"/>
      <c r="USR5" s="31"/>
      <c r="USS5" s="31"/>
      <c r="UST5" s="31"/>
      <c r="USU5" s="31"/>
      <c r="USV5" s="31"/>
      <c r="USW5" s="31"/>
      <c r="USX5" s="31"/>
      <c r="USY5" s="31"/>
      <c r="USZ5" s="31"/>
      <c r="UTA5" s="31"/>
      <c r="UTB5" s="31"/>
      <c r="UTC5" s="31"/>
      <c r="UTD5" s="31"/>
      <c r="UTE5" s="31"/>
      <c r="UTF5" s="31"/>
      <c r="UTG5" s="31"/>
      <c r="UTH5" s="31"/>
      <c r="UTI5" s="31"/>
      <c r="UTJ5" s="31"/>
      <c r="UTK5" s="31"/>
      <c r="UTL5" s="31"/>
      <c r="UTM5" s="31"/>
      <c r="UTN5" s="31"/>
      <c r="UTO5" s="31"/>
      <c r="UTP5" s="31"/>
      <c r="UTQ5" s="31"/>
      <c r="UTR5" s="31"/>
      <c r="UTS5" s="31"/>
      <c r="UTT5" s="31"/>
      <c r="UTU5" s="31"/>
      <c r="UTV5" s="31"/>
      <c r="UTW5" s="31"/>
      <c r="UTX5" s="31"/>
      <c r="UTY5" s="31"/>
      <c r="UTZ5" s="31"/>
      <c r="UUA5" s="31"/>
      <c r="UUB5" s="31"/>
      <c r="UUC5" s="31"/>
      <c r="UUD5" s="31"/>
      <c r="UUE5" s="31"/>
      <c r="UUF5" s="31"/>
      <c r="UUG5" s="31"/>
      <c r="UUH5" s="31"/>
      <c r="UUI5" s="31"/>
      <c r="UUJ5" s="31"/>
      <c r="UUK5" s="31"/>
      <c r="UUL5" s="31"/>
      <c r="UUM5" s="31"/>
      <c r="UUN5" s="31"/>
      <c r="UUO5" s="31"/>
      <c r="UUP5" s="31"/>
      <c r="UUQ5" s="31"/>
      <c r="UUR5" s="31"/>
      <c r="UUS5" s="31"/>
      <c r="UUT5" s="31"/>
      <c r="UUU5" s="31"/>
      <c r="UUV5" s="31"/>
      <c r="UUW5" s="31"/>
      <c r="UUX5" s="31"/>
      <c r="UUY5" s="31"/>
      <c r="UUZ5" s="31"/>
      <c r="UVA5" s="31"/>
      <c r="UVB5" s="31"/>
      <c r="UVC5" s="31"/>
      <c r="UVD5" s="31"/>
      <c r="UVE5" s="31"/>
      <c r="UVF5" s="31"/>
      <c r="UVG5" s="31"/>
      <c r="UVH5" s="31"/>
      <c r="UVI5" s="31"/>
      <c r="UVJ5" s="31"/>
      <c r="UVK5" s="31"/>
      <c r="UVL5" s="31"/>
      <c r="UVM5" s="31"/>
      <c r="UVN5" s="31"/>
      <c r="UVO5" s="31"/>
      <c r="UVP5" s="31"/>
      <c r="UVQ5" s="31"/>
      <c r="UVR5" s="31"/>
      <c r="UVS5" s="31"/>
      <c r="UVT5" s="31"/>
      <c r="UVU5" s="31"/>
      <c r="UVV5" s="31"/>
      <c r="UVW5" s="31"/>
      <c r="UVX5" s="31"/>
      <c r="UVY5" s="31"/>
      <c r="UVZ5" s="31"/>
      <c r="UWA5" s="31"/>
      <c r="UWB5" s="31"/>
      <c r="UWC5" s="31"/>
      <c r="UWD5" s="31"/>
      <c r="UWE5" s="31"/>
      <c r="UWF5" s="31"/>
      <c r="UWG5" s="31"/>
      <c r="UWH5" s="31"/>
      <c r="UWI5" s="31"/>
      <c r="UWJ5" s="31"/>
      <c r="UWK5" s="31"/>
      <c r="UWL5" s="31"/>
      <c r="UWM5" s="31"/>
      <c r="UWN5" s="31"/>
      <c r="UWO5" s="31"/>
      <c r="UWP5" s="31"/>
      <c r="UWQ5" s="31"/>
      <c r="UWR5" s="31"/>
      <c r="UWS5" s="31"/>
      <c r="UWT5" s="31"/>
      <c r="UWU5" s="31"/>
      <c r="UWV5" s="31"/>
      <c r="UWW5" s="31"/>
      <c r="UWX5" s="31"/>
      <c r="UWY5" s="31"/>
      <c r="UWZ5" s="31"/>
      <c r="UXA5" s="31"/>
      <c r="UXB5" s="31"/>
      <c r="UXC5" s="31"/>
      <c r="UXD5" s="31"/>
      <c r="UXE5" s="31"/>
      <c r="UXF5" s="31"/>
      <c r="UXG5" s="31"/>
      <c r="UXH5" s="31"/>
      <c r="UXI5" s="31"/>
      <c r="UXJ5" s="31"/>
      <c r="UXK5" s="31"/>
      <c r="UXL5" s="31"/>
      <c r="UXM5" s="31"/>
      <c r="UXN5" s="31"/>
      <c r="UXO5" s="31"/>
      <c r="UXP5" s="31"/>
      <c r="UXQ5" s="31"/>
      <c r="UXR5" s="31"/>
      <c r="UXS5" s="31"/>
      <c r="UXT5" s="31"/>
      <c r="UXU5" s="31"/>
      <c r="UXV5" s="31"/>
      <c r="UXW5" s="31"/>
      <c r="UXX5" s="31"/>
      <c r="UXY5" s="31"/>
      <c r="UXZ5" s="31"/>
      <c r="UYA5" s="31"/>
      <c r="UYB5" s="31"/>
      <c r="UYC5" s="31"/>
      <c r="UYD5" s="31"/>
      <c r="UYE5" s="31"/>
      <c r="UYF5" s="31"/>
      <c r="UYG5" s="31"/>
      <c r="UYH5" s="31"/>
      <c r="UYI5" s="31"/>
      <c r="UYJ5" s="31"/>
      <c r="UYK5" s="31"/>
      <c r="UYL5" s="31"/>
      <c r="UYM5" s="31"/>
      <c r="UYN5" s="31"/>
      <c r="UYO5" s="31"/>
      <c r="UYP5" s="31"/>
      <c r="UYQ5" s="31"/>
      <c r="UYR5" s="31"/>
      <c r="UYS5" s="31"/>
      <c r="UYT5" s="31"/>
      <c r="UYU5" s="31"/>
      <c r="UYV5" s="31"/>
      <c r="UYW5" s="31"/>
      <c r="UYX5" s="31"/>
      <c r="UYY5" s="31"/>
      <c r="UYZ5" s="31"/>
      <c r="UZA5" s="31"/>
      <c r="UZB5" s="31"/>
      <c r="UZC5" s="31"/>
      <c r="UZD5" s="31"/>
      <c r="UZE5" s="31"/>
      <c r="UZF5" s="31"/>
      <c r="UZG5" s="31"/>
      <c r="UZH5" s="31"/>
      <c r="UZI5" s="31"/>
      <c r="UZJ5" s="31"/>
      <c r="UZK5" s="31"/>
      <c r="UZL5" s="31"/>
      <c r="UZM5" s="31"/>
      <c r="UZN5" s="31"/>
      <c r="UZO5" s="31"/>
      <c r="UZP5" s="31"/>
      <c r="UZQ5" s="31"/>
      <c r="UZR5" s="31"/>
      <c r="UZS5" s="31"/>
      <c r="UZT5" s="31"/>
      <c r="UZU5" s="31"/>
      <c r="UZV5" s="31"/>
      <c r="UZW5" s="31"/>
      <c r="UZX5" s="31"/>
      <c r="UZY5" s="31"/>
      <c r="UZZ5" s="31"/>
      <c r="VAA5" s="31"/>
      <c r="VAB5" s="31"/>
      <c r="VAC5" s="31"/>
      <c r="VAD5" s="31"/>
      <c r="VAE5" s="31"/>
      <c r="VAF5" s="31"/>
      <c r="VAG5" s="31"/>
      <c r="VAH5" s="31"/>
      <c r="VAI5" s="31"/>
      <c r="VAJ5" s="31"/>
      <c r="VAK5" s="31"/>
      <c r="VAL5" s="31"/>
      <c r="VAM5" s="31"/>
      <c r="VAN5" s="31"/>
      <c r="VAO5" s="31"/>
      <c r="VAP5" s="31"/>
      <c r="VAQ5" s="31"/>
      <c r="VAR5" s="31"/>
      <c r="VAS5" s="31"/>
      <c r="VAT5" s="31"/>
      <c r="VAU5" s="31"/>
      <c r="VAV5" s="31"/>
      <c r="VAW5" s="31"/>
      <c r="VAX5" s="31"/>
      <c r="VAY5" s="31"/>
      <c r="VAZ5" s="31"/>
      <c r="VBA5" s="31"/>
      <c r="VBB5" s="31"/>
      <c r="VBC5" s="31"/>
      <c r="VBD5" s="31"/>
      <c r="VBE5" s="31"/>
      <c r="VBF5" s="31"/>
      <c r="VBG5" s="31"/>
      <c r="VBH5" s="31"/>
      <c r="VBI5" s="31"/>
      <c r="VBJ5" s="31"/>
      <c r="VBK5" s="31"/>
      <c r="VBL5" s="31"/>
      <c r="VBM5" s="31"/>
      <c r="VBN5" s="31"/>
      <c r="VBO5" s="31"/>
      <c r="VBP5" s="31"/>
      <c r="VBQ5" s="31"/>
      <c r="VBR5" s="31"/>
      <c r="VBS5" s="31"/>
      <c r="VBT5" s="31"/>
      <c r="VBU5" s="31"/>
      <c r="VBV5" s="31"/>
      <c r="VBW5" s="31"/>
      <c r="VBX5" s="31"/>
      <c r="VBY5" s="31"/>
      <c r="VBZ5" s="31"/>
      <c r="VCA5" s="31"/>
      <c r="VCB5" s="31"/>
      <c r="VCC5" s="31"/>
      <c r="VCD5" s="31"/>
      <c r="VCE5" s="31"/>
      <c r="VCF5" s="31"/>
      <c r="VCG5" s="31"/>
      <c r="VCH5" s="31"/>
      <c r="VCI5" s="31"/>
      <c r="VCJ5" s="31"/>
      <c r="VCK5" s="31"/>
      <c r="VCL5" s="31"/>
      <c r="VCM5" s="31"/>
      <c r="VCN5" s="31"/>
      <c r="VCO5" s="31"/>
      <c r="VCP5" s="31"/>
      <c r="VCQ5" s="31"/>
      <c r="VCR5" s="31"/>
      <c r="VCS5" s="31"/>
      <c r="VCT5" s="31"/>
      <c r="VCU5" s="31"/>
      <c r="VCV5" s="31"/>
      <c r="VCW5" s="31"/>
      <c r="VCX5" s="31"/>
      <c r="VCY5" s="31"/>
      <c r="VCZ5" s="31"/>
      <c r="VDA5" s="31"/>
      <c r="VDB5" s="31"/>
      <c r="VDC5" s="31"/>
      <c r="VDD5" s="31"/>
      <c r="VDE5" s="31"/>
      <c r="VDF5" s="31"/>
      <c r="VDG5" s="31"/>
      <c r="VDH5" s="31"/>
      <c r="VDI5" s="31"/>
      <c r="VDJ5" s="31"/>
      <c r="VDK5" s="31"/>
      <c r="VDL5" s="31"/>
      <c r="VDM5" s="31"/>
      <c r="VDN5" s="31"/>
      <c r="VDO5" s="31"/>
      <c r="VDP5" s="31"/>
      <c r="VDQ5" s="31"/>
      <c r="VDR5" s="31"/>
      <c r="VDS5" s="31"/>
      <c r="VDT5" s="31"/>
      <c r="VDU5" s="31"/>
      <c r="VDV5" s="31"/>
      <c r="VDW5" s="31"/>
      <c r="VDX5" s="31"/>
      <c r="VDY5" s="31"/>
      <c r="VDZ5" s="31"/>
      <c r="VEA5" s="31"/>
      <c r="VEB5" s="31"/>
      <c r="VEC5" s="31"/>
      <c r="VED5" s="31"/>
      <c r="VEE5" s="31"/>
      <c r="VEF5" s="31"/>
      <c r="VEG5" s="31"/>
      <c r="VEH5" s="31"/>
      <c r="VEI5" s="31"/>
      <c r="VEJ5" s="31"/>
      <c r="VEK5" s="31"/>
      <c r="VEL5" s="31"/>
      <c r="VEM5" s="31"/>
      <c r="VEN5" s="31"/>
      <c r="VEO5" s="31"/>
      <c r="VEP5" s="31"/>
      <c r="VEQ5" s="31"/>
      <c r="VER5" s="31"/>
      <c r="VES5" s="31"/>
      <c r="VET5" s="31"/>
      <c r="VEU5" s="31"/>
      <c r="VEV5" s="31"/>
      <c r="VEW5" s="31"/>
      <c r="VEX5" s="31"/>
      <c r="VEY5" s="31"/>
      <c r="VEZ5" s="31"/>
      <c r="VFA5" s="31"/>
      <c r="VFB5" s="31"/>
      <c r="VFC5" s="31"/>
      <c r="VFD5" s="31"/>
      <c r="VFE5" s="31"/>
      <c r="VFF5" s="31"/>
      <c r="VFG5" s="31"/>
      <c r="VFH5" s="31"/>
      <c r="VFI5" s="31"/>
      <c r="VFJ5" s="31"/>
      <c r="VFK5" s="31"/>
      <c r="VFL5" s="31"/>
      <c r="VFM5" s="31"/>
      <c r="VFN5" s="31"/>
      <c r="VFO5" s="31"/>
      <c r="VFP5" s="31"/>
      <c r="VFQ5" s="31"/>
      <c r="VFR5" s="31"/>
      <c r="VFS5" s="31"/>
      <c r="VFT5" s="31"/>
      <c r="VFU5" s="31"/>
      <c r="VFV5" s="31"/>
      <c r="VFW5" s="31"/>
      <c r="VFX5" s="31"/>
      <c r="VFY5" s="31"/>
      <c r="VFZ5" s="31"/>
      <c r="VGA5" s="31"/>
      <c r="VGB5" s="31"/>
      <c r="VGC5" s="31"/>
      <c r="VGD5" s="31"/>
      <c r="VGE5" s="31"/>
      <c r="VGF5" s="31"/>
      <c r="VGG5" s="31"/>
      <c r="VGH5" s="31"/>
      <c r="VGI5" s="31"/>
      <c r="VGJ5" s="31"/>
      <c r="VGK5" s="31"/>
      <c r="VGL5" s="31"/>
      <c r="VGM5" s="31"/>
      <c r="VGN5" s="31"/>
      <c r="VGO5" s="31"/>
      <c r="VGP5" s="31"/>
      <c r="VGQ5" s="31"/>
      <c r="VGR5" s="31"/>
      <c r="VGS5" s="31"/>
      <c r="VGT5" s="31"/>
      <c r="VGU5" s="31"/>
      <c r="VGV5" s="31"/>
      <c r="VGW5" s="31"/>
      <c r="VGX5" s="31"/>
      <c r="VGY5" s="31"/>
      <c r="VGZ5" s="31"/>
      <c r="VHA5" s="31"/>
      <c r="VHB5" s="31"/>
      <c r="VHC5" s="31"/>
      <c r="VHD5" s="31"/>
      <c r="VHE5" s="31"/>
      <c r="VHF5" s="31"/>
      <c r="VHG5" s="31"/>
      <c r="VHH5" s="31"/>
      <c r="VHI5" s="31"/>
      <c r="VHJ5" s="31"/>
      <c r="VHK5" s="31"/>
      <c r="VHL5" s="31"/>
      <c r="VHM5" s="31"/>
      <c r="VHN5" s="31"/>
      <c r="VHO5" s="31"/>
      <c r="VHP5" s="31"/>
      <c r="VHQ5" s="31"/>
      <c r="VHR5" s="31"/>
      <c r="VHS5" s="31"/>
      <c r="VHT5" s="31"/>
      <c r="VHU5" s="31"/>
      <c r="VHV5" s="31"/>
      <c r="VHW5" s="31"/>
      <c r="VHX5" s="31"/>
      <c r="VHY5" s="31"/>
      <c r="VHZ5" s="31"/>
      <c r="VIA5" s="31"/>
      <c r="VIB5" s="31"/>
      <c r="VIC5" s="31"/>
      <c r="VID5" s="31"/>
      <c r="VIE5" s="31"/>
      <c r="VIF5" s="31"/>
      <c r="VIG5" s="31"/>
      <c r="VIH5" s="31"/>
      <c r="VII5" s="31"/>
      <c r="VIJ5" s="31"/>
      <c r="VIK5" s="31"/>
      <c r="VIL5" s="31"/>
      <c r="VIM5" s="31"/>
      <c r="VIN5" s="31"/>
      <c r="VIO5" s="31"/>
      <c r="VIP5" s="31"/>
      <c r="VIQ5" s="31"/>
      <c r="VIR5" s="31"/>
      <c r="VIS5" s="31"/>
      <c r="VIT5" s="31"/>
      <c r="VIU5" s="31"/>
      <c r="VIV5" s="31"/>
      <c r="VIW5" s="31"/>
      <c r="VIX5" s="31"/>
      <c r="VIY5" s="31"/>
      <c r="VIZ5" s="31"/>
      <c r="VJA5" s="31"/>
      <c r="VJB5" s="31"/>
      <c r="VJC5" s="31"/>
      <c r="VJD5" s="31"/>
      <c r="VJE5" s="31"/>
      <c r="VJF5" s="31"/>
      <c r="VJG5" s="31"/>
      <c r="VJH5" s="31"/>
      <c r="VJI5" s="31"/>
      <c r="VJJ5" s="31"/>
      <c r="VJK5" s="31"/>
      <c r="VJL5" s="31"/>
      <c r="VJM5" s="31"/>
      <c r="VJN5" s="31"/>
      <c r="VJO5" s="31"/>
      <c r="VJP5" s="31"/>
      <c r="VJQ5" s="31"/>
      <c r="VJR5" s="31"/>
      <c r="VJS5" s="31"/>
      <c r="VJT5" s="31"/>
      <c r="VJU5" s="31"/>
      <c r="VJV5" s="31"/>
      <c r="VJW5" s="31"/>
      <c r="VJX5" s="31"/>
      <c r="VJY5" s="31"/>
      <c r="VJZ5" s="31"/>
      <c r="VKA5" s="31"/>
      <c r="VKB5" s="31"/>
      <c r="VKC5" s="31"/>
      <c r="VKD5" s="31"/>
      <c r="VKE5" s="31"/>
      <c r="VKF5" s="31"/>
      <c r="VKG5" s="31"/>
      <c r="VKH5" s="31"/>
      <c r="VKI5" s="31"/>
      <c r="VKJ5" s="31"/>
      <c r="VKK5" s="31"/>
      <c r="VKL5" s="31"/>
      <c r="VKM5" s="31"/>
      <c r="VKN5" s="31"/>
      <c r="VKO5" s="31"/>
      <c r="VKP5" s="31"/>
      <c r="VKQ5" s="31"/>
      <c r="VKR5" s="31"/>
      <c r="VKS5" s="31"/>
      <c r="VKT5" s="31"/>
      <c r="VKU5" s="31"/>
      <c r="VKV5" s="31"/>
      <c r="VKW5" s="31"/>
      <c r="VKX5" s="31"/>
      <c r="VKY5" s="31"/>
      <c r="VKZ5" s="31"/>
      <c r="VLA5" s="31"/>
      <c r="VLB5" s="31"/>
      <c r="VLC5" s="31"/>
      <c r="VLD5" s="31"/>
      <c r="VLE5" s="31"/>
      <c r="VLF5" s="31"/>
      <c r="VLG5" s="31"/>
      <c r="VLH5" s="31"/>
      <c r="VLI5" s="31"/>
      <c r="VLJ5" s="31"/>
      <c r="VLK5" s="31"/>
      <c r="VLL5" s="31"/>
      <c r="VLM5" s="31"/>
      <c r="VLN5" s="31"/>
      <c r="VLO5" s="31"/>
      <c r="VLP5" s="31"/>
      <c r="VLQ5" s="31"/>
      <c r="VLR5" s="31"/>
      <c r="VLS5" s="31"/>
      <c r="VLT5" s="31"/>
      <c r="VLU5" s="31"/>
      <c r="VLV5" s="31"/>
      <c r="VLW5" s="31"/>
      <c r="VLX5" s="31"/>
      <c r="VLY5" s="31"/>
      <c r="VLZ5" s="31"/>
      <c r="VMA5" s="31"/>
      <c r="VMB5" s="31"/>
      <c r="VMC5" s="31"/>
      <c r="VMD5" s="31"/>
      <c r="VME5" s="31"/>
      <c r="VMF5" s="31"/>
      <c r="VMG5" s="31"/>
      <c r="VMH5" s="31"/>
      <c r="VMI5" s="31"/>
      <c r="VMJ5" s="31"/>
      <c r="VMK5" s="31"/>
      <c r="VML5" s="31"/>
      <c r="VMM5" s="31"/>
      <c r="VMN5" s="31"/>
      <c r="VMO5" s="31"/>
      <c r="VMP5" s="31"/>
      <c r="VMQ5" s="31"/>
      <c r="VMR5" s="31"/>
      <c r="VMS5" s="31"/>
      <c r="VMT5" s="31"/>
      <c r="VMU5" s="31"/>
      <c r="VMV5" s="31"/>
      <c r="VMW5" s="31"/>
      <c r="VMX5" s="31"/>
      <c r="VMY5" s="31"/>
      <c r="VMZ5" s="31"/>
      <c r="VNA5" s="31"/>
      <c r="VNB5" s="31"/>
      <c r="VNC5" s="31"/>
      <c r="VND5" s="31"/>
      <c r="VNE5" s="31"/>
      <c r="VNF5" s="31"/>
      <c r="VNG5" s="31"/>
      <c r="VNH5" s="31"/>
      <c r="VNI5" s="31"/>
      <c r="VNJ5" s="31"/>
      <c r="VNK5" s="31"/>
      <c r="VNL5" s="31"/>
      <c r="VNM5" s="31"/>
      <c r="VNN5" s="31"/>
      <c r="VNO5" s="31"/>
      <c r="VNP5" s="31"/>
      <c r="VNQ5" s="31"/>
      <c r="VNR5" s="31"/>
      <c r="VNS5" s="31"/>
      <c r="VNT5" s="31"/>
      <c r="VNU5" s="31"/>
      <c r="VNV5" s="31"/>
      <c r="VNW5" s="31"/>
      <c r="VNX5" s="31"/>
      <c r="VNY5" s="31"/>
      <c r="VNZ5" s="31"/>
      <c r="VOA5" s="31"/>
      <c r="VOB5" s="31"/>
      <c r="VOC5" s="31"/>
      <c r="VOD5" s="31"/>
      <c r="VOE5" s="31"/>
      <c r="VOF5" s="31"/>
      <c r="VOG5" s="31"/>
      <c r="VOH5" s="31"/>
      <c r="VOI5" s="31"/>
      <c r="VOJ5" s="31"/>
      <c r="VOK5" s="31"/>
      <c r="VOL5" s="31"/>
      <c r="VOM5" s="31"/>
      <c r="VON5" s="31"/>
      <c r="VOO5" s="31"/>
      <c r="VOP5" s="31"/>
      <c r="VOQ5" s="31"/>
      <c r="VOR5" s="31"/>
      <c r="VOS5" s="31"/>
      <c r="VOT5" s="31"/>
      <c r="VOU5" s="31"/>
      <c r="VOV5" s="31"/>
      <c r="VOW5" s="31"/>
      <c r="VOX5" s="31"/>
      <c r="VOY5" s="31"/>
      <c r="VOZ5" s="31"/>
      <c r="VPA5" s="31"/>
      <c r="VPB5" s="31"/>
      <c r="VPC5" s="31"/>
      <c r="VPD5" s="31"/>
      <c r="VPE5" s="31"/>
      <c r="VPF5" s="31"/>
      <c r="VPG5" s="31"/>
      <c r="VPH5" s="31"/>
      <c r="VPI5" s="31"/>
      <c r="VPJ5" s="31"/>
      <c r="VPK5" s="31"/>
      <c r="VPL5" s="31"/>
      <c r="VPM5" s="31"/>
      <c r="VPN5" s="31"/>
      <c r="VPO5" s="31"/>
      <c r="VPP5" s="31"/>
      <c r="VPQ5" s="31"/>
      <c r="VPR5" s="31"/>
      <c r="VPS5" s="31"/>
      <c r="VPT5" s="31"/>
      <c r="VPU5" s="31"/>
      <c r="VPV5" s="31"/>
      <c r="VPW5" s="31"/>
      <c r="VPX5" s="31"/>
      <c r="VPY5" s="31"/>
      <c r="VPZ5" s="31"/>
      <c r="VVR5" s="31"/>
      <c r="VVS5" s="31"/>
      <c r="VVT5" s="31"/>
      <c r="VVU5" s="31"/>
      <c r="VVV5" s="31"/>
      <c r="VVW5" s="31"/>
      <c r="VVX5" s="31"/>
      <c r="VVY5" s="31"/>
      <c r="VVZ5" s="31"/>
      <c r="VWA5" s="31"/>
      <c r="VWB5" s="31"/>
      <c r="VWC5" s="31"/>
      <c r="VWD5" s="31"/>
      <c r="VWE5" s="31"/>
      <c r="VWF5" s="31"/>
      <c r="VWG5" s="31"/>
      <c r="VWH5" s="31"/>
      <c r="VWI5" s="31"/>
      <c r="VWJ5" s="31"/>
      <c r="VWK5" s="31"/>
      <c r="VWL5" s="31"/>
      <c r="VWM5" s="31"/>
      <c r="VWN5" s="31"/>
      <c r="VWO5" s="31"/>
      <c r="VWP5" s="31"/>
      <c r="VWQ5" s="31"/>
      <c r="VWR5" s="31"/>
      <c r="VWS5" s="31"/>
      <c r="VWT5" s="31"/>
      <c r="VWU5" s="31"/>
      <c r="VWV5" s="31"/>
      <c r="VWW5" s="31"/>
      <c r="VWX5" s="31"/>
      <c r="VWY5" s="31"/>
      <c r="VWZ5" s="31"/>
      <c r="VXA5" s="31"/>
      <c r="VXB5" s="31"/>
      <c r="VXC5" s="31"/>
      <c r="VXD5" s="31"/>
      <c r="VXE5" s="31"/>
      <c r="VXF5" s="31"/>
      <c r="VXG5" s="31"/>
      <c r="VXH5" s="31"/>
      <c r="VXI5" s="31"/>
      <c r="VXJ5" s="31"/>
      <c r="VXK5" s="31"/>
      <c r="VXL5" s="31"/>
      <c r="VXM5" s="31"/>
      <c r="VXN5" s="31"/>
      <c r="VXO5" s="31"/>
      <c r="VXP5" s="31"/>
      <c r="VXQ5" s="31"/>
      <c r="VXR5" s="31"/>
      <c r="VXS5" s="31"/>
      <c r="VXT5" s="31"/>
      <c r="VXU5" s="31"/>
      <c r="VXV5" s="31"/>
      <c r="VXW5" s="31"/>
      <c r="VXX5" s="31"/>
      <c r="VXY5" s="31"/>
      <c r="VXZ5" s="31"/>
      <c r="VYA5" s="31"/>
      <c r="VYB5" s="31"/>
      <c r="VYC5" s="31"/>
      <c r="VYD5" s="31"/>
      <c r="VYE5" s="31"/>
      <c r="VYF5" s="31"/>
      <c r="VYG5" s="31"/>
      <c r="VYH5" s="31"/>
      <c r="VYI5" s="31"/>
      <c r="VYJ5" s="31"/>
      <c r="VYK5" s="31"/>
      <c r="VYL5" s="31"/>
      <c r="VYM5" s="31"/>
      <c r="VYN5" s="31"/>
      <c r="VYO5" s="31"/>
      <c r="VYP5" s="31"/>
      <c r="VYQ5" s="31"/>
      <c r="VYR5" s="31"/>
      <c r="VYS5" s="31"/>
      <c r="VYT5" s="31"/>
      <c r="VYU5" s="31"/>
      <c r="VYV5" s="31"/>
      <c r="VYW5" s="31"/>
      <c r="VYX5" s="31"/>
      <c r="VYY5" s="31"/>
      <c r="VYZ5" s="31"/>
      <c r="VZA5" s="31"/>
      <c r="VZB5" s="31"/>
      <c r="VZC5" s="31"/>
      <c r="VZD5" s="31"/>
      <c r="VZE5" s="31"/>
      <c r="VZF5" s="31"/>
      <c r="VZG5" s="31"/>
      <c r="VZH5" s="31"/>
      <c r="VZI5" s="31"/>
      <c r="VZJ5" s="31"/>
      <c r="VZK5" s="31"/>
      <c r="VZL5" s="31"/>
      <c r="VZM5" s="31"/>
      <c r="VZN5" s="31"/>
      <c r="VZO5" s="31"/>
      <c r="VZP5" s="31"/>
      <c r="VZQ5" s="31"/>
      <c r="VZR5" s="31"/>
      <c r="VZS5" s="31"/>
      <c r="VZT5" s="31"/>
      <c r="VZU5" s="31"/>
      <c r="VZV5" s="31"/>
      <c r="VZW5" s="31"/>
      <c r="VZX5" s="31"/>
      <c r="VZY5" s="31"/>
      <c r="VZZ5" s="31"/>
      <c r="WAA5" s="31"/>
      <c r="WAB5" s="31"/>
      <c r="WAC5" s="31"/>
      <c r="WAD5" s="31"/>
      <c r="WAE5" s="31"/>
      <c r="WAF5" s="31"/>
      <c r="WAG5" s="31"/>
      <c r="WAH5" s="31"/>
      <c r="WAI5" s="31"/>
      <c r="WAJ5" s="31"/>
      <c r="WAK5" s="31"/>
      <c r="WAL5" s="31"/>
      <c r="WAM5" s="31"/>
      <c r="WAN5" s="31"/>
      <c r="WAO5" s="31"/>
      <c r="WAP5" s="31"/>
      <c r="WAQ5" s="31"/>
      <c r="WAR5" s="31"/>
      <c r="WAS5" s="31"/>
      <c r="WAT5" s="31"/>
      <c r="WAU5" s="31"/>
      <c r="WAV5" s="31"/>
      <c r="WAW5" s="31"/>
      <c r="WAX5" s="31"/>
      <c r="WAY5" s="31"/>
      <c r="WAZ5" s="31"/>
      <c r="WBA5" s="31"/>
      <c r="WBB5" s="31"/>
      <c r="WBC5" s="31"/>
      <c r="WBD5" s="31"/>
      <c r="WBE5" s="31"/>
      <c r="WBF5" s="31"/>
      <c r="WBG5" s="31"/>
      <c r="WBH5" s="31"/>
      <c r="WBI5" s="31"/>
      <c r="WBJ5" s="31"/>
      <c r="WBK5" s="31"/>
      <c r="WBL5" s="31"/>
      <c r="WBM5" s="31"/>
      <c r="WBN5" s="31"/>
      <c r="WBO5" s="31"/>
      <c r="WBP5" s="31"/>
      <c r="WBQ5" s="31"/>
      <c r="WBR5" s="31"/>
      <c r="WBS5" s="31"/>
      <c r="WBT5" s="31"/>
      <c r="WBU5" s="31"/>
      <c r="WBV5" s="31"/>
      <c r="WBW5" s="31"/>
      <c r="WBX5" s="31"/>
      <c r="WBY5" s="31"/>
      <c r="WBZ5" s="31"/>
      <c r="WCA5" s="31"/>
      <c r="WCB5" s="31"/>
      <c r="WCC5" s="31"/>
      <c r="WCD5" s="31"/>
      <c r="WCE5" s="31"/>
      <c r="WCF5" s="31"/>
      <c r="WCG5" s="31"/>
      <c r="WCH5" s="31"/>
      <c r="WCI5" s="31"/>
      <c r="WCJ5" s="31"/>
      <c r="WCK5" s="31"/>
      <c r="WCL5" s="31"/>
      <c r="WCM5" s="31"/>
      <c r="WCN5" s="31"/>
      <c r="WCO5" s="31"/>
      <c r="WCP5" s="31"/>
      <c r="WCQ5" s="31"/>
      <c r="WCR5" s="31"/>
      <c r="WCS5" s="31"/>
      <c r="WCT5" s="31"/>
      <c r="WCU5" s="31"/>
      <c r="WCV5" s="31"/>
      <c r="WCW5" s="31"/>
      <c r="WCX5" s="31"/>
      <c r="WCY5" s="31"/>
      <c r="WCZ5" s="31"/>
      <c r="WDA5" s="31"/>
      <c r="WDB5" s="31"/>
      <c r="WDC5" s="31"/>
      <c r="WDD5" s="31"/>
      <c r="WDE5" s="31"/>
      <c r="WDF5" s="31"/>
      <c r="WDG5" s="31"/>
      <c r="WDH5" s="31"/>
      <c r="WDI5" s="31"/>
      <c r="WDJ5" s="31"/>
      <c r="WDK5" s="31"/>
      <c r="WDL5" s="31"/>
      <c r="WDM5" s="31"/>
      <c r="WDN5" s="31"/>
      <c r="WDO5" s="31"/>
      <c r="WDP5" s="31"/>
      <c r="WDQ5" s="31"/>
      <c r="WDR5" s="31"/>
      <c r="WDS5" s="31"/>
      <c r="WDT5" s="31"/>
      <c r="WDU5" s="31"/>
      <c r="WDV5" s="31"/>
      <c r="WDW5" s="31"/>
      <c r="WDX5" s="31"/>
      <c r="WDY5" s="31"/>
      <c r="WDZ5" s="31"/>
      <c r="WEA5" s="31"/>
      <c r="WEB5" s="31"/>
      <c r="WEC5" s="31"/>
      <c r="WED5" s="31"/>
      <c r="WEE5" s="31"/>
      <c r="WEF5" s="31"/>
      <c r="WEG5" s="31"/>
      <c r="WEH5" s="31"/>
      <c r="WEI5" s="31"/>
      <c r="WEJ5" s="31"/>
      <c r="WEK5" s="31"/>
      <c r="WEL5" s="31"/>
      <c r="WEM5" s="31"/>
      <c r="WEN5" s="31"/>
      <c r="WEO5" s="31"/>
      <c r="WEP5" s="31"/>
      <c r="WEQ5" s="31"/>
      <c r="WER5" s="31"/>
      <c r="WES5" s="31"/>
      <c r="WET5" s="31"/>
      <c r="WEU5" s="31"/>
      <c r="WEV5" s="31"/>
      <c r="WEW5" s="31"/>
      <c r="WEX5" s="31"/>
      <c r="WEY5" s="31"/>
      <c r="WEZ5" s="31"/>
      <c r="WFA5" s="31"/>
      <c r="WFB5" s="31"/>
      <c r="WFC5" s="31"/>
      <c r="WFD5" s="31"/>
      <c r="WFE5" s="31"/>
      <c r="WFF5" s="31"/>
      <c r="WFG5" s="31"/>
      <c r="WFH5" s="31"/>
      <c r="WFI5" s="31"/>
      <c r="WFJ5" s="31"/>
      <c r="WFK5" s="31"/>
      <c r="WFL5" s="31"/>
      <c r="WFM5" s="31"/>
      <c r="WFN5" s="31"/>
      <c r="WFO5" s="31"/>
      <c r="WFP5" s="31"/>
      <c r="WFQ5" s="31"/>
      <c r="WFR5" s="31"/>
      <c r="WFS5" s="31"/>
      <c r="WFT5" s="31"/>
      <c r="WFU5" s="31"/>
      <c r="WFV5" s="31"/>
      <c r="WFW5" s="31"/>
      <c r="WFX5" s="31"/>
      <c r="WFY5" s="31"/>
      <c r="WFZ5" s="31"/>
      <c r="WGA5" s="31"/>
      <c r="WGB5" s="31"/>
      <c r="WGC5" s="31"/>
      <c r="WGD5" s="31"/>
      <c r="WGE5" s="31"/>
      <c r="WGF5" s="31"/>
      <c r="WGG5" s="31"/>
      <c r="WGH5" s="31"/>
      <c r="WGI5" s="31"/>
      <c r="WGJ5" s="31"/>
      <c r="WGK5" s="31"/>
      <c r="WGL5" s="31"/>
      <c r="WGM5" s="31"/>
      <c r="WGN5" s="31"/>
      <c r="WGO5" s="31"/>
      <c r="WGP5" s="31"/>
      <c r="WGQ5" s="31"/>
      <c r="WGR5" s="31"/>
      <c r="WGS5" s="31"/>
      <c r="WGT5" s="31"/>
      <c r="WGU5" s="31"/>
      <c r="WGV5" s="31"/>
      <c r="WGW5" s="31"/>
      <c r="WGX5" s="31"/>
      <c r="WGY5" s="31"/>
      <c r="WGZ5" s="31"/>
      <c r="WHA5" s="31"/>
      <c r="WHB5" s="31"/>
      <c r="WHC5" s="31"/>
      <c r="WHD5" s="31"/>
      <c r="WHE5" s="31"/>
      <c r="WHF5" s="31"/>
      <c r="WHG5" s="31"/>
      <c r="WHH5" s="31"/>
      <c r="WHI5" s="31"/>
      <c r="WHJ5" s="31"/>
      <c r="WHK5" s="31"/>
      <c r="WHL5" s="31"/>
      <c r="WHM5" s="31"/>
      <c r="WHN5" s="31"/>
      <c r="WHO5" s="31"/>
      <c r="WHP5" s="31"/>
      <c r="WHQ5" s="31"/>
      <c r="WHR5" s="31"/>
      <c r="WHS5" s="31"/>
      <c r="WHT5" s="31"/>
      <c r="WHU5" s="31"/>
      <c r="WHV5" s="31"/>
      <c r="WHW5" s="31"/>
      <c r="WHX5" s="31"/>
      <c r="WHY5" s="31"/>
      <c r="WHZ5" s="31"/>
      <c r="WIA5" s="31"/>
      <c r="WIB5" s="31"/>
      <c r="WIC5" s="31"/>
      <c r="WID5" s="31"/>
      <c r="WIE5" s="31"/>
      <c r="WIF5" s="31"/>
      <c r="WIG5" s="31"/>
      <c r="WIH5" s="31"/>
      <c r="WII5" s="31"/>
      <c r="WIJ5" s="31"/>
      <c r="WIK5" s="31"/>
      <c r="WIL5" s="31"/>
      <c r="WIM5" s="31"/>
      <c r="WIN5" s="31"/>
      <c r="WIO5" s="31"/>
      <c r="WIP5" s="31"/>
      <c r="WIQ5" s="31"/>
      <c r="WIR5" s="31"/>
      <c r="WIS5" s="31"/>
      <c r="WIT5" s="31"/>
      <c r="WIU5" s="31"/>
      <c r="WIV5" s="31"/>
      <c r="WIW5" s="31"/>
      <c r="WIX5" s="31"/>
      <c r="WIY5" s="31"/>
      <c r="WIZ5" s="31"/>
      <c r="WJA5" s="31"/>
      <c r="WJB5" s="31"/>
      <c r="WJC5" s="31"/>
      <c r="WJD5" s="31"/>
      <c r="WJE5" s="31"/>
      <c r="WJF5" s="31"/>
      <c r="WJG5" s="31"/>
      <c r="WJH5" s="31"/>
      <c r="WJI5" s="31"/>
      <c r="WJJ5" s="31"/>
      <c r="WJK5" s="31"/>
      <c r="WJL5" s="31"/>
      <c r="WJM5" s="31"/>
      <c r="WJN5" s="31"/>
      <c r="WJO5" s="31"/>
      <c r="WJP5" s="31"/>
      <c r="WJQ5" s="31"/>
      <c r="WJR5" s="31"/>
      <c r="WJS5" s="31"/>
      <c r="WJT5" s="31"/>
      <c r="WJU5" s="31"/>
      <c r="WJV5" s="31"/>
      <c r="WJW5" s="31"/>
      <c r="WJX5" s="31"/>
      <c r="WJY5" s="31"/>
      <c r="WJZ5" s="31"/>
      <c r="WKA5" s="31"/>
      <c r="WKB5" s="31"/>
      <c r="WKC5" s="31"/>
      <c r="WKD5" s="31"/>
      <c r="WKE5" s="31"/>
      <c r="WKF5" s="31"/>
      <c r="WKG5" s="31"/>
      <c r="WKH5" s="31"/>
      <c r="WKI5" s="31"/>
      <c r="WKJ5" s="31"/>
      <c r="WKK5" s="31"/>
      <c r="WKL5" s="31"/>
      <c r="WKM5" s="31"/>
      <c r="WKN5" s="31"/>
      <c r="WKO5" s="31"/>
      <c r="WKP5" s="31"/>
      <c r="WKQ5" s="31"/>
      <c r="WKR5" s="31"/>
      <c r="WKS5" s="31"/>
      <c r="WKT5" s="31"/>
      <c r="WKU5" s="31"/>
      <c r="WKV5" s="31"/>
      <c r="WKW5" s="31"/>
      <c r="WKX5" s="31"/>
      <c r="WKY5" s="31"/>
      <c r="WKZ5" s="31"/>
      <c r="WLA5" s="31"/>
      <c r="WLB5" s="31"/>
      <c r="WLC5" s="31"/>
      <c r="WLD5" s="31"/>
      <c r="WLE5" s="31"/>
      <c r="WLF5" s="31"/>
      <c r="WLG5" s="31"/>
      <c r="WLH5" s="31"/>
      <c r="WLI5" s="31"/>
      <c r="WLJ5" s="31"/>
      <c r="WLK5" s="31"/>
      <c r="WLL5" s="31"/>
      <c r="WLM5" s="31"/>
      <c r="WLN5" s="31"/>
      <c r="WLO5" s="31"/>
      <c r="WLP5" s="31"/>
      <c r="WLQ5" s="31"/>
      <c r="WLR5" s="31"/>
      <c r="WLS5" s="31"/>
      <c r="WLT5" s="31"/>
      <c r="WLU5" s="31"/>
      <c r="WLV5" s="31"/>
      <c r="WLW5" s="31"/>
      <c r="WLX5" s="31"/>
      <c r="WLY5" s="31"/>
      <c r="WLZ5" s="31"/>
      <c r="WMA5" s="31"/>
      <c r="WMB5" s="31"/>
      <c r="WMC5" s="31"/>
      <c r="WMD5" s="31"/>
      <c r="WME5" s="31"/>
      <c r="WMF5" s="31"/>
      <c r="WMG5" s="31"/>
      <c r="WMH5" s="31"/>
      <c r="WMI5" s="31"/>
      <c r="WMJ5" s="31"/>
      <c r="WMK5" s="31"/>
      <c r="WML5" s="31"/>
      <c r="WMM5" s="31"/>
      <c r="WMN5" s="31"/>
      <c r="WMO5" s="31"/>
      <c r="WMP5" s="31"/>
      <c r="WMQ5" s="31"/>
      <c r="WMR5" s="31"/>
      <c r="WMS5" s="31"/>
      <c r="WMT5" s="31"/>
      <c r="WMU5" s="31"/>
      <c r="WMV5" s="31"/>
      <c r="WMW5" s="31"/>
      <c r="WMX5" s="31"/>
      <c r="WMY5" s="31"/>
      <c r="WMZ5" s="31"/>
      <c r="WNA5" s="31"/>
      <c r="WNB5" s="31"/>
      <c r="WNC5" s="31"/>
      <c r="WND5" s="31"/>
      <c r="WNE5" s="31"/>
      <c r="WNF5" s="31"/>
      <c r="WNG5" s="31"/>
      <c r="WNH5" s="31"/>
      <c r="WNI5" s="31"/>
      <c r="WNJ5" s="31"/>
      <c r="WNK5" s="31"/>
      <c r="WNL5" s="31"/>
      <c r="WNM5" s="31"/>
      <c r="WNN5" s="31"/>
      <c r="WNO5" s="31"/>
      <c r="WNP5" s="31"/>
      <c r="WNQ5" s="31"/>
      <c r="WNR5" s="31"/>
      <c r="WNS5" s="31"/>
      <c r="WNT5" s="31"/>
      <c r="WNU5" s="31"/>
      <c r="WNV5" s="31"/>
      <c r="WNW5" s="31"/>
      <c r="WNX5" s="31"/>
      <c r="WNY5" s="31"/>
      <c r="WNZ5" s="31"/>
      <c r="WOA5" s="31"/>
      <c r="WOB5" s="31"/>
      <c r="WOC5" s="31"/>
      <c r="WOD5" s="31"/>
      <c r="WOE5" s="31"/>
      <c r="WOF5" s="31"/>
      <c r="WOG5" s="31"/>
      <c r="WOH5" s="31"/>
      <c r="WOI5" s="31"/>
      <c r="WOJ5" s="31"/>
      <c r="WOK5" s="31"/>
      <c r="WOL5" s="31"/>
      <c r="WOM5" s="31"/>
      <c r="WON5" s="31"/>
      <c r="WOO5" s="31"/>
      <c r="WOP5" s="31"/>
      <c r="WOQ5" s="31"/>
      <c r="WOR5" s="31"/>
      <c r="WOS5" s="31"/>
      <c r="WOT5" s="31"/>
      <c r="WOU5" s="31"/>
      <c r="WOV5" s="31"/>
      <c r="WOW5" s="31"/>
      <c r="WOX5" s="31"/>
      <c r="WOY5" s="31"/>
      <c r="WOZ5" s="31"/>
      <c r="WPA5" s="31"/>
      <c r="WPB5" s="31"/>
      <c r="WPC5" s="31"/>
      <c r="WPD5" s="31"/>
      <c r="WPE5" s="31"/>
      <c r="WPF5" s="31"/>
      <c r="WPG5" s="31"/>
      <c r="WPH5" s="31"/>
      <c r="WPI5" s="31"/>
      <c r="WPJ5" s="31"/>
      <c r="WPK5" s="31"/>
      <c r="WPL5" s="31"/>
      <c r="WPM5" s="31"/>
      <c r="WPN5" s="31"/>
      <c r="WPO5" s="31"/>
      <c r="WPP5" s="31"/>
      <c r="WPQ5" s="31"/>
      <c r="WPR5" s="31"/>
      <c r="WPS5" s="31"/>
      <c r="WPT5" s="31"/>
      <c r="WPU5" s="31"/>
      <c r="WPV5" s="31"/>
      <c r="WPW5" s="31"/>
      <c r="WPX5" s="31"/>
      <c r="WPY5" s="31"/>
      <c r="WPZ5" s="31"/>
      <c r="WQA5" s="31"/>
      <c r="WQB5" s="31"/>
      <c r="WQC5" s="31"/>
      <c r="WQD5" s="31"/>
      <c r="WQE5" s="31"/>
      <c r="WQF5" s="31"/>
      <c r="WQG5" s="31"/>
      <c r="WQH5" s="31"/>
      <c r="WQI5" s="31"/>
      <c r="WQJ5" s="31"/>
      <c r="WQK5" s="31"/>
      <c r="WQL5" s="31"/>
      <c r="WQM5" s="31"/>
      <c r="WQN5" s="31"/>
      <c r="WQO5" s="31"/>
      <c r="WQP5" s="31"/>
      <c r="WQQ5" s="31"/>
      <c r="WQR5" s="31"/>
      <c r="WQS5" s="31"/>
      <c r="WQT5" s="31"/>
      <c r="WQU5" s="31"/>
      <c r="WQV5" s="31"/>
      <c r="WQW5" s="31"/>
      <c r="WQX5" s="31"/>
      <c r="WQY5" s="31"/>
      <c r="WQZ5" s="31"/>
      <c r="WRA5" s="31"/>
      <c r="WRB5" s="31"/>
      <c r="WRC5" s="31"/>
      <c r="WRD5" s="31"/>
      <c r="WRE5" s="31"/>
      <c r="WRF5" s="31"/>
      <c r="WRG5" s="31"/>
      <c r="WRH5" s="31"/>
      <c r="WRI5" s="31"/>
      <c r="WRJ5" s="31"/>
      <c r="WRK5" s="31"/>
      <c r="WRL5" s="31"/>
      <c r="WRM5" s="31"/>
      <c r="WRN5" s="31"/>
      <c r="WRO5" s="31"/>
      <c r="WRP5" s="31"/>
      <c r="WRQ5" s="31"/>
      <c r="WRR5" s="31"/>
      <c r="WRS5" s="31"/>
      <c r="WRT5" s="31"/>
      <c r="WRU5" s="31"/>
      <c r="WRV5" s="31"/>
      <c r="WRW5" s="31"/>
      <c r="WRX5" s="31"/>
      <c r="WRY5" s="31"/>
      <c r="WRZ5" s="31"/>
      <c r="WSA5" s="31"/>
      <c r="WSB5" s="31"/>
      <c r="WSC5" s="31"/>
      <c r="WSD5" s="31"/>
      <c r="WSE5" s="31"/>
      <c r="WSF5" s="31"/>
      <c r="WSG5" s="31"/>
      <c r="WSH5" s="31"/>
      <c r="WSI5" s="31"/>
      <c r="WSJ5" s="31"/>
      <c r="WSK5" s="31"/>
      <c r="WSL5" s="31"/>
      <c r="WSM5" s="31"/>
      <c r="WSN5" s="31"/>
      <c r="WSO5" s="31"/>
      <c r="WSP5" s="31"/>
      <c r="WSQ5" s="31"/>
      <c r="WSR5" s="31"/>
      <c r="WSS5" s="31"/>
      <c r="WST5" s="31"/>
      <c r="WSU5" s="31"/>
      <c r="WSV5" s="31"/>
      <c r="WSW5" s="31"/>
      <c r="WSX5" s="31"/>
      <c r="WSY5" s="31"/>
      <c r="WSZ5" s="31"/>
      <c r="WTA5" s="31"/>
      <c r="WTB5" s="31"/>
    </row>
    <row r="6" spans="1:950 1098:3029 3177:3974 4122:5108 5256:6053 6201:8132 8280:9077 9225:10211 10359:11156 11304:13235 13383:15314 15462:16070" ht="18" x14ac:dyDescent="0.25">
      <c r="A6" s="31"/>
      <c r="B6" s="32">
        <v>2</v>
      </c>
      <c r="C6" s="33">
        <v>10</v>
      </c>
      <c r="D6" s="33">
        <v>1</v>
      </c>
      <c r="E6" s="32">
        <v>20</v>
      </c>
      <c r="F6" s="32">
        <v>2</v>
      </c>
      <c r="G6" s="32">
        <v>270</v>
      </c>
      <c r="H6" s="32"/>
      <c r="I6" s="34" t="s">
        <v>61</v>
      </c>
      <c r="J6" s="35" t="s">
        <v>62</v>
      </c>
      <c r="K6" s="37">
        <f>2014-1992</f>
        <v>22</v>
      </c>
      <c r="L6" s="33" t="s">
        <v>63</v>
      </c>
      <c r="M6" s="33">
        <v>3</v>
      </c>
      <c r="N6" s="33">
        <v>30</v>
      </c>
      <c r="O6" s="33" t="s">
        <v>57</v>
      </c>
      <c r="P6" s="38" t="s">
        <v>64</v>
      </c>
      <c r="Q6" s="39" t="s">
        <v>65</v>
      </c>
      <c r="R6" s="39" t="s">
        <v>60</v>
      </c>
      <c r="S6" s="40">
        <v>7227.3</v>
      </c>
      <c r="T6" s="40">
        <v>0</v>
      </c>
      <c r="U6" s="40">
        <f t="shared" si="0"/>
        <v>7227.3</v>
      </c>
      <c r="V6" s="40">
        <v>672</v>
      </c>
      <c r="W6" s="40">
        <v>402</v>
      </c>
      <c r="X6" s="40">
        <v>438.24</v>
      </c>
      <c r="Y6" s="40">
        <v>0</v>
      </c>
      <c r="Z6" s="40">
        <f t="shared" ref="Z6:Z69" si="14">(U6+X6)*15%</f>
        <v>1149.8309999999999</v>
      </c>
      <c r="AA6" s="40">
        <f t="shared" si="1"/>
        <v>229.96619999999999</v>
      </c>
      <c r="AB6" s="41">
        <v>540.51</v>
      </c>
      <c r="AC6" s="40">
        <f t="shared" si="2"/>
        <v>153.3108</v>
      </c>
      <c r="AD6" s="40">
        <f t="shared" si="3"/>
        <v>3613.65</v>
      </c>
      <c r="AE6" s="42">
        <v>375</v>
      </c>
      <c r="AF6" s="42">
        <v>0</v>
      </c>
      <c r="AG6" s="40">
        <f t="shared" ref="AG6:AG69" si="15">(AE6+AF6)*15%</f>
        <v>56.25</v>
      </c>
      <c r="AH6" s="40">
        <f t="shared" si="4"/>
        <v>11.25</v>
      </c>
      <c r="AI6" s="40">
        <f t="shared" si="5"/>
        <v>45.99324</v>
      </c>
      <c r="AJ6" s="40">
        <f t="shared" si="6"/>
        <v>7.5</v>
      </c>
      <c r="AK6" s="42">
        <f t="shared" si="7"/>
        <v>21.6204</v>
      </c>
      <c r="AL6" s="42">
        <f t="shared" si="7"/>
        <v>6.1324320000000005</v>
      </c>
      <c r="AM6" s="42">
        <v>0</v>
      </c>
      <c r="AN6" s="42">
        <f t="shared" si="8"/>
        <v>62.5</v>
      </c>
      <c r="AO6" s="42">
        <f t="shared" si="9"/>
        <v>187.5</v>
      </c>
      <c r="AP6" s="42">
        <f t="shared" si="10"/>
        <v>625</v>
      </c>
      <c r="AQ6" s="42">
        <f t="shared" si="11"/>
        <v>7159.9528640000008</v>
      </c>
      <c r="AR6" s="40">
        <f t="shared" si="12"/>
        <v>1204.55</v>
      </c>
      <c r="AS6" s="40">
        <f t="shared" si="13"/>
        <v>12045.5</v>
      </c>
      <c r="AT6" s="40">
        <v>7200</v>
      </c>
      <c r="AU6" s="40">
        <f>(U6+V6+W6+X6+Z6+AA6+AB6+AC6)*12+(Y6+AV6+AD6+AR6+AS6+AT6+AQ6)</f>
        <v>160981.54886400001</v>
      </c>
      <c r="AV6" s="29"/>
      <c r="AW6" s="29"/>
      <c r="AX6" s="29"/>
      <c r="AY6" s="29"/>
      <c r="AZ6" s="29"/>
      <c r="BA6" s="44"/>
      <c r="BB6" s="44"/>
      <c r="BC6" s="30"/>
      <c r="BD6" s="30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  <c r="CGK6" s="31"/>
      <c r="CGL6" s="31"/>
      <c r="CGM6" s="31"/>
      <c r="CGN6" s="31"/>
      <c r="CGO6" s="31"/>
      <c r="CGP6" s="31"/>
      <c r="CGQ6" s="31"/>
      <c r="CGR6" s="31"/>
      <c r="CGS6" s="31"/>
      <c r="CGT6" s="31"/>
      <c r="CGU6" s="31"/>
      <c r="CGV6" s="31"/>
      <c r="CGW6" s="31"/>
      <c r="CGX6" s="31"/>
      <c r="CGY6" s="31"/>
      <c r="CGZ6" s="31"/>
      <c r="CHA6" s="31"/>
      <c r="CHB6" s="31"/>
      <c r="CHC6" s="31"/>
      <c r="CHD6" s="31"/>
      <c r="CHE6" s="31"/>
      <c r="CHF6" s="31"/>
      <c r="CHG6" s="31"/>
      <c r="CHH6" s="31"/>
      <c r="CHI6" s="31"/>
      <c r="CHJ6" s="31"/>
      <c r="CHK6" s="31"/>
      <c r="CHL6" s="31"/>
      <c r="CHM6" s="31"/>
      <c r="CHN6" s="31"/>
      <c r="CHO6" s="31"/>
      <c r="CHP6" s="31"/>
      <c r="CHQ6" s="31"/>
      <c r="CHR6" s="31"/>
      <c r="CHS6" s="31"/>
      <c r="CHT6" s="31"/>
      <c r="CHU6" s="31"/>
      <c r="CHV6" s="31"/>
      <c r="CHW6" s="31"/>
      <c r="CHX6" s="31"/>
      <c r="CHY6" s="31"/>
      <c r="CHZ6" s="31"/>
      <c r="CIA6" s="31"/>
      <c r="CIB6" s="31"/>
      <c r="CIC6" s="31"/>
      <c r="CID6" s="31"/>
      <c r="CIE6" s="31"/>
      <c r="CIF6" s="31"/>
      <c r="CIG6" s="31"/>
      <c r="CIH6" s="31"/>
      <c r="CII6" s="31"/>
      <c r="CIJ6" s="31"/>
      <c r="CIK6" s="31"/>
      <c r="CIL6" s="31"/>
      <c r="CIM6" s="31"/>
      <c r="CIN6" s="31"/>
      <c r="CIO6" s="31"/>
      <c r="CIP6" s="31"/>
      <c r="CIQ6" s="31"/>
      <c r="CIR6" s="31"/>
      <c r="CIS6" s="31"/>
      <c r="CIT6" s="31"/>
      <c r="CIU6" s="31"/>
      <c r="CIV6" s="31"/>
      <c r="CIW6" s="31"/>
      <c r="CIX6" s="31"/>
      <c r="CIY6" s="31"/>
      <c r="CIZ6" s="31"/>
      <c r="CJA6" s="31"/>
      <c r="CJB6" s="31"/>
      <c r="CJC6" s="31"/>
      <c r="CJD6" s="31"/>
      <c r="CJE6" s="31"/>
      <c r="CJF6" s="31"/>
      <c r="CJG6" s="31"/>
      <c r="CJH6" s="31"/>
      <c r="CJI6" s="31"/>
      <c r="CJJ6" s="31"/>
      <c r="CJK6" s="31"/>
      <c r="CJL6" s="31"/>
      <c r="CJM6" s="31"/>
      <c r="CJN6" s="31"/>
      <c r="CJO6" s="31"/>
      <c r="CJP6" s="31"/>
      <c r="CJQ6" s="31"/>
      <c r="CJR6" s="31"/>
      <c r="CJS6" s="31"/>
      <c r="CJT6" s="31"/>
      <c r="CJU6" s="31"/>
      <c r="CJV6" s="31"/>
      <c r="CJW6" s="31"/>
      <c r="CJX6" s="31"/>
      <c r="CJY6" s="31"/>
      <c r="CJZ6" s="31"/>
      <c r="CKA6" s="31"/>
      <c r="CKB6" s="31"/>
      <c r="CKC6" s="31"/>
      <c r="CKD6" s="31"/>
      <c r="CKE6" s="31"/>
      <c r="CKF6" s="31"/>
      <c r="CKG6" s="31"/>
      <c r="CKH6" s="31"/>
      <c r="CKI6" s="31"/>
      <c r="CKJ6" s="31"/>
      <c r="CKK6" s="31"/>
      <c r="CKL6" s="31"/>
      <c r="CKM6" s="31"/>
      <c r="CKN6" s="31"/>
      <c r="CKO6" s="31"/>
      <c r="CKP6" s="31"/>
      <c r="CKQ6" s="31"/>
      <c r="CKR6" s="31"/>
      <c r="CKS6" s="31"/>
      <c r="CKT6" s="31"/>
      <c r="CKU6" s="31"/>
      <c r="CKV6" s="31"/>
      <c r="CKW6" s="31"/>
      <c r="CKX6" s="31"/>
      <c r="CKY6" s="31"/>
      <c r="CKZ6" s="31"/>
      <c r="CLA6" s="31"/>
      <c r="CLB6" s="31"/>
      <c r="CLC6" s="31"/>
      <c r="CLD6" s="31"/>
      <c r="CLE6" s="31"/>
      <c r="CLF6" s="31"/>
      <c r="CLG6" s="31"/>
      <c r="CLH6" s="31"/>
      <c r="CLI6" s="31"/>
      <c r="CLJ6" s="31"/>
      <c r="CLK6" s="31"/>
      <c r="CLL6" s="31"/>
      <c r="CLM6" s="31"/>
      <c r="CLN6" s="31"/>
      <c r="CLO6" s="31"/>
      <c r="CLP6" s="31"/>
      <c r="CLQ6" s="31"/>
      <c r="CLR6" s="31"/>
      <c r="CLS6" s="31"/>
      <c r="CLT6" s="31"/>
      <c r="CLU6" s="31"/>
      <c r="CLV6" s="31"/>
      <c r="CLW6" s="31"/>
      <c r="CLX6" s="31"/>
      <c r="CLY6" s="31"/>
      <c r="CLZ6" s="31"/>
      <c r="CMA6" s="31"/>
      <c r="CMB6" s="31"/>
      <c r="CMC6" s="31"/>
      <c r="CMD6" s="31"/>
      <c r="CME6" s="31"/>
      <c r="CMF6" s="31"/>
      <c r="CMG6" s="31"/>
      <c r="CMH6" s="31"/>
      <c r="CMI6" s="31"/>
      <c r="CMJ6" s="31"/>
      <c r="CMK6" s="31"/>
      <c r="CML6" s="31"/>
      <c r="CMM6" s="31"/>
      <c r="CMN6" s="31"/>
      <c r="CMO6" s="31"/>
      <c r="CMP6" s="31"/>
      <c r="CMQ6" s="31"/>
      <c r="CMR6" s="31"/>
      <c r="CMS6" s="31"/>
      <c r="CMT6" s="31"/>
      <c r="CMU6" s="31"/>
      <c r="CMV6" s="31"/>
      <c r="CMW6" s="31"/>
      <c r="CMX6" s="31"/>
      <c r="CMY6" s="31"/>
      <c r="CMZ6" s="31"/>
      <c r="CNA6" s="31"/>
      <c r="CNB6" s="31"/>
      <c r="CNC6" s="31"/>
      <c r="CND6" s="31"/>
      <c r="CNE6" s="31"/>
      <c r="CNF6" s="31"/>
      <c r="CNG6" s="31"/>
      <c r="CNH6" s="31"/>
      <c r="CNI6" s="31"/>
      <c r="CNJ6" s="31"/>
      <c r="CNK6" s="31"/>
      <c r="CNL6" s="31"/>
      <c r="CNM6" s="31"/>
      <c r="CNN6" s="31"/>
      <c r="CNO6" s="31"/>
      <c r="CNP6" s="31"/>
      <c r="CNQ6" s="31"/>
      <c r="CNR6" s="31"/>
      <c r="CNS6" s="31"/>
      <c r="CNT6" s="31"/>
      <c r="CNU6" s="31"/>
      <c r="CNV6" s="31"/>
      <c r="CNW6" s="31"/>
      <c r="CNX6" s="31"/>
      <c r="CNY6" s="31"/>
      <c r="CNZ6" s="31"/>
      <c r="COA6" s="31"/>
      <c r="COB6" s="31"/>
      <c r="COC6" s="31"/>
      <c r="COD6" s="31"/>
      <c r="COE6" s="31"/>
      <c r="COF6" s="31"/>
      <c r="COG6" s="31"/>
      <c r="COH6" s="31"/>
      <c r="COI6" s="31"/>
      <c r="COJ6" s="31"/>
      <c r="COK6" s="31"/>
      <c r="COL6" s="31"/>
      <c r="COM6" s="31"/>
      <c r="CON6" s="31"/>
      <c r="COO6" s="31"/>
      <c r="COP6" s="31"/>
      <c r="COQ6" s="31"/>
      <c r="COR6" s="31"/>
      <c r="COS6" s="31"/>
      <c r="COT6" s="31"/>
      <c r="COU6" s="31"/>
      <c r="COV6" s="31"/>
      <c r="COW6" s="31"/>
      <c r="COX6" s="31"/>
      <c r="COY6" s="31"/>
      <c r="COZ6" s="31"/>
      <c r="CPA6" s="31"/>
      <c r="CPB6" s="31"/>
      <c r="CPC6" s="31"/>
      <c r="CPD6" s="31"/>
      <c r="CPE6" s="31"/>
      <c r="CPF6" s="31"/>
      <c r="CPG6" s="31"/>
      <c r="CPH6" s="31"/>
      <c r="CPI6" s="31"/>
      <c r="CPJ6" s="31"/>
      <c r="CPK6" s="31"/>
      <c r="CPL6" s="31"/>
      <c r="CPM6" s="31"/>
      <c r="CPN6" s="31"/>
      <c r="CPO6" s="31"/>
      <c r="CPP6" s="31"/>
      <c r="CPQ6" s="31"/>
      <c r="CPR6" s="31"/>
      <c r="CPS6" s="31"/>
      <c r="CPT6" s="31"/>
      <c r="CPU6" s="31"/>
      <c r="CPV6" s="31"/>
      <c r="CPW6" s="31"/>
      <c r="CPX6" s="31"/>
      <c r="CPY6" s="31"/>
      <c r="CPZ6" s="31"/>
      <c r="CQA6" s="31"/>
      <c r="CQB6" s="31"/>
      <c r="CQC6" s="31"/>
      <c r="CQD6" s="31"/>
      <c r="CQE6" s="31"/>
      <c r="CQF6" s="31"/>
      <c r="CQG6" s="31"/>
      <c r="CQH6" s="31"/>
      <c r="CQI6" s="31"/>
      <c r="CQJ6" s="31"/>
      <c r="CQK6" s="31"/>
      <c r="CQL6" s="31"/>
      <c r="CQM6" s="31"/>
      <c r="CQN6" s="31"/>
      <c r="CQO6" s="31"/>
      <c r="CQP6" s="31"/>
      <c r="CQQ6" s="31"/>
      <c r="CQR6" s="31"/>
      <c r="CQS6" s="31"/>
      <c r="CQT6" s="31"/>
      <c r="CQU6" s="31"/>
      <c r="CQV6" s="31"/>
      <c r="CQW6" s="31"/>
      <c r="CQX6" s="31"/>
      <c r="CQY6" s="31"/>
      <c r="CQZ6" s="31"/>
      <c r="CRA6" s="31"/>
      <c r="CRB6" s="31"/>
      <c r="CRC6" s="31"/>
      <c r="CRD6" s="31"/>
      <c r="CRE6" s="31"/>
      <c r="CRF6" s="31"/>
      <c r="CRG6" s="31"/>
      <c r="CRH6" s="31"/>
      <c r="CRI6" s="31"/>
      <c r="CRJ6" s="31"/>
      <c r="CRK6" s="31"/>
      <c r="CRL6" s="31"/>
      <c r="CRM6" s="31"/>
      <c r="CRN6" s="31"/>
      <c r="CRO6" s="31"/>
      <c r="CRP6" s="31"/>
      <c r="CRQ6" s="31"/>
      <c r="CRR6" s="31"/>
      <c r="CRS6" s="31"/>
      <c r="CRT6" s="31"/>
      <c r="CRU6" s="31"/>
      <c r="CRV6" s="31"/>
      <c r="CRW6" s="31"/>
      <c r="CRX6" s="31"/>
      <c r="CRY6" s="31"/>
      <c r="CRZ6" s="31"/>
      <c r="CSA6" s="31"/>
      <c r="CSB6" s="31"/>
      <c r="CSC6" s="31"/>
      <c r="CSD6" s="31"/>
      <c r="CSE6" s="31"/>
      <c r="CSF6" s="31"/>
      <c r="CSG6" s="31"/>
      <c r="CSH6" s="31"/>
      <c r="CSI6" s="31"/>
      <c r="CSJ6" s="31"/>
      <c r="CSK6" s="31"/>
      <c r="CSL6" s="31"/>
      <c r="CSM6" s="31"/>
      <c r="CSN6" s="31"/>
      <c r="CSO6" s="31"/>
      <c r="CSP6" s="31"/>
      <c r="CSQ6" s="31"/>
      <c r="CSR6" s="31"/>
      <c r="CSS6" s="31"/>
      <c r="CST6" s="31"/>
      <c r="CSU6" s="31"/>
      <c r="CSV6" s="31"/>
      <c r="CSW6" s="31"/>
      <c r="CSX6" s="31"/>
      <c r="CSY6" s="31"/>
      <c r="CSZ6" s="31"/>
      <c r="CTA6" s="31"/>
      <c r="CTB6" s="31"/>
      <c r="CTC6" s="31"/>
      <c r="CTD6" s="31"/>
      <c r="CTE6" s="31"/>
      <c r="CTF6" s="31"/>
      <c r="CTG6" s="31"/>
      <c r="CTH6" s="31"/>
      <c r="CTI6" s="31"/>
      <c r="CTJ6" s="31"/>
      <c r="CTK6" s="31"/>
      <c r="CTL6" s="31"/>
      <c r="CTM6" s="31"/>
      <c r="CTN6" s="31"/>
      <c r="CTO6" s="31"/>
      <c r="CTP6" s="31"/>
      <c r="CTQ6" s="31"/>
      <c r="CTR6" s="31"/>
      <c r="CTS6" s="31"/>
      <c r="CTT6" s="31"/>
      <c r="CTU6" s="31"/>
      <c r="CTV6" s="31"/>
      <c r="CTW6" s="31"/>
      <c r="CTX6" s="31"/>
      <c r="CTY6" s="31"/>
      <c r="CTZ6" s="31"/>
      <c r="CUA6" s="31"/>
      <c r="CUB6" s="31"/>
      <c r="CUC6" s="31"/>
      <c r="CUD6" s="31"/>
      <c r="CUE6" s="31"/>
      <c r="CUF6" s="31"/>
      <c r="CUG6" s="31"/>
      <c r="CUH6" s="31"/>
      <c r="CUI6" s="31"/>
      <c r="CUJ6" s="31"/>
      <c r="CUK6" s="31"/>
      <c r="CUL6" s="31"/>
      <c r="CUM6" s="31"/>
      <c r="CUN6" s="31"/>
      <c r="CUO6" s="31"/>
      <c r="CUP6" s="31"/>
      <c r="CUQ6" s="31"/>
      <c r="CUR6" s="31"/>
      <c r="CUS6" s="31"/>
      <c r="CUT6" s="31"/>
      <c r="CUU6" s="31"/>
      <c r="CUV6" s="31"/>
      <c r="CUW6" s="31"/>
      <c r="CUX6" s="31"/>
      <c r="CUY6" s="31"/>
      <c r="CUZ6" s="31"/>
      <c r="CVA6" s="31"/>
      <c r="CVB6" s="31"/>
      <c r="CVC6" s="31"/>
      <c r="CVD6" s="31"/>
      <c r="CVE6" s="31"/>
      <c r="CVF6" s="31"/>
      <c r="CVG6" s="31"/>
      <c r="CVH6" s="31"/>
      <c r="CVI6" s="31"/>
      <c r="CVJ6" s="31"/>
      <c r="CVK6" s="31"/>
      <c r="CVL6" s="31"/>
      <c r="CVM6" s="31"/>
      <c r="CVN6" s="31"/>
      <c r="CVO6" s="31"/>
      <c r="CVP6" s="31"/>
      <c r="CVQ6" s="31"/>
      <c r="CVR6" s="31"/>
      <c r="CVS6" s="31"/>
      <c r="CVT6" s="31"/>
      <c r="CVU6" s="31"/>
      <c r="CVV6" s="31"/>
      <c r="CVW6" s="31"/>
      <c r="CVX6" s="31"/>
      <c r="CVY6" s="31"/>
      <c r="CVZ6" s="31"/>
      <c r="CWA6" s="31"/>
      <c r="CWB6" s="31"/>
      <c r="CWC6" s="31"/>
      <c r="CWD6" s="31"/>
      <c r="CWE6" s="31"/>
      <c r="CWF6" s="31"/>
      <c r="CWG6" s="31"/>
      <c r="CWH6" s="31"/>
      <c r="CWI6" s="31"/>
      <c r="CWJ6" s="31"/>
      <c r="CWK6" s="31"/>
      <c r="CWL6" s="31"/>
      <c r="CWM6" s="31"/>
      <c r="CWN6" s="31"/>
      <c r="CWO6" s="31"/>
      <c r="CWP6" s="31"/>
      <c r="CWQ6" s="31"/>
      <c r="CWR6" s="31"/>
      <c r="CWS6" s="31"/>
      <c r="CWT6" s="31"/>
      <c r="CWU6" s="31"/>
      <c r="CWV6" s="31"/>
      <c r="CWW6" s="31"/>
      <c r="CWX6" s="31"/>
      <c r="CWY6" s="31"/>
      <c r="CWZ6" s="31"/>
      <c r="CXA6" s="31"/>
      <c r="CXB6" s="31"/>
      <c r="CXC6" s="31"/>
      <c r="CXD6" s="31"/>
      <c r="CXE6" s="31"/>
      <c r="CXF6" s="31"/>
      <c r="CXG6" s="31"/>
      <c r="CXH6" s="31"/>
      <c r="CXI6" s="31"/>
      <c r="CXJ6" s="31"/>
      <c r="CXK6" s="31"/>
      <c r="CXL6" s="31"/>
      <c r="CXM6" s="31"/>
      <c r="CXN6" s="31"/>
      <c r="CXO6" s="31"/>
      <c r="CXP6" s="31"/>
      <c r="CXQ6" s="31"/>
      <c r="CXR6" s="31"/>
      <c r="CXS6" s="31"/>
      <c r="CXT6" s="31"/>
      <c r="CXU6" s="31"/>
      <c r="CXV6" s="31"/>
      <c r="CXW6" s="31"/>
      <c r="CXX6" s="31"/>
      <c r="CXY6" s="31"/>
      <c r="CXZ6" s="31"/>
      <c r="CYA6" s="31"/>
      <c r="CYB6" s="31"/>
      <c r="CYC6" s="31"/>
      <c r="CYD6" s="31"/>
      <c r="CYE6" s="31"/>
      <c r="CYF6" s="31"/>
      <c r="CYG6" s="31"/>
      <c r="CYH6" s="31"/>
      <c r="CYI6" s="31"/>
      <c r="CYJ6" s="31"/>
      <c r="CYK6" s="31"/>
      <c r="CYL6" s="31"/>
      <c r="CYM6" s="31"/>
      <c r="CYN6" s="31"/>
      <c r="CYO6" s="31"/>
      <c r="CYP6" s="31"/>
      <c r="CYQ6" s="31"/>
      <c r="CYR6" s="31"/>
      <c r="CYS6" s="31"/>
      <c r="CYT6" s="31"/>
      <c r="CYU6" s="31"/>
      <c r="CYV6" s="31"/>
      <c r="CYW6" s="31"/>
      <c r="CYX6" s="31"/>
      <c r="CYY6" s="31"/>
      <c r="CYZ6" s="31"/>
      <c r="CZA6" s="31"/>
      <c r="CZB6" s="31"/>
      <c r="CZC6" s="31"/>
      <c r="CZD6" s="31"/>
      <c r="CZE6" s="31"/>
      <c r="CZF6" s="31"/>
      <c r="CZG6" s="31"/>
      <c r="CZH6" s="31"/>
      <c r="CZI6" s="31"/>
      <c r="CZJ6" s="31"/>
      <c r="CZK6" s="31"/>
      <c r="CZL6" s="31"/>
      <c r="CZM6" s="31"/>
      <c r="CZN6" s="31"/>
      <c r="CZO6" s="31"/>
      <c r="CZP6" s="31"/>
      <c r="CZQ6" s="31"/>
      <c r="CZR6" s="31"/>
      <c r="CZS6" s="31"/>
      <c r="CZT6" s="31"/>
      <c r="CZU6" s="31"/>
      <c r="CZV6" s="31"/>
      <c r="CZW6" s="31"/>
      <c r="CZX6" s="31"/>
      <c r="CZY6" s="31"/>
      <c r="CZZ6" s="31"/>
      <c r="DAA6" s="31"/>
      <c r="DAB6" s="31"/>
      <c r="DAC6" s="31"/>
      <c r="DAD6" s="31"/>
      <c r="DAE6" s="31"/>
      <c r="DAF6" s="31"/>
      <c r="DAG6" s="31"/>
      <c r="DAH6" s="31"/>
      <c r="DAI6" s="31"/>
      <c r="DAJ6" s="31"/>
      <c r="DAK6" s="31"/>
      <c r="DAL6" s="31"/>
      <c r="DAM6" s="31"/>
      <c r="DAN6" s="31"/>
      <c r="DAO6" s="31"/>
      <c r="DAP6" s="31"/>
      <c r="DAQ6" s="31"/>
      <c r="DAR6" s="31"/>
      <c r="DAS6" s="31"/>
      <c r="DAT6" s="31"/>
      <c r="DAU6" s="31"/>
      <c r="DAV6" s="31"/>
      <c r="DAW6" s="31"/>
      <c r="DAX6" s="31"/>
      <c r="DAY6" s="31"/>
      <c r="DAZ6" s="31"/>
      <c r="DBA6" s="31"/>
      <c r="DBB6" s="31"/>
      <c r="DBC6" s="31"/>
      <c r="DBD6" s="31"/>
      <c r="DBE6" s="31"/>
      <c r="DBF6" s="31"/>
      <c r="DBG6" s="31"/>
      <c r="DBH6" s="31"/>
      <c r="DBI6" s="31"/>
      <c r="DBJ6" s="31"/>
      <c r="DBK6" s="31"/>
      <c r="DBL6" s="31"/>
      <c r="DBM6" s="31"/>
      <c r="DBN6" s="31"/>
      <c r="DBO6" s="31"/>
      <c r="DBP6" s="31"/>
      <c r="DBQ6" s="31"/>
      <c r="DBR6" s="31"/>
      <c r="DBS6" s="31"/>
      <c r="DBT6" s="31"/>
      <c r="DBU6" s="31"/>
      <c r="DBV6" s="31"/>
      <c r="DBW6" s="31"/>
      <c r="DBX6" s="31"/>
      <c r="DBY6" s="31"/>
      <c r="DBZ6" s="31"/>
      <c r="DCA6" s="31"/>
      <c r="DCB6" s="31"/>
      <c r="DCC6" s="31"/>
      <c r="DCD6" s="31"/>
      <c r="DCE6" s="31"/>
      <c r="DCF6" s="31"/>
      <c r="DCG6" s="31"/>
      <c r="DCH6" s="31"/>
      <c r="DCI6" s="31"/>
      <c r="DCJ6" s="31"/>
      <c r="DCK6" s="31"/>
      <c r="DCL6" s="31"/>
      <c r="DCM6" s="31"/>
      <c r="DCN6" s="31"/>
      <c r="DCO6" s="31"/>
      <c r="DCP6" s="31"/>
      <c r="DCQ6" s="31"/>
      <c r="DCR6" s="31"/>
      <c r="DCS6" s="31"/>
      <c r="DCT6" s="31"/>
      <c r="DCU6" s="31"/>
      <c r="DCV6" s="31"/>
      <c r="DCW6" s="31"/>
      <c r="DCX6" s="31"/>
      <c r="DCY6" s="31"/>
      <c r="DCZ6" s="31"/>
      <c r="DDA6" s="31"/>
      <c r="DDB6" s="31"/>
      <c r="DDC6" s="31"/>
      <c r="DDD6" s="31"/>
      <c r="DDE6" s="31"/>
      <c r="DDF6" s="31"/>
      <c r="DDG6" s="31"/>
      <c r="DDH6" s="31"/>
      <c r="DDI6" s="31"/>
      <c r="DDJ6" s="31"/>
      <c r="DDK6" s="31"/>
      <c r="DDL6" s="31"/>
      <c r="DDM6" s="31"/>
      <c r="DDN6" s="31"/>
      <c r="DDO6" s="31"/>
      <c r="DDP6" s="31"/>
      <c r="DDQ6" s="31"/>
      <c r="DDR6" s="31"/>
      <c r="DDS6" s="31"/>
      <c r="DDT6" s="31"/>
      <c r="DDU6" s="31"/>
      <c r="DDV6" s="31"/>
      <c r="DDW6" s="31"/>
      <c r="DDX6" s="31"/>
      <c r="DDY6" s="31"/>
      <c r="DDZ6" s="31"/>
      <c r="DEA6" s="31"/>
      <c r="DEB6" s="31"/>
      <c r="DEC6" s="31"/>
      <c r="DED6" s="31"/>
      <c r="DEE6" s="31"/>
      <c r="DEF6" s="31"/>
      <c r="DEG6" s="31"/>
      <c r="DEH6" s="31"/>
      <c r="DEI6" s="31"/>
      <c r="DEJ6" s="31"/>
      <c r="DEK6" s="31"/>
      <c r="DEL6" s="31"/>
      <c r="DEM6" s="31"/>
      <c r="DEN6" s="31"/>
      <c r="DEO6" s="31"/>
      <c r="DEP6" s="31"/>
      <c r="DEQ6" s="31"/>
      <c r="DER6" s="31"/>
      <c r="DES6" s="31"/>
      <c r="DET6" s="31"/>
      <c r="DEU6" s="31"/>
      <c r="DEV6" s="31"/>
      <c r="DEW6" s="31"/>
      <c r="DEX6" s="31"/>
      <c r="DEY6" s="31"/>
      <c r="DEZ6" s="31"/>
      <c r="DFA6" s="31"/>
      <c r="DFB6" s="31"/>
      <c r="DFC6" s="31"/>
      <c r="DFD6" s="31"/>
      <c r="DFE6" s="31"/>
      <c r="DFF6" s="31"/>
      <c r="DFG6" s="31"/>
      <c r="DFH6" s="31"/>
      <c r="DFI6" s="31"/>
      <c r="DFJ6" s="31"/>
      <c r="DFK6" s="31"/>
      <c r="DFL6" s="31"/>
      <c r="DFM6" s="31"/>
      <c r="DFN6" s="31"/>
      <c r="DFO6" s="31"/>
      <c r="DFP6" s="31"/>
      <c r="DFQ6" s="31"/>
      <c r="DFR6" s="31"/>
      <c r="DFS6" s="31"/>
      <c r="DFT6" s="31"/>
      <c r="DFU6" s="31"/>
      <c r="DFV6" s="31"/>
      <c r="DFW6" s="31"/>
      <c r="DFX6" s="31"/>
      <c r="DFY6" s="31"/>
      <c r="DFZ6" s="31"/>
      <c r="DGA6" s="31"/>
      <c r="DGB6" s="31"/>
      <c r="DGC6" s="31"/>
      <c r="DGD6" s="31"/>
      <c r="DGE6" s="31"/>
      <c r="DGF6" s="31"/>
      <c r="DGG6" s="31"/>
      <c r="DGH6" s="31"/>
      <c r="DGI6" s="31"/>
      <c r="DGJ6" s="31"/>
      <c r="DGK6" s="31"/>
      <c r="DGL6" s="31"/>
      <c r="DGM6" s="31"/>
      <c r="DGN6" s="31"/>
      <c r="DGO6" s="31"/>
      <c r="DGP6" s="31"/>
      <c r="DGQ6" s="31"/>
      <c r="DGR6" s="31"/>
      <c r="DGS6" s="31"/>
      <c r="DGT6" s="31"/>
      <c r="DGU6" s="31"/>
      <c r="DGV6" s="31"/>
      <c r="DGW6" s="31"/>
      <c r="DGX6" s="31"/>
      <c r="DGY6" s="31"/>
      <c r="DGZ6" s="31"/>
      <c r="DHA6" s="31"/>
      <c r="DHB6" s="31"/>
      <c r="DHC6" s="31"/>
      <c r="DHD6" s="31"/>
      <c r="DHE6" s="31"/>
      <c r="DHF6" s="31"/>
      <c r="DHG6" s="31"/>
      <c r="DHH6" s="31"/>
      <c r="DHI6" s="31"/>
      <c r="DHJ6" s="31"/>
      <c r="DHK6" s="31"/>
      <c r="DHL6" s="31"/>
      <c r="DHM6" s="31"/>
      <c r="DHN6" s="31"/>
      <c r="DHO6" s="31"/>
      <c r="DHP6" s="31"/>
      <c r="DHQ6" s="31"/>
      <c r="DHR6" s="31"/>
      <c r="DHS6" s="31"/>
      <c r="DHT6" s="31"/>
      <c r="DHU6" s="31"/>
      <c r="DHV6" s="31"/>
      <c r="DHW6" s="31"/>
      <c r="DHX6" s="31"/>
      <c r="DHY6" s="31"/>
      <c r="DHZ6" s="31"/>
      <c r="DIA6" s="31"/>
      <c r="DIB6" s="31"/>
      <c r="DIC6" s="31"/>
      <c r="DID6" s="31"/>
      <c r="DIE6" s="31"/>
      <c r="DIF6" s="31"/>
      <c r="DIG6" s="31"/>
      <c r="DIH6" s="31"/>
      <c r="DII6" s="31"/>
      <c r="DIJ6" s="31"/>
      <c r="DIK6" s="31"/>
      <c r="DIL6" s="31"/>
      <c r="DIM6" s="31"/>
      <c r="DIN6" s="31"/>
      <c r="DIO6" s="31"/>
      <c r="DIP6" s="31"/>
      <c r="DIQ6" s="31"/>
      <c r="DIR6" s="31"/>
      <c r="DIS6" s="31"/>
      <c r="DIT6" s="31"/>
      <c r="DIU6" s="31"/>
      <c r="DIV6" s="31"/>
      <c r="DIW6" s="31"/>
      <c r="DIX6" s="31"/>
      <c r="DIY6" s="31"/>
      <c r="DIZ6" s="31"/>
      <c r="DJA6" s="31"/>
      <c r="DJB6" s="31"/>
      <c r="DJC6" s="31"/>
      <c r="DJD6" s="31"/>
      <c r="DJE6" s="31"/>
      <c r="DJF6" s="31"/>
      <c r="DJG6" s="31"/>
      <c r="DJH6" s="31"/>
      <c r="DJI6" s="31"/>
      <c r="DJJ6" s="31"/>
      <c r="DJK6" s="31"/>
      <c r="DJL6" s="31"/>
      <c r="DJM6" s="31"/>
      <c r="DJN6" s="31"/>
      <c r="DJO6" s="31"/>
      <c r="DJP6" s="31"/>
      <c r="DJQ6" s="31"/>
      <c r="DJR6" s="31"/>
      <c r="DJS6" s="31"/>
      <c r="DJT6" s="31"/>
      <c r="DJU6" s="31"/>
      <c r="DJV6" s="31"/>
      <c r="DJW6" s="31"/>
      <c r="DJX6" s="31"/>
      <c r="DJY6" s="31"/>
      <c r="DJZ6" s="31"/>
      <c r="DKA6" s="31"/>
      <c r="DKB6" s="31"/>
      <c r="DKC6" s="31"/>
      <c r="DKD6" s="31"/>
      <c r="DKE6" s="31"/>
      <c r="DKF6" s="31"/>
      <c r="DKG6" s="31"/>
      <c r="DKH6" s="31"/>
      <c r="DKI6" s="31"/>
      <c r="DKJ6" s="31"/>
      <c r="DKK6" s="31"/>
      <c r="DKL6" s="31"/>
      <c r="DKM6" s="31"/>
      <c r="DKN6" s="31"/>
      <c r="DKO6" s="31"/>
      <c r="DKP6" s="31"/>
      <c r="DKQ6" s="31"/>
      <c r="DKR6" s="31"/>
      <c r="DKS6" s="31"/>
      <c r="DKT6" s="31"/>
      <c r="DKU6" s="31"/>
      <c r="DKV6" s="31"/>
      <c r="DKW6" s="31"/>
      <c r="DKX6" s="31"/>
      <c r="DKY6" s="31"/>
      <c r="DKZ6" s="31"/>
      <c r="DLA6" s="31"/>
      <c r="DLB6" s="31"/>
      <c r="DLC6" s="31"/>
      <c r="DLD6" s="31"/>
      <c r="DLE6" s="31"/>
      <c r="DLF6" s="31"/>
      <c r="DLG6" s="31"/>
      <c r="DLH6" s="31"/>
      <c r="DLI6" s="31"/>
      <c r="DLJ6" s="31"/>
      <c r="DLK6" s="31"/>
      <c r="DLL6" s="31"/>
      <c r="DLM6" s="31"/>
      <c r="DRE6" s="31"/>
      <c r="DRF6" s="31"/>
      <c r="DRG6" s="31"/>
      <c r="DRH6" s="31"/>
      <c r="DRI6" s="31"/>
      <c r="DRJ6" s="31"/>
      <c r="DRK6" s="31"/>
      <c r="DRL6" s="31"/>
      <c r="DRM6" s="31"/>
      <c r="DRN6" s="31"/>
      <c r="DRO6" s="31"/>
      <c r="DRP6" s="31"/>
      <c r="DRQ6" s="31"/>
      <c r="DRR6" s="31"/>
      <c r="DRS6" s="31"/>
      <c r="DRT6" s="31"/>
      <c r="DRU6" s="31"/>
      <c r="DRV6" s="31"/>
      <c r="DRW6" s="31"/>
      <c r="DRX6" s="31"/>
      <c r="DRY6" s="31"/>
      <c r="DRZ6" s="31"/>
      <c r="DSA6" s="31"/>
      <c r="DSB6" s="31"/>
      <c r="DSC6" s="31"/>
      <c r="DSD6" s="31"/>
      <c r="DSE6" s="31"/>
      <c r="DSF6" s="31"/>
      <c r="DSG6" s="31"/>
      <c r="DSH6" s="31"/>
      <c r="DSI6" s="31"/>
      <c r="DSJ6" s="31"/>
      <c r="DSK6" s="31"/>
      <c r="DSL6" s="31"/>
      <c r="DSM6" s="31"/>
      <c r="DSN6" s="31"/>
      <c r="DSO6" s="31"/>
      <c r="DSP6" s="31"/>
      <c r="DSQ6" s="31"/>
      <c r="DSR6" s="31"/>
      <c r="DSS6" s="31"/>
      <c r="DST6" s="31"/>
      <c r="DSU6" s="31"/>
      <c r="DSV6" s="31"/>
      <c r="DSW6" s="31"/>
      <c r="DSX6" s="31"/>
      <c r="DSY6" s="31"/>
      <c r="DSZ6" s="31"/>
      <c r="DTA6" s="31"/>
      <c r="DTB6" s="31"/>
      <c r="DTC6" s="31"/>
      <c r="DTD6" s="31"/>
      <c r="DTE6" s="31"/>
      <c r="DTF6" s="31"/>
      <c r="DTG6" s="31"/>
      <c r="DTH6" s="31"/>
      <c r="DTI6" s="31"/>
      <c r="DTJ6" s="31"/>
      <c r="DTK6" s="31"/>
      <c r="DTL6" s="31"/>
      <c r="DTM6" s="31"/>
      <c r="DTN6" s="31"/>
      <c r="DTO6" s="31"/>
      <c r="DTP6" s="31"/>
      <c r="DTQ6" s="31"/>
      <c r="DTR6" s="31"/>
      <c r="DTS6" s="31"/>
      <c r="DTT6" s="31"/>
      <c r="DTU6" s="31"/>
      <c r="DTV6" s="31"/>
      <c r="DTW6" s="31"/>
      <c r="DTX6" s="31"/>
      <c r="DTY6" s="31"/>
      <c r="DTZ6" s="31"/>
      <c r="DUA6" s="31"/>
      <c r="DUB6" s="31"/>
      <c r="DUC6" s="31"/>
      <c r="DUD6" s="31"/>
      <c r="DUE6" s="31"/>
      <c r="DUF6" s="31"/>
      <c r="DUG6" s="31"/>
      <c r="DUH6" s="31"/>
      <c r="DUI6" s="31"/>
      <c r="DUJ6" s="31"/>
      <c r="DUK6" s="31"/>
      <c r="DUL6" s="31"/>
      <c r="DUM6" s="31"/>
      <c r="DUN6" s="31"/>
      <c r="DUO6" s="31"/>
      <c r="DUP6" s="31"/>
      <c r="DUQ6" s="31"/>
      <c r="DUR6" s="31"/>
      <c r="DUS6" s="31"/>
      <c r="DUT6" s="31"/>
      <c r="DUU6" s="31"/>
      <c r="DUV6" s="31"/>
      <c r="DUW6" s="31"/>
      <c r="DUX6" s="31"/>
      <c r="DUY6" s="31"/>
      <c r="DUZ6" s="31"/>
      <c r="DVA6" s="31"/>
      <c r="DVB6" s="31"/>
      <c r="DVC6" s="31"/>
      <c r="DVD6" s="31"/>
      <c r="DVE6" s="31"/>
      <c r="DVF6" s="31"/>
      <c r="DVG6" s="31"/>
      <c r="DVH6" s="31"/>
      <c r="DVI6" s="31"/>
      <c r="DVJ6" s="31"/>
      <c r="DVK6" s="31"/>
      <c r="DVL6" s="31"/>
      <c r="DVM6" s="31"/>
      <c r="DVN6" s="31"/>
      <c r="DVO6" s="31"/>
      <c r="DVP6" s="31"/>
      <c r="DVQ6" s="31"/>
      <c r="DVR6" s="31"/>
      <c r="DVS6" s="31"/>
      <c r="DVT6" s="31"/>
      <c r="DVU6" s="31"/>
      <c r="DVV6" s="31"/>
      <c r="DVW6" s="31"/>
      <c r="DVX6" s="31"/>
      <c r="DVY6" s="31"/>
      <c r="DVZ6" s="31"/>
      <c r="DWA6" s="31"/>
      <c r="DWB6" s="31"/>
      <c r="DWC6" s="31"/>
      <c r="DWD6" s="31"/>
      <c r="DWE6" s="31"/>
      <c r="DWF6" s="31"/>
      <c r="DWG6" s="31"/>
      <c r="DWH6" s="31"/>
      <c r="DWI6" s="31"/>
      <c r="DWJ6" s="31"/>
      <c r="DWK6" s="31"/>
      <c r="DWL6" s="31"/>
      <c r="DWM6" s="31"/>
      <c r="DWN6" s="31"/>
      <c r="DWO6" s="31"/>
      <c r="DWP6" s="31"/>
      <c r="DWQ6" s="31"/>
      <c r="DWR6" s="31"/>
      <c r="DWS6" s="31"/>
      <c r="DWT6" s="31"/>
      <c r="DWU6" s="31"/>
      <c r="DWV6" s="31"/>
      <c r="DWW6" s="31"/>
      <c r="DWX6" s="31"/>
      <c r="DWY6" s="31"/>
      <c r="DWZ6" s="31"/>
      <c r="DXA6" s="31"/>
      <c r="DXB6" s="31"/>
      <c r="DXC6" s="31"/>
      <c r="DXD6" s="31"/>
      <c r="DXE6" s="31"/>
      <c r="DXF6" s="31"/>
      <c r="DXG6" s="31"/>
      <c r="DXH6" s="31"/>
      <c r="DXI6" s="31"/>
      <c r="DXJ6" s="31"/>
      <c r="DXK6" s="31"/>
      <c r="DXL6" s="31"/>
      <c r="DXM6" s="31"/>
      <c r="DXN6" s="31"/>
      <c r="DXO6" s="31"/>
      <c r="DXP6" s="31"/>
      <c r="DXQ6" s="31"/>
      <c r="DXR6" s="31"/>
      <c r="DXS6" s="31"/>
      <c r="DXT6" s="31"/>
      <c r="DXU6" s="31"/>
      <c r="DXV6" s="31"/>
      <c r="DXW6" s="31"/>
      <c r="DXX6" s="31"/>
      <c r="DXY6" s="31"/>
      <c r="DXZ6" s="31"/>
      <c r="DYA6" s="31"/>
      <c r="DYB6" s="31"/>
      <c r="DYC6" s="31"/>
      <c r="DYD6" s="31"/>
      <c r="DYE6" s="31"/>
      <c r="DYF6" s="31"/>
      <c r="DYG6" s="31"/>
      <c r="DYH6" s="31"/>
      <c r="DYI6" s="31"/>
      <c r="DYJ6" s="31"/>
      <c r="DYK6" s="31"/>
      <c r="DYL6" s="31"/>
      <c r="DYM6" s="31"/>
      <c r="DYN6" s="31"/>
      <c r="DYO6" s="31"/>
      <c r="DYP6" s="31"/>
      <c r="DYQ6" s="31"/>
      <c r="DYR6" s="31"/>
      <c r="DYS6" s="31"/>
      <c r="DYT6" s="31"/>
      <c r="DYU6" s="31"/>
      <c r="DYV6" s="31"/>
      <c r="DYW6" s="31"/>
      <c r="DYX6" s="31"/>
      <c r="DYY6" s="31"/>
      <c r="DYZ6" s="31"/>
      <c r="DZA6" s="31"/>
      <c r="DZB6" s="31"/>
      <c r="DZC6" s="31"/>
      <c r="DZD6" s="31"/>
      <c r="DZE6" s="31"/>
      <c r="DZF6" s="31"/>
      <c r="DZG6" s="31"/>
      <c r="DZH6" s="31"/>
      <c r="DZI6" s="31"/>
      <c r="DZJ6" s="31"/>
      <c r="DZK6" s="31"/>
      <c r="DZL6" s="31"/>
      <c r="DZM6" s="31"/>
      <c r="DZN6" s="31"/>
      <c r="DZO6" s="31"/>
      <c r="DZP6" s="31"/>
      <c r="DZQ6" s="31"/>
      <c r="DZR6" s="31"/>
      <c r="DZS6" s="31"/>
      <c r="DZT6" s="31"/>
      <c r="DZU6" s="31"/>
      <c r="DZV6" s="31"/>
      <c r="DZW6" s="31"/>
      <c r="DZX6" s="31"/>
      <c r="DZY6" s="31"/>
      <c r="DZZ6" s="31"/>
      <c r="EAA6" s="31"/>
      <c r="EAB6" s="31"/>
      <c r="EAC6" s="31"/>
      <c r="EAD6" s="31"/>
      <c r="EAE6" s="31"/>
      <c r="EAF6" s="31"/>
      <c r="EAG6" s="31"/>
      <c r="EAH6" s="31"/>
      <c r="EAI6" s="31"/>
      <c r="EAJ6" s="31"/>
      <c r="EAK6" s="31"/>
      <c r="EAL6" s="31"/>
      <c r="EAM6" s="31"/>
      <c r="EAN6" s="31"/>
      <c r="EAO6" s="31"/>
      <c r="EAP6" s="31"/>
      <c r="EAQ6" s="31"/>
      <c r="EAR6" s="31"/>
      <c r="EAS6" s="31"/>
      <c r="EAT6" s="31"/>
      <c r="EAU6" s="31"/>
      <c r="EAV6" s="31"/>
      <c r="EAW6" s="31"/>
      <c r="EAX6" s="31"/>
      <c r="EAY6" s="31"/>
      <c r="EAZ6" s="31"/>
      <c r="EBA6" s="31"/>
      <c r="EBB6" s="31"/>
      <c r="EBC6" s="31"/>
      <c r="EBD6" s="31"/>
      <c r="EBE6" s="31"/>
      <c r="EBF6" s="31"/>
      <c r="EBG6" s="31"/>
      <c r="EBH6" s="31"/>
      <c r="EBI6" s="31"/>
      <c r="EBJ6" s="31"/>
      <c r="EBK6" s="31"/>
      <c r="EBL6" s="31"/>
      <c r="EBM6" s="31"/>
      <c r="EBN6" s="31"/>
      <c r="EBO6" s="31"/>
      <c r="EBP6" s="31"/>
      <c r="EBQ6" s="31"/>
      <c r="EBR6" s="31"/>
      <c r="EBS6" s="31"/>
      <c r="EBT6" s="31"/>
      <c r="EBU6" s="31"/>
      <c r="EBV6" s="31"/>
      <c r="EBW6" s="31"/>
      <c r="EBX6" s="31"/>
      <c r="EBY6" s="31"/>
      <c r="EBZ6" s="31"/>
      <c r="ECA6" s="31"/>
      <c r="ECB6" s="31"/>
      <c r="ECC6" s="31"/>
      <c r="ECD6" s="31"/>
      <c r="ECE6" s="31"/>
      <c r="ECF6" s="31"/>
      <c r="ECG6" s="31"/>
      <c r="ECH6" s="31"/>
      <c r="ECI6" s="31"/>
      <c r="ECJ6" s="31"/>
      <c r="ECK6" s="31"/>
      <c r="ECL6" s="31"/>
      <c r="ECM6" s="31"/>
      <c r="ECN6" s="31"/>
      <c r="ECO6" s="31"/>
      <c r="ECP6" s="31"/>
      <c r="ECQ6" s="31"/>
      <c r="ECR6" s="31"/>
      <c r="ECS6" s="31"/>
      <c r="ECT6" s="31"/>
      <c r="ECU6" s="31"/>
      <c r="ECV6" s="31"/>
      <c r="ECW6" s="31"/>
      <c r="ECX6" s="31"/>
      <c r="ECY6" s="31"/>
      <c r="ECZ6" s="31"/>
      <c r="EDA6" s="31"/>
      <c r="EDB6" s="31"/>
      <c r="EDC6" s="31"/>
      <c r="EDD6" s="31"/>
      <c r="EDE6" s="31"/>
      <c r="EDF6" s="31"/>
      <c r="EDG6" s="31"/>
      <c r="EDH6" s="31"/>
      <c r="EDI6" s="31"/>
      <c r="EDJ6" s="31"/>
      <c r="EDK6" s="31"/>
      <c r="EDL6" s="31"/>
      <c r="EDM6" s="31"/>
      <c r="EDN6" s="31"/>
      <c r="EDO6" s="31"/>
      <c r="EDP6" s="31"/>
      <c r="EDQ6" s="31"/>
      <c r="EDR6" s="31"/>
      <c r="EDS6" s="31"/>
      <c r="EDT6" s="31"/>
      <c r="EDU6" s="31"/>
      <c r="EDV6" s="31"/>
      <c r="EDW6" s="31"/>
      <c r="EDX6" s="31"/>
      <c r="EDY6" s="31"/>
      <c r="EDZ6" s="31"/>
      <c r="EEA6" s="31"/>
      <c r="EEB6" s="31"/>
      <c r="EEC6" s="31"/>
      <c r="EED6" s="31"/>
      <c r="EEE6" s="31"/>
      <c r="EEF6" s="31"/>
      <c r="EEG6" s="31"/>
      <c r="EEH6" s="31"/>
      <c r="EEI6" s="31"/>
      <c r="EEJ6" s="31"/>
      <c r="EEK6" s="31"/>
      <c r="EEL6" s="31"/>
      <c r="EEM6" s="31"/>
      <c r="EEN6" s="31"/>
      <c r="EEO6" s="31"/>
      <c r="EEP6" s="31"/>
      <c r="EEQ6" s="31"/>
      <c r="EER6" s="31"/>
      <c r="EES6" s="31"/>
      <c r="EET6" s="31"/>
      <c r="EEU6" s="31"/>
      <c r="EEV6" s="31"/>
      <c r="EEW6" s="31"/>
      <c r="EEX6" s="31"/>
      <c r="EEY6" s="31"/>
      <c r="EEZ6" s="31"/>
      <c r="EFA6" s="31"/>
      <c r="EFB6" s="31"/>
      <c r="EFC6" s="31"/>
      <c r="EFD6" s="31"/>
      <c r="EFE6" s="31"/>
      <c r="EFF6" s="31"/>
      <c r="EFG6" s="31"/>
      <c r="EFH6" s="31"/>
      <c r="EFI6" s="31"/>
      <c r="EFJ6" s="31"/>
      <c r="EFK6" s="31"/>
      <c r="EFL6" s="31"/>
      <c r="EFM6" s="31"/>
      <c r="EFN6" s="31"/>
      <c r="EFO6" s="31"/>
      <c r="EFP6" s="31"/>
      <c r="EFQ6" s="31"/>
      <c r="EFR6" s="31"/>
      <c r="EFS6" s="31"/>
      <c r="EFT6" s="31"/>
      <c r="EFU6" s="31"/>
      <c r="EFV6" s="31"/>
      <c r="EFW6" s="31"/>
      <c r="EFX6" s="31"/>
      <c r="EFY6" s="31"/>
      <c r="EFZ6" s="31"/>
      <c r="EGA6" s="31"/>
      <c r="EGB6" s="31"/>
      <c r="EGC6" s="31"/>
      <c r="EGD6" s="31"/>
      <c r="EGE6" s="31"/>
      <c r="EGF6" s="31"/>
      <c r="EGG6" s="31"/>
      <c r="EGH6" s="31"/>
      <c r="EGI6" s="31"/>
      <c r="EGJ6" s="31"/>
      <c r="EGK6" s="31"/>
      <c r="EGL6" s="31"/>
      <c r="EGM6" s="31"/>
      <c r="EGN6" s="31"/>
      <c r="EGO6" s="31"/>
      <c r="EGP6" s="31"/>
      <c r="EGQ6" s="31"/>
      <c r="EGR6" s="31"/>
      <c r="EGS6" s="31"/>
      <c r="EGT6" s="31"/>
      <c r="EGU6" s="31"/>
      <c r="EGV6" s="31"/>
      <c r="EGW6" s="31"/>
      <c r="EGX6" s="31"/>
      <c r="EGY6" s="31"/>
      <c r="EGZ6" s="31"/>
      <c r="EHA6" s="31"/>
      <c r="EHB6" s="31"/>
      <c r="EHC6" s="31"/>
      <c r="EHD6" s="31"/>
      <c r="EHE6" s="31"/>
      <c r="EHF6" s="31"/>
      <c r="EHG6" s="31"/>
      <c r="EHH6" s="31"/>
      <c r="EHI6" s="31"/>
      <c r="EHJ6" s="31"/>
      <c r="EHK6" s="31"/>
      <c r="EHL6" s="31"/>
      <c r="EHM6" s="31"/>
      <c r="EHN6" s="31"/>
      <c r="EHO6" s="31"/>
      <c r="EHP6" s="31"/>
      <c r="EHQ6" s="31"/>
      <c r="EHR6" s="31"/>
      <c r="EHS6" s="31"/>
      <c r="EHT6" s="31"/>
      <c r="EHU6" s="31"/>
      <c r="EHV6" s="31"/>
      <c r="EHW6" s="31"/>
      <c r="EHX6" s="31"/>
      <c r="EHY6" s="31"/>
      <c r="EHZ6" s="31"/>
      <c r="EIA6" s="31"/>
      <c r="EIB6" s="31"/>
      <c r="EIC6" s="31"/>
      <c r="EID6" s="31"/>
      <c r="EIE6" s="31"/>
      <c r="EIF6" s="31"/>
      <c r="EIG6" s="31"/>
      <c r="EIH6" s="31"/>
      <c r="EII6" s="31"/>
      <c r="EIJ6" s="31"/>
      <c r="EIK6" s="31"/>
      <c r="EIL6" s="31"/>
      <c r="EIM6" s="31"/>
      <c r="EIN6" s="31"/>
      <c r="EIO6" s="31"/>
      <c r="EIP6" s="31"/>
      <c r="EIQ6" s="31"/>
      <c r="EIR6" s="31"/>
      <c r="EIS6" s="31"/>
      <c r="EIT6" s="31"/>
      <c r="EIU6" s="31"/>
      <c r="EIV6" s="31"/>
      <c r="EIW6" s="31"/>
      <c r="EIX6" s="31"/>
      <c r="EIY6" s="31"/>
      <c r="EIZ6" s="31"/>
      <c r="EJA6" s="31"/>
      <c r="EJB6" s="31"/>
      <c r="EJC6" s="31"/>
      <c r="EJD6" s="31"/>
      <c r="EJE6" s="31"/>
      <c r="EJF6" s="31"/>
      <c r="EJG6" s="31"/>
      <c r="EJH6" s="31"/>
      <c r="EJI6" s="31"/>
      <c r="EJJ6" s="31"/>
      <c r="EJK6" s="31"/>
      <c r="EJL6" s="31"/>
      <c r="EJM6" s="31"/>
      <c r="EJN6" s="31"/>
      <c r="EJO6" s="31"/>
      <c r="EJP6" s="31"/>
      <c r="EJQ6" s="31"/>
      <c r="EJR6" s="31"/>
      <c r="EJS6" s="31"/>
      <c r="EJT6" s="31"/>
      <c r="EJU6" s="31"/>
      <c r="EJV6" s="31"/>
      <c r="EJW6" s="31"/>
      <c r="EJX6" s="31"/>
      <c r="EJY6" s="31"/>
      <c r="EJZ6" s="31"/>
      <c r="EKA6" s="31"/>
      <c r="EKB6" s="31"/>
      <c r="EKC6" s="31"/>
      <c r="EKD6" s="31"/>
      <c r="EKE6" s="31"/>
      <c r="EKF6" s="31"/>
      <c r="EKG6" s="31"/>
      <c r="EKH6" s="31"/>
      <c r="EKI6" s="31"/>
      <c r="EKJ6" s="31"/>
      <c r="EKK6" s="31"/>
      <c r="EKL6" s="31"/>
      <c r="EKM6" s="31"/>
      <c r="EKN6" s="31"/>
      <c r="EKO6" s="31"/>
      <c r="EKP6" s="31"/>
      <c r="EKQ6" s="31"/>
      <c r="EKR6" s="31"/>
      <c r="EKS6" s="31"/>
      <c r="EKT6" s="31"/>
      <c r="EKU6" s="31"/>
      <c r="EKV6" s="31"/>
      <c r="EKW6" s="31"/>
      <c r="EKX6" s="31"/>
      <c r="EKY6" s="31"/>
      <c r="EKZ6" s="31"/>
      <c r="ELA6" s="31"/>
      <c r="ELB6" s="31"/>
      <c r="ELC6" s="31"/>
      <c r="ELD6" s="31"/>
      <c r="ELE6" s="31"/>
      <c r="ELF6" s="31"/>
      <c r="ELG6" s="31"/>
      <c r="ELH6" s="31"/>
      <c r="ELI6" s="31"/>
      <c r="ELJ6" s="31"/>
      <c r="ELK6" s="31"/>
      <c r="ELL6" s="31"/>
      <c r="ELM6" s="31"/>
      <c r="ELN6" s="31"/>
      <c r="ELO6" s="31"/>
      <c r="ELP6" s="31"/>
      <c r="ELQ6" s="31"/>
      <c r="ELR6" s="31"/>
      <c r="ELS6" s="31"/>
      <c r="ELT6" s="31"/>
      <c r="ELU6" s="31"/>
      <c r="ELV6" s="31"/>
      <c r="ELW6" s="31"/>
      <c r="ELX6" s="31"/>
      <c r="ELY6" s="31"/>
      <c r="ELZ6" s="31"/>
      <c r="EMA6" s="31"/>
      <c r="EMB6" s="31"/>
      <c r="EMC6" s="31"/>
      <c r="EMD6" s="31"/>
      <c r="EME6" s="31"/>
      <c r="EMF6" s="31"/>
      <c r="EMG6" s="31"/>
      <c r="EMH6" s="31"/>
      <c r="EMI6" s="31"/>
      <c r="EMJ6" s="31"/>
      <c r="EMK6" s="31"/>
      <c r="EML6" s="31"/>
      <c r="EMM6" s="31"/>
      <c r="EMN6" s="31"/>
      <c r="EMO6" s="31"/>
      <c r="EMP6" s="31"/>
      <c r="EMQ6" s="31"/>
      <c r="EMR6" s="31"/>
      <c r="EMS6" s="31"/>
      <c r="EMT6" s="31"/>
      <c r="EMU6" s="31"/>
      <c r="EMV6" s="31"/>
      <c r="EMW6" s="31"/>
      <c r="EMX6" s="31"/>
      <c r="EMY6" s="31"/>
      <c r="EMZ6" s="31"/>
      <c r="ENA6" s="31"/>
      <c r="ENB6" s="31"/>
      <c r="ENC6" s="31"/>
      <c r="END6" s="31"/>
      <c r="ENE6" s="31"/>
      <c r="ENF6" s="31"/>
      <c r="ENG6" s="31"/>
      <c r="ENH6" s="31"/>
      <c r="ENI6" s="31"/>
      <c r="ENJ6" s="31"/>
      <c r="ENK6" s="31"/>
      <c r="ENL6" s="31"/>
      <c r="ENM6" s="31"/>
      <c r="ENN6" s="31"/>
      <c r="ENO6" s="31"/>
      <c r="ENP6" s="31"/>
      <c r="ENQ6" s="31"/>
      <c r="ENR6" s="31"/>
      <c r="ENS6" s="31"/>
      <c r="ENT6" s="31"/>
      <c r="ENU6" s="31"/>
      <c r="ENV6" s="31"/>
      <c r="ENW6" s="31"/>
      <c r="ENX6" s="31"/>
      <c r="ENY6" s="31"/>
      <c r="ENZ6" s="31"/>
      <c r="EOA6" s="31"/>
      <c r="EOB6" s="31"/>
      <c r="EOC6" s="31"/>
      <c r="EOD6" s="31"/>
      <c r="EOE6" s="31"/>
      <c r="EOF6" s="31"/>
      <c r="EOG6" s="31"/>
      <c r="EOH6" s="31"/>
      <c r="EOI6" s="31"/>
      <c r="EOJ6" s="31"/>
      <c r="EOK6" s="31"/>
      <c r="EOL6" s="31"/>
      <c r="EOM6" s="31"/>
      <c r="EON6" s="31"/>
      <c r="EOO6" s="31"/>
      <c r="EOP6" s="31"/>
      <c r="EOQ6" s="31"/>
      <c r="EOR6" s="31"/>
      <c r="EOS6" s="31"/>
      <c r="EOT6" s="31"/>
      <c r="EOU6" s="31"/>
      <c r="EOV6" s="31"/>
      <c r="EOW6" s="31"/>
      <c r="EOX6" s="31"/>
      <c r="EOY6" s="31"/>
      <c r="EOZ6" s="31"/>
      <c r="EPA6" s="31"/>
      <c r="EPB6" s="31"/>
      <c r="EPC6" s="31"/>
      <c r="EPD6" s="31"/>
      <c r="EPE6" s="31"/>
      <c r="EPF6" s="31"/>
      <c r="EPG6" s="31"/>
      <c r="EPH6" s="31"/>
      <c r="EPI6" s="31"/>
      <c r="EPJ6" s="31"/>
      <c r="EPK6" s="31"/>
      <c r="EPL6" s="31"/>
      <c r="EPM6" s="31"/>
      <c r="EPN6" s="31"/>
      <c r="EPO6" s="31"/>
      <c r="EPP6" s="31"/>
      <c r="EPQ6" s="31"/>
      <c r="EPR6" s="31"/>
      <c r="EPS6" s="31"/>
      <c r="EPT6" s="31"/>
      <c r="EPU6" s="31"/>
      <c r="EPV6" s="31"/>
      <c r="EPW6" s="31"/>
      <c r="EPX6" s="31"/>
      <c r="EPY6" s="31"/>
      <c r="EPZ6" s="31"/>
      <c r="EQA6" s="31"/>
      <c r="EQB6" s="31"/>
      <c r="EQC6" s="31"/>
      <c r="EQD6" s="31"/>
      <c r="EQE6" s="31"/>
      <c r="EQF6" s="31"/>
      <c r="EQG6" s="31"/>
      <c r="EQH6" s="31"/>
      <c r="EQI6" s="31"/>
      <c r="EQJ6" s="31"/>
      <c r="EQK6" s="31"/>
      <c r="EQL6" s="31"/>
      <c r="EQM6" s="31"/>
      <c r="EQN6" s="31"/>
      <c r="EQO6" s="31"/>
      <c r="EQP6" s="31"/>
      <c r="EQQ6" s="31"/>
      <c r="EQR6" s="31"/>
      <c r="EQS6" s="31"/>
      <c r="EQT6" s="31"/>
      <c r="EQU6" s="31"/>
      <c r="EQV6" s="31"/>
      <c r="EQW6" s="31"/>
      <c r="EQX6" s="31"/>
      <c r="EQY6" s="31"/>
      <c r="EQZ6" s="31"/>
      <c r="ERA6" s="31"/>
      <c r="ERB6" s="31"/>
      <c r="ERC6" s="31"/>
      <c r="ERD6" s="31"/>
      <c r="ERE6" s="31"/>
      <c r="ERF6" s="31"/>
      <c r="ERG6" s="31"/>
      <c r="ERH6" s="31"/>
      <c r="ERI6" s="31"/>
      <c r="ERJ6" s="31"/>
      <c r="ERK6" s="31"/>
      <c r="ERL6" s="31"/>
      <c r="ERM6" s="31"/>
      <c r="ERN6" s="31"/>
      <c r="ERO6" s="31"/>
      <c r="ERP6" s="31"/>
      <c r="ERQ6" s="31"/>
      <c r="ERR6" s="31"/>
      <c r="ERS6" s="31"/>
      <c r="ERT6" s="31"/>
      <c r="ERU6" s="31"/>
      <c r="ERV6" s="31"/>
      <c r="ERW6" s="31"/>
      <c r="ERX6" s="31"/>
      <c r="ERY6" s="31"/>
      <c r="ERZ6" s="31"/>
      <c r="ESA6" s="31"/>
      <c r="ESB6" s="31"/>
      <c r="ESC6" s="31"/>
      <c r="ESD6" s="31"/>
      <c r="ESE6" s="31"/>
      <c r="ESF6" s="31"/>
      <c r="ESG6" s="31"/>
      <c r="ESH6" s="31"/>
      <c r="ESI6" s="31"/>
      <c r="ESJ6" s="31"/>
      <c r="ESK6" s="31"/>
      <c r="ESL6" s="31"/>
      <c r="ESM6" s="31"/>
      <c r="ESN6" s="31"/>
      <c r="ESO6" s="31"/>
      <c r="ESP6" s="31"/>
      <c r="ESQ6" s="31"/>
      <c r="ESR6" s="31"/>
      <c r="ESS6" s="31"/>
      <c r="EST6" s="31"/>
      <c r="ESU6" s="31"/>
      <c r="ESV6" s="31"/>
      <c r="ESW6" s="31"/>
      <c r="ESX6" s="31"/>
      <c r="ESY6" s="31"/>
      <c r="ESZ6" s="31"/>
      <c r="ETA6" s="31"/>
      <c r="ETB6" s="31"/>
      <c r="ETC6" s="31"/>
      <c r="ETD6" s="31"/>
      <c r="ETE6" s="31"/>
      <c r="ETF6" s="31"/>
      <c r="ETG6" s="31"/>
      <c r="ETH6" s="31"/>
      <c r="ETI6" s="31"/>
      <c r="ETJ6" s="31"/>
      <c r="ETK6" s="31"/>
      <c r="ETL6" s="31"/>
      <c r="ETM6" s="31"/>
      <c r="ETN6" s="31"/>
      <c r="ETO6" s="31"/>
      <c r="ETP6" s="31"/>
      <c r="ETQ6" s="31"/>
      <c r="ETR6" s="31"/>
      <c r="ETS6" s="31"/>
      <c r="ETT6" s="31"/>
      <c r="ETU6" s="31"/>
      <c r="ETV6" s="31"/>
      <c r="ETW6" s="31"/>
      <c r="ETX6" s="31"/>
      <c r="ETY6" s="31"/>
      <c r="ETZ6" s="31"/>
      <c r="EUA6" s="31"/>
      <c r="EUB6" s="31"/>
      <c r="EUC6" s="31"/>
      <c r="EUD6" s="31"/>
      <c r="EUE6" s="31"/>
      <c r="EUF6" s="31"/>
      <c r="EUG6" s="31"/>
      <c r="EUH6" s="31"/>
      <c r="EUI6" s="31"/>
      <c r="EUJ6" s="31"/>
      <c r="EUK6" s="31"/>
      <c r="EUL6" s="31"/>
      <c r="EUM6" s="31"/>
      <c r="EUN6" s="31"/>
      <c r="EUO6" s="31"/>
      <c r="EUP6" s="31"/>
      <c r="EUQ6" s="31"/>
      <c r="EUR6" s="31"/>
      <c r="EUS6" s="31"/>
      <c r="EUT6" s="31"/>
      <c r="EUU6" s="31"/>
      <c r="EUV6" s="31"/>
      <c r="EUW6" s="31"/>
      <c r="EUX6" s="31"/>
      <c r="EUY6" s="31"/>
      <c r="EUZ6" s="31"/>
      <c r="EVA6" s="31"/>
      <c r="EVB6" s="31"/>
      <c r="EVC6" s="31"/>
      <c r="EVD6" s="31"/>
      <c r="EVE6" s="31"/>
      <c r="EVF6" s="31"/>
      <c r="EVG6" s="31"/>
      <c r="EVH6" s="31"/>
      <c r="EVI6" s="31"/>
      <c r="EVJ6" s="31"/>
      <c r="EVK6" s="31"/>
      <c r="EVL6" s="31"/>
      <c r="EVM6" s="31"/>
      <c r="EVN6" s="31"/>
      <c r="EVO6" s="31"/>
      <c r="EVP6" s="31"/>
      <c r="EVQ6" s="31"/>
      <c r="EVR6" s="31"/>
      <c r="EVS6" s="31"/>
      <c r="EVT6" s="31"/>
      <c r="EVU6" s="31"/>
      <c r="EVV6" s="31"/>
      <c r="FBN6" s="31"/>
      <c r="FBO6" s="31"/>
      <c r="FBP6" s="31"/>
      <c r="FBQ6" s="31"/>
      <c r="FBR6" s="31"/>
      <c r="FBS6" s="31"/>
      <c r="FBT6" s="31"/>
      <c r="FBU6" s="31"/>
      <c r="FBV6" s="31"/>
      <c r="FBW6" s="31"/>
      <c r="FBX6" s="31"/>
      <c r="FBY6" s="31"/>
      <c r="FBZ6" s="31"/>
      <c r="FCA6" s="31"/>
      <c r="FCB6" s="31"/>
      <c r="FCC6" s="31"/>
      <c r="FCD6" s="31"/>
      <c r="FCE6" s="31"/>
      <c r="FCF6" s="31"/>
      <c r="FCG6" s="31"/>
      <c r="FCH6" s="31"/>
      <c r="FCI6" s="31"/>
      <c r="FCJ6" s="31"/>
      <c r="FCK6" s="31"/>
      <c r="FCL6" s="31"/>
      <c r="FCM6" s="31"/>
      <c r="FCN6" s="31"/>
      <c r="FCO6" s="31"/>
      <c r="FCP6" s="31"/>
      <c r="FCQ6" s="31"/>
      <c r="FCR6" s="31"/>
      <c r="FCS6" s="31"/>
      <c r="FCT6" s="31"/>
      <c r="FCU6" s="31"/>
      <c r="FCV6" s="31"/>
      <c r="FCW6" s="31"/>
      <c r="FCX6" s="31"/>
      <c r="FCY6" s="31"/>
      <c r="FCZ6" s="31"/>
      <c r="FDA6" s="31"/>
      <c r="FDB6" s="31"/>
      <c r="FDC6" s="31"/>
      <c r="FDD6" s="31"/>
      <c r="FDE6" s="31"/>
      <c r="FDF6" s="31"/>
      <c r="FDG6" s="31"/>
      <c r="FDH6" s="31"/>
      <c r="FDI6" s="31"/>
      <c r="FDJ6" s="31"/>
      <c r="FDK6" s="31"/>
      <c r="FDL6" s="31"/>
      <c r="FDM6" s="31"/>
      <c r="FDN6" s="31"/>
      <c r="FDO6" s="31"/>
      <c r="FDP6" s="31"/>
      <c r="FDQ6" s="31"/>
      <c r="FDR6" s="31"/>
      <c r="FDS6" s="31"/>
      <c r="FDT6" s="31"/>
      <c r="FDU6" s="31"/>
      <c r="FDV6" s="31"/>
      <c r="FDW6" s="31"/>
      <c r="FDX6" s="31"/>
      <c r="FDY6" s="31"/>
      <c r="FDZ6" s="31"/>
      <c r="FEA6" s="31"/>
      <c r="FEB6" s="31"/>
      <c r="FEC6" s="31"/>
      <c r="FED6" s="31"/>
      <c r="FEE6" s="31"/>
      <c r="FEF6" s="31"/>
      <c r="FEG6" s="31"/>
      <c r="FEH6" s="31"/>
      <c r="FEI6" s="31"/>
      <c r="FEJ6" s="31"/>
      <c r="FEK6" s="31"/>
      <c r="FEL6" s="31"/>
      <c r="FEM6" s="31"/>
      <c r="FEN6" s="31"/>
      <c r="FEO6" s="31"/>
      <c r="FEP6" s="31"/>
      <c r="FEQ6" s="31"/>
      <c r="FER6" s="31"/>
      <c r="FES6" s="31"/>
      <c r="FET6" s="31"/>
      <c r="FEU6" s="31"/>
      <c r="FEV6" s="31"/>
      <c r="FEW6" s="31"/>
      <c r="FEX6" s="31"/>
      <c r="FEY6" s="31"/>
      <c r="FEZ6" s="31"/>
      <c r="FFA6" s="31"/>
      <c r="FFB6" s="31"/>
      <c r="FFC6" s="31"/>
      <c r="FFD6" s="31"/>
      <c r="FFE6" s="31"/>
      <c r="FFF6" s="31"/>
      <c r="FFG6" s="31"/>
      <c r="FFH6" s="31"/>
      <c r="FFI6" s="31"/>
      <c r="FFJ6" s="31"/>
      <c r="FFK6" s="31"/>
      <c r="FFL6" s="31"/>
      <c r="FFM6" s="31"/>
      <c r="FFN6" s="31"/>
      <c r="FFO6" s="31"/>
      <c r="FFP6" s="31"/>
      <c r="FFQ6" s="31"/>
      <c r="FFR6" s="31"/>
      <c r="FFS6" s="31"/>
      <c r="FFT6" s="31"/>
      <c r="FFU6" s="31"/>
      <c r="FFV6" s="31"/>
      <c r="FFW6" s="31"/>
      <c r="FFX6" s="31"/>
      <c r="FFY6" s="31"/>
      <c r="FFZ6" s="31"/>
      <c r="FGA6" s="31"/>
      <c r="FGB6" s="31"/>
      <c r="FGC6" s="31"/>
      <c r="FGD6" s="31"/>
      <c r="FGE6" s="31"/>
      <c r="FGF6" s="31"/>
      <c r="FGG6" s="31"/>
      <c r="FGH6" s="31"/>
      <c r="FGI6" s="31"/>
      <c r="FGJ6" s="31"/>
      <c r="FGK6" s="31"/>
      <c r="FGL6" s="31"/>
      <c r="FGM6" s="31"/>
      <c r="FGN6" s="31"/>
      <c r="FGO6" s="31"/>
      <c r="FGP6" s="31"/>
      <c r="FGQ6" s="31"/>
      <c r="FGR6" s="31"/>
      <c r="FGS6" s="31"/>
      <c r="FGT6" s="31"/>
      <c r="FGU6" s="31"/>
      <c r="FGV6" s="31"/>
      <c r="FGW6" s="31"/>
      <c r="FGX6" s="31"/>
      <c r="FGY6" s="31"/>
      <c r="FGZ6" s="31"/>
      <c r="FHA6" s="31"/>
      <c r="FHB6" s="31"/>
      <c r="FHC6" s="31"/>
      <c r="FHD6" s="31"/>
      <c r="FHE6" s="31"/>
      <c r="FHF6" s="31"/>
      <c r="FHG6" s="31"/>
      <c r="FHH6" s="31"/>
      <c r="FHI6" s="31"/>
      <c r="FHJ6" s="31"/>
      <c r="FHK6" s="31"/>
      <c r="FHL6" s="31"/>
      <c r="FHM6" s="31"/>
      <c r="FHN6" s="31"/>
      <c r="FHO6" s="31"/>
      <c r="FHP6" s="31"/>
      <c r="FHQ6" s="31"/>
      <c r="FHR6" s="31"/>
      <c r="FHS6" s="31"/>
      <c r="FHT6" s="31"/>
      <c r="FHU6" s="31"/>
      <c r="FHV6" s="31"/>
      <c r="FHW6" s="31"/>
      <c r="FHX6" s="31"/>
      <c r="FHY6" s="31"/>
      <c r="FHZ6" s="31"/>
      <c r="FIA6" s="31"/>
      <c r="FIB6" s="31"/>
      <c r="FIC6" s="31"/>
      <c r="FID6" s="31"/>
      <c r="FIE6" s="31"/>
      <c r="FIF6" s="31"/>
      <c r="FIG6" s="31"/>
      <c r="FIH6" s="31"/>
      <c r="FII6" s="31"/>
      <c r="FIJ6" s="31"/>
      <c r="FIK6" s="31"/>
      <c r="FIL6" s="31"/>
      <c r="FIM6" s="31"/>
      <c r="FIN6" s="31"/>
      <c r="FIO6" s="31"/>
      <c r="FIP6" s="31"/>
      <c r="FIQ6" s="31"/>
      <c r="FIR6" s="31"/>
      <c r="FIS6" s="31"/>
      <c r="FIT6" s="31"/>
      <c r="FIU6" s="31"/>
      <c r="FIV6" s="31"/>
      <c r="FIW6" s="31"/>
      <c r="FIX6" s="31"/>
      <c r="FIY6" s="31"/>
      <c r="FIZ6" s="31"/>
      <c r="FJA6" s="31"/>
      <c r="FJB6" s="31"/>
      <c r="FJC6" s="31"/>
      <c r="FJD6" s="31"/>
      <c r="FJE6" s="31"/>
      <c r="FJF6" s="31"/>
      <c r="FJG6" s="31"/>
      <c r="FJH6" s="31"/>
      <c r="FJI6" s="31"/>
      <c r="FJJ6" s="31"/>
      <c r="FJK6" s="31"/>
      <c r="FJL6" s="31"/>
      <c r="FJM6" s="31"/>
      <c r="FJN6" s="31"/>
      <c r="FJO6" s="31"/>
      <c r="FJP6" s="31"/>
      <c r="FJQ6" s="31"/>
      <c r="FJR6" s="31"/>
      <c r="FJS6" s="31"/>
      <c r="FJT6" s="31"/>
      <c r="FJU6" s="31"/>
      <c r="FJV6" s="31"/>
      <c r="FJW6" s="31"/>
      <c r="FJX6" s="31"/>
      <c r="FJY6" s="31"/>
      <c r="FJZ6" s="31"/>
      <c r="FKA6" s="31"/>
      <c r="FKB6" s="31"/>
      <c r="FKC6" s="31"/>
      <c r="FKD6" s="31"/>
      <c r="FKE6" s="31"/>
      <c r="FKF6" s="31"/>
      <c r="FKG6" s="31"/>
      <c r="FKH6" s="31"/>
      <c r="FKI6" s="31"/>
      <c r="FKJ6" s="31"/>
      <c r="FKK6" s="31"/>
      <c r="FKL6" s="31"/>
      <c r="FKM6" s="31"/>
      <c r="FKN6" s="31"/>
      <c r="FKO6" s="31"/>
      <c r="FKP6" s="31"/>
      <c r="FKQ6" s="31"/>
      <c r="FKR6" s="31"/>
      <c r="FKS6" s="31"/>
      <c r="FKT6" s="31"/>
      <c r="FKU6" s="31"/>
      <c r="FKV6" s="31"/>
      <c r="FKW6" s="31"/>
      <c r="FKX6" s="31"/>
      <c r="FKY6" s="31"/>
      <c r="FKZ6" s="31"/>
      <c r="FLA6" s="31"/>
      <c r="FLB6" s="31"/>
      <c r="FLC6" s="31"/>
      <c r="FLD6" s="31"/>
      <c r="FLE6" s="31"/>
      <c r="FLF6" s="31"/>
      <c r="FLG6" s="31"/>
      <c r="FLH6" s="31"/>
      <c r="FLI6" s="31"/>
      <c r="FLJ6" s="31"/>
      <c r="FLK6" s="31"/>
      <c r="FLL6" s="31"/>
      <c r="FLM6" s="31"/>
      <c r="FLN6" s="31"/>
      <c r="FLO6" s="31"/>
      <c r="FLP6" s="31"/>
      <c r="FLQ6" s="31"/>
      <c r="FLR6" s="31"/>
      <c r="FLS6" s="31"/>
      <c r="FLT6" s="31"/>
      <c r="FLU6" s="31"/>
      <c r="FLV6" s="31"/>
      <c r="FLW6" s="31"/>
      <c r="FLX6" s="31"/>
      <c r="FLY6" s="31"/>
      <c r="FLZ6" s="31"/>
      <c r="FMA6" s="31"/>
      <c r="FMB6" s="31"/>
      <c r="FMC6" s="31"/>
      <c r="FMD6" s="31"/>
      <c r="FME6" s="31"/>
      <c r="FMF6" s="31"/>
      <c r="FMG6" s="31"/>
      <c r="FMH6" s="31"/>
      <c r="FMI6" s="31"/>
      <c r="FMJ6" s="31"/>
      <c r="FMK6" s="31"/>
      <c r="FML6" s="31"/>
      <c r="FMM6" s="31"/>
      <c r="FMN6" s="31"/>
      <c r="FMO6" s="31"/>
      <c r="FMP6" s="31"/>
      <c r="FMQ6" s="31"/>
      <c r="FMR6" s="31"/>
      <c r="FMS6" s="31"/>
      <c r="FMT6" s="31"/>
      <c r="FMU6" s="31"/>
      <c r="FMV6" s="31"/>
      <c r="FMW6" s="31"/>
      <c r="FMX6" s="31"/>
      <c r="FMY6" s="31"/>
      <c r="FMZ6" s="31"/>
      <c r="FNA6" s="31"/>
      <c r="FNB6" s="31"/>
      <c r="FNC6" s="31"/>
      <c r="FND6" s="31"/>
      <c r="FNE6" s="31"/>
      <c r="FNF6" s="31"/>
      <c r="FNG6" s="31"/>
      <c r="FNH6" s="31"/>
      <c r="FNI6" s="31"/>
      <c r="FNJ6" s="31"/>
      <c r="FNK6" s="31"/>
      <c r="FNL6" s="31"/>
      <c r="FNM6" s="31"/>
      <c r="FNN6" s="31"/>
      <c r="FNO6" s="31"/>
      <c r="FNP6" s="31"/>
      <c r="FNQ6" s="31"/>
      <c r="FNR6" s="31"/>
      <c r="FNS6" s="31"/>
      <c r="FNT6" s="31"/>
      <c r="FNU6" s="31"/>
      <c r="FNV6" s="31"/>
      <c r="FNW6" s="31"/>
      <c r="FNX6" s="31"/>
      <c r="FNY6" s="31"/>
      <c r="FNZ6" s="31"/>
      <c r="FOA6" s="31"/>
      <c r="FOB6" s="31"/>
      <c r="FOC6" s="31"/>
      <c r="FOD6" s="31"/>
      <c r="FOE6" s="31"/>
      <c r="FOF6" s="31"/>
      <c r="FOG6" s="31"/>
      <c r="FOH6" s="31"/>
      <c r="FOI6" s="31"/>
      <c r="FOJ6" s="31"/>
      <c r="FOK6" s="31"/>
      <c r="FOL6" s="31"/>
      <c r="FOM6" s="31"/>
      <c r="FON6" s="31"/>
      <c r="FOO6" s="31"/>
      <c r="FOP6" s="31"/>
      <c r="FOQ6" s="31"/>
      <c r="FOR6" s="31"/>
      <c r="FOS6" s="31"/>
      <c r="FOT6" s="31"/>
      <c r="FOU6" s="31"/>
      <c r="FOV6" s="31"/>
      <c r="FOW6" s="31"/>
      <c r="FOX6" s="31"/>
      <c r="FOY6" s="31"/>
      <c r="FOZ6" s="31"/>
      <c r="FPA6" s="31"/>
      <c r="FPB6" s="31"/>
      <c r="FPC6" s="31"/>
      <c r="FPD6" s="31"/>
      <c r="FPE6" s="31"/>
      <c r="FPF6" s="31"/>
      <c r="FPG6" s="31"/>
      <c r="FPH6" s="31"/>
      <c r="FPI6" s="31"/>
      <c r="FPJ6" s="31"/>
      <c r="FPK6" s="31"/>
      <c r="FPL6" s="31"/>
      <c r="FPM6" s="31"/>
      <c r="FPN6" s="31"/>
      <c r="FPO6" s="31"/>
      <c r="FPP6" s="31"/>
      <c r="FPQ6" s="31"/>
      <c r="FPR6" s="31"/>
      <c r="FPS6" s="31"/>
      <c r="FPT6" s="31"/>
      <c r="FPU6" s="31"/>
      <c r="FPV6" s="31"/>
      <c r="FPW6" s="31"/>
      <c r="FPX6" s="31"/>
      <c r="FPY6" s="31"/>
      <c r="FPZ6" s="31"/>
      <c r="FQA6" s="31"/>
      <c r="FQB6" s="31"/>
      <c r="FQC6" s="31"/>
      <c r="FQD6" s="31"/>
      <c r="FQE6" s="31"/>
      <c r="FQF6" s="31"/>
      <c r="FQG6" s="31"/>
      <c r="FQH6" s="31"/>
      <c r="FQI6" s="31"/>
      <c r="FQJ6" s="31"/>
      <c r="FQK6" s="31"/>
      <c r="FQL6" s="31"/>
      <c r="FQM6" s="31"/>
      <c r="FQN6" s="31"/>
      <c r="FQO6" s="31"/>
      <c r="FQP6" s="31"/>
      <c r="FQQ6" s="31"/>
      <c r="FQR6" s="31"/>
      <c r="FQS6" s="31"/>
      <c r="FQT6" s="31"/>
      <c r="FQU6" s="31"/>
      <c r="FQV6" s="31"/>
      <c r="FQW6" s="31"/>
      <c r="FQX6" s="31"/>
      <c r="FQY6" s="31"/>
      <c r="FQZ6" s="31"/>
      <c r="FRA6" s="31"/>
      <c r="FRB6" s="31"/>
      <c r="FRC6" s="31"/>
      <c r="FRD6" s="31"/>
      <c r="FRE6" s="31"/>
      <c r="FRF6" s="31"/>
      <c r="FRG6" s="31"/>
      <c r="FRH6" s="31"/>
      <c r="FRI6" s="31"/>
      <c r="FRJ6" s="31"/>
      <c r="FRK6" s="31"/>
      <c r="FRL6" s="31"/>
      <c r="FRM6" s="31"/>
      <c r="FRN6" s="31"/>
      <c r="FRO6" s="31"/>
      <c r="FRP6" s="31"/>
      <c r="FRQ6" s="31"/>
      <c r="FRR6" s="31"/>
      <c r="FRS6" s="31"/>
      <c r="FRT6" s="31"/>
      <c r="FRU6" s="31"/>
      <c r="FRV6" s="31"/>
      <c r="FRW6" s="31"/>
      <c r="FRX6" s="31"/>
      <c r="FRY6" s="31"/>
      <c r="FRZ6" s="31"/>
      <c r="FSA6" s="31"/>
      <c r="FSB6" s="31"/>
      <c r="FSC6" s="31"/>
      <c r="FSD6" s="31"/>
      <c r="FSE6" s="31"/>
      <c r="FSF6" s="31"/>
      <c r="FSG6" s="31"/>
      <c r="FSH6" s="31"/>
      <c r="FSI6" s="31"/>
      <c r="FSJ6" s="31"/>
      <c r="FSK6" s="31"/>
      <c r="FSL6" s="31"/>
      <c r="FSM6" s="31"/>
      <c r="FSN6" s="31"/>
      <c r="FSO6" s="31"/>
      <c r="FSP6" s="31"/>
      <c r="FSQ6" s="31"/>
      <c r="FSR6" s="31"/>
      <c r="FSS6" s="31"/>
      <c r="FST6" s="31"/>
      <c r="FSU6" s="31"/>
      <c r="FSV6" s="31"/>
      <c r="FSW6" s="31"/>
      <c r="FSX6" s="31"/>
      <c r="FSY6" s="31"/>
      <c r="FSZ6" s="31"/>
      <c r="FTA6" s="31"/>
      <c r="FTB6" s="31"/>
      <c r="FTC6" s="31"/>
      <c r="FTD6" s="31"/>
      <c r="FTE6" s="31"/>
      <c r="FTF6" s="31"/>
      <c r="FTG6" s="31"/>
      <c r="FTH6" s="31"/>
      <c r="FTI6" s="31"/>
      <c r="FTJ6" s="31"/>
      <c r="FTK6" s="31"/>
      <c r="FTL6" s="31"/>
      <c r="FTM6" s="31"/>
      <c r="FTN6" s="31"/>
      <c r="FTO6" s="31"/>
      <c r="FTP6" s="31"/>
      <c r="FTQ6" s="31"/>
      <c r="FTR6" s="31"/>
      <c r="FTS6" s="31"/>
      <c r="FTT6" s="31"/>
      <c r="FTU6" s="31"/>
      <c r="FTV6" s="31"/>
      <c r="FTW6" s="31"/>
      <c r="FTX6" s="31"/>
      <c r="FTY6" s="31"/>
      <c r="FTZ6" s="31"/>
      <c r="FUA6" s="31"/>
      <c r="FUB6" s="31"/>
      <c r="FUC6" s="31"/>
      <c r="FUD6" s="31"/>
      <c r="FUE6" s="31"/>
      <c r="FUF6" s="31"/>
      <c r="FUG6" s="31"/>
      <c r="FUH6" s="31"/>
      <c r="FUI6" s="31"/>
      <c r="FUJ6" s="31"/>
      <c r="FUK6" s="31"/>
      <c r="FUL6" s="31"/>
      <c r="FUM6" s="31"/>
      <c r="FUN6" s="31"/>
      <c r="FUO6" s="31"/>
      <c r="FUP6" s="31"/>
      <c r="FUQ6" s="31"/>
      <c r="FUR6" s="31"/>
      <c r="FUS6" s="31"/>
      <c r="FUT6" s="31"/>
      <c r="FUU6" s="31"/>
      <c r="FUV6" s="31"/>
      <c r="FUW6" s="31"/>
      <c r="FUX6" s="31"/>
      <c r="FUY6" s="31"/>
      <c r="FUZ6" s="31"/>
      <c r="FVA6" s="31"/>
      <c r="FVB6" s="31"/>
      <c r="FVC6" s="31"/>
      <c r="FVD6" s="31"/>
      <c r="FVE6" s="31"/>
      <c r="FVF6" s="31"/>
      <c r="FVG6" s="31"/>
      <c r="FVH6" s="31"/>
      <c r="FVI6" s="31"/>
      <c r="FVJ6" s="31"/>
      <c r="FVK6" s="31"/>
      <c r="FVL6" s="31"/>
      <c r="FVM6" s="31"/>
      <c r="FVN6" s="31"/>
      <c r="FVO6" s="31"/>
      <c r="FVP6" s="31"/>
      <c r="FVQ6" s="31"/>
      <c r="FVR6" s="31"/>
      <c r="FVS6" s="31"/>
      <c r="FVT6" s="31"/>
      <c r="FVU6" s="31"/>
      <c r="FVV6" s="31"/>
      <c r="FVW6" s="31"/>
      <c r="FVX6" s="31"/>
      <c r="FVY6" s="31"/>
      <c r="FVZ6" s="31"/>
      <c r="FWA6" s="31"/>
      <c r="FWB6" s="31"/>
      <c r="FWC6" s="31"/>
      <c r="FWD6" s="31"/>
      <c r="FWE6" s="31"/>
      <c r="FWF6" s="31"/>
      <c r="FWG6" s="31"/>
      <c r="FWH6" s="31"/>
      <c r="FWI6" s="31"/>
      <c r="FWJ6" s="31"/>
      <c r="FWK6" s="31"/>
      <c r="FWL6" s="31"/>
      <c r="FWM6" s="31"/>
      <c r="FWN6" s="31"/>
      <c r="FWO6" s="31"/>
      <c r="FWP6" s="31"/>
      <c r="FWQ6" s="31"/>
      <c r="FWR6" s="31"/>
      <c r="FWS6" s="31"/>
      <c r="FWT6" s="31"/>
      <c r="FWU6" s="31"/>
      <c r="FWV6" s="31"/>
      <c r="FWW6" s="31"/>
      <c r="FWX6" s="31"/>
      <c r="FWY6" s="31"/>
      <c r="FWZ6" s="31"/>
      <c r="FXA6" s="31"/>
      <c r="FXB6" s="31"/>
      <c r="FXC6" s="31"/>
      <c r="FXD6" s="31"/>
      <c r="FXE6" s="31"/>
      <c r="FXF6" s="31"/>
      <c r="FXG6" s="31"/>
      <c r="FXH6" s="31"/>
      <c r="FXI6" s="31"/>
      <c r="FXJ6" s="31"/>
      <c r="FXK6" s="31"/>
      <c r="FXL6" s="31"/>
      <c r="FXM6" s="31"/>
      <c r="FXN6" s="31"/>
      <c r="FXO6" s="31"/>
      <c r="FXP6" s="31"/>
      <c r="FXQ6" s="31"/>
      <c r="FXR6" s="31"/>
      <c r="FXS6" s="31"/>
      <c r="FXT6" s="31"/>
      <c r="FXU6" s="31"/>
      <c r="FXV6" s="31"/>
      <c r="FXW6" s="31"/>
      <c r="FXX6" s="31"/>
      <c r="FXY6" s="31"/>
      <c r="FXZ6" s="31"/>
      <c r="FYA6" s="31"/>
      <c r="FYB6" s="31"/>
      <c r="FYC6" s="31"/>
      <c r="FYD6" s="31"/>
      <c r="FYE6" s="31"/>
      <c r="FYF6" s="31"/>
      <c r="FYG6" s="31"/>
      <c r="FYH6" s="31"/>
      <c r="FYI6" s="31"/>
      <c r="FYJ6" s="31"/>
      <c r="FYK6" s="31"/>
      <c r="FYL6" s="31"/>
      <c r="FYM6" s="31"/>
      <c r="FYN6" s="31"/>
      <c r="FYO6" s="31"/>
      <c r="FYP6" s="31"/>
      <c r="FYQ6" s="31"/>
      <c r="FYR6" s="31"/>
      <c r="FYS6" s="31"/>
      <c r="FYT6" s="31"/>
      <c r="FYU6" s="31"/>
      <c r="FYV6" s="31"/>
      <c r="FYW6" s="31"/>
      <c r="FYX6" s="31"/>
      <c r="FYY6" s="31"/>
      <c r="FYZ6" s="31"/>
      <c r="FZA6" s="31"/>
      <c r="FZB6" s="31"/>
      <c r="FZC6" s="31"/>
      <c r="FZD6" s="31"/>
      <c r="FZE6" s="31"/>
      <c r="FZF6" s="31"/>
      <c r="FZG6" s="31"/>
      <c r="FZH6" s="31"/>
      <c r="FZI6" s="31"/>
      <c r="FZJ6" s="31"/>
      <c r="FZK6" s="31"/>
      <c r="FZL6" s="31"/>
      <c r="FZM6" s="31"/>
      <c r="FZN6" s="31"/>
      <c r="FZO6" s="31"/>
      <c r="FZP6" s="31"/>
      <c r="FZQ6" s="31"/>
      <c r="FZR6" s="31"/>
      <c r="FZS6" s="31"/>
      <c r="FZT6" s="31"/>
      <c r="FZU6" s="31"/>
      <c r="FZV6" s="31"/>
      <c r="FZW6" s="31"/>
      <c r="FZX6" s="31"/>
      <c r="FZY6" s="31"/>
      <c r="FZZ6" s="31"/>
      <c r="GAA6" s="31"/>
      <c r="GAB6" s="31"/>
      <c r="GAC6" s="31"/>
      <c r="GAD6" s="31"/>
      <c r="GAE6" s="31"/>
      <c r="GAF6" s="31"/>
      <c r="GAG6" s="31"/>
      <c r="GAH6" s="31"/>
      <c r="GAI6" s="31"/>
      <c r="GAJ6" s="31"/>
      <c r="GAK6" s="31"/>
      <c r="GAL6" s="31"/>
      <c r="GAM6" s="31"/>
      <c r="GAN6" s="31"/>
      <c r="GAO6" s="31"/>
      <c r="GAP6" s="31"/>
      <c r="GAQ6" s="31"/>
      <c r="GAR6" s="31"/>
      <c r="GAS6" s="31"/>
      <c r="GAT6" s="31"/>
      <c r="GAU6" s="31"/>
      <c r="GAV6" s="31"/>
      <c r="GAW6" s="31"/>
      <c r="GAX6" s="31"/>
      <c r="GAY6" s="31"/>
      <c r="GAZ6" s="31"/>
      <c r="GBA6" s="31"/>
      <c r="GBB6" s="31"/>
      <c r="GBC6" s="31"/>
      <c r="GBD6" s="31"/>
      <c r="GBE6" s="31"/>
      <c r="GBF6" s="31"/>
      <c r="GBG6" s="31"/>
      <c r="GBH6" s="31"/>
      <c r="GBI6" s="31"/>
      <c r="GBJ6" s="31"/>
      <c r="GBK6" s="31"/>
      <c r="GBL6" s="31"/>
      <c r="GBM6" s="31"/>
      <c r="GBN6" s="31"/>
      <c r="GBO6" s="31"/>
      <c r="GBP6" s="31"/>
      <c r="GBQ6" s="31"/>
      <c r="GBR6" s="31"/>
      <c r="GBS6" s="31"/>
      <c r="GBT6" s="31"/>
      <c r="GBU6" s="31"/>
      <c r="GBV6" s="31"/>
      <c r="GBW6" s="31"/>
      <c r="GBX6" s="31"/>
      <c r="GBY6" s="31"/>
      <c r="GBZ6" s="31"/>
      <c r="GCA6" s="31"/>
      <c r="GCB6" s="31"/>
      <c r="GCC6" s="31"/>
      <c r="GCD6" s="31"/>
      <c r="GCE6" s="31"/>
      <c r="GCF6" s="31"/>
      <c r="GCG6" s="31"/>
      <c r="GCH6" s="31"/>
      <c r="GCI6" s="31"/>
      <c r="GCJ6" s="31"/>
      <c r="GCK6" s="31"/>
      <c r="GCL6" s="31"/>
      <c r="GCM6" s="31"/>
      <c r="GCN6" s="31"/>
      <c r="GCO6" s="31"/>
      <c r="GCP6" s="31"/>
      <c r="GCQ6" s="31"/>
      <c r="GCR6" s="31"/>
      <c r="GCS6" s="31"/>
      <c r="GCT6" s="31"/>
      <c r="GCU6" s="31"/>
      <c r="GCV6" s="31"/>
      <c r="GCW6" s="31"/>
      <c r="GCX6" s="31"/>
      <c r="GCY6" s="31"/>
      <c r="GCZ6" s="31"/>
      <c r="GDA6" s="31"/>
      <c r="GDB6" s="31"/>
      <c r="GDC6" s="31"/>
      <c r="GDD6" s="31"/>
      <c r="GDE6" s="31"/>
      <c r="GDF6" s="31"/>
      <c r="GDG6" s="31"/>
      <c r="GDH6" s="31"/>
      <c r="GDI6" s="31"/>
      <c r="GDJ6" s="31"/>
      <c r="GDK6" s="31"/>
      <c r="GDL6" s="31"/>
      <c r="GDM6" s="31"/>
      <c r="GDN6" s="31"/>
      <c r="GDO6" s="31"/>
      <c r="GDP6" s="31"/>
      <c r="GDQ6" s="31"/>
      <c r="GDR6" s="31"/>
      <c r="GDS6" s="31"/>
      <c r="GDT6" s="31"/>
      <c r="GDU6" s="31"/>
      <c r="GDV6" s="31"/>
      <c r="GDW6" s="31"/>
      <c r="GDX6" s="31"/>
      <c r="GDY6" s="31"/>
      <c r="GDZ6" s="31"/>
      <c r="GEA6" s="31"/>
      <c r="GEB6" s="31"/>
      <c r="GEC6" s="31"/>
      <c r="GED6" s="31"/>
      <c r="GEE6" s="31"/>
      <c r="GEF6" s="31"/>
      <c r="GEG6" s="31"/>
      <c r="GEH6" s="31"/>
      <c r="GEI6" s="31"/>
      <c r="GEJ6" s="31"/>
      <c r="GEK6" s="31"/>
      <c r="GEL6" s="31"/>
      <c r="GEM6" s="31"/>
      <c r="GEN6" s="31"/>
      <c r="GEO6" s="31"/>
      <c r="GEP6" s="31"/>
      <c r="GEQ6" s="31"/>
      <c r="GER6" s="31"/>
      <c r="GES6" s="31"/>
      <c r="GET6" s="31"/>
      <c r="GEU6" s="31"/>
      <c r="GEV6" s="31"/>
      <c r="GEW6" s="31"/>
      <c r="GEX6" s="31"/>
      <c r="GEY6" s="31"/>
      <c r="GEZ6" s="31"/>
      <c r="GFA6" s="31"/>
      <c r="GFB6" s="31"/>
      <c r="GFC6" s="31"/>
      <c r="GFD6" s="31"/>
      <c r="GFE6" s="31"/>
      <c r="GFF6" s="31"/>
      <c r="GFG6" s="31"/>
      <c r="GFH6" s="31"/>
      <c r="GFI6" s="31"/>
      <c r="GFJ6" s="31"/>
      <c r="GFK6" s="31"/>
      <c r="GFL6" s="31"/>
      <c r="GFM6" s="31"/>
      <c r="GFN6" s="31"/>
      <c r="GFO6" s="31"/>
      <c r="GFP6" s="31"/>
      <c r="GFQ6" s="31"/>
      <c r="GFR6" s="31"/>
      <c r="GFS6" s="31"/>
      <c r="GFT6" s="31"/>
      <c r="GFU6" s="31"/>
      <c r="GFV6" s="31"/>
      <c r="GFW6" s="31"/>
      <c r="GFX6" s="31"/>
      <c r="GFY6" s="31"/>
      <c r="GFZ6" s="31"/>
      <c r="GGA6" s="31"/>
      <c r="GGB6" s="31"/>
      <c r="GGC6" s="31"/>
      <c r="GGD6" s="31"/>
      <c r="GGE6" s="31"/>
      <c r="GGF6" s="31"/>
      <c r="GGG6" s="31"/>
      <c r="GGH6" s="31"/>
      <c r="GGI6" s="31"/>
      <c r="GGJ6" s="31"/>
      <c r="GGK6" s="31"/>
      <c r="GGL6" s="31"/>
      <c r="GGM6" s="31"/>
      <c r="GGN6" s="31"/>
      <c r="GGO6" s="31"/>
      <c r="GGP6" s="31"/>
      <c r="GGQ6" s="31"/>
      <c r="GGR6" s="31"/>
      <c r="GGS6" s="31"/>
      <c r="GGT6" s="31"/>
      <c r="GGU6" s="31"/>
      <c r="GGV6" s="31"/>
      <c r="GGW6" s="31"/>
      <c r="GGX6" s="31"/>
      <c r="GGY6" s="31"/>
      <c r="GGZ6" s="31"/>
      <c r="GHA6" s="31"/>
      <c r="GHB6" s="31"/>
      <c r="GHC6" s="31"/>
      <c r="GHD6" s="31"/>
      <c r="GHE6" s="31"/>
      <c r="GHF6" s="31"/>
      <c r="GHG6" s="31"/>
      <c r="GHH6" s="31"/>
      <c r="GHI6" s="31"/>
      <c r="GHJ6" s="31"/>
      <c r="GHK6" s="31"/>
      <c r="GHL6" s="31"/>
      <c r="GHM6" s="31"/>
      <c r="GHN6" s="31"/>
      <c r="GHO6" s="31"/>
      <c r="GHP6" s="31"/>
      <c r="GHQ6" s="31"/>
      <c r="GHR6" s="31"/>
      <c r="GHS6" s="31"/>
      <c r="GHT6" s="31"/>
      <c r="GHU6" s="31"/>
      <c r="GHV6" s="31"/>
      <c r="GHW6" s="31"/>
      <c r="GHX6" s="31"/>
      <c r="GHY6" s="31"/>
      <c r="GHZ6" s="31"/>
      <c r="GIA6" s="31"/>
      <c r="GIB6" s="31"/>
      <c r="GIC6" s="31"/>
      <c r="GID6" s="31"/>
      <c r="GIE6" s="31"/>
      <c r="GIF6" s="31"/>
      <c r="GIG6" s="31"/>
      <c r="GIH6" s="31"/>
      <c r="GII6" s="31"/>
      <c r="GIJ6" s="31"/>
      <c r="GIK6" s="31"/>
      <c r="GIL6" s="31"/>
      <c r="GIM6" s="31"/>
      <c r="GIN6" s="31"/>
      <c r="GIO6" s="31"/>
      <c r="GIP6" s="31"/>
      <c r="GIQ6" s="31"/>
      <c r="GIR6" s="31"/>
      <c r="GIS6" s="31"/>
      <c r="GIT6" s="31"/>
      <c r="GIU6" s="31"/>
      <c r="GIV6" s="31"/>
      <c r="GIW6" s="31"/>
      <c r="GIX6" s="31"/>
      <c r="GIY6" s="31"/>
      <c r="GIZ6" s="31"/>
      <c r="GJA6" s="31"/>
      <c r="GJB6" s="31"/>
      <c r="GJC6" s="31"/>
      <c r="GJD6" s="31"/>
      <c r="GJE6" s="31"/>
      <c r="GJF6" s="31"/>
      <c r="GJG6" s="31"/>
      <c r="GJH6" s="31"/>
      <c r="GJI6" s="31"/>
      <c r="GJJ6" s="31"/>
      <c r="GJK6" s="31"/>
      <c r="GJL6" s="31"/>
      <c r="GJM6" s="31"/>
      <c r="GJN6" s="31"/>
      <c r="GJO6" s="31"/>
      <c r="GJP6" s="31"/>
      <c r="GJQ6" s="31"/>
      <c r="GJR6" s="31"/>
      <c r="GJS6" s="31"/>
      <c r="GJT6" s="31"/>
      <c r="GJU6" s="31"/>
      <c r="GJV6" s="31"/>
      <c r="GJW6" s="31"/>
      <c r="GJX6" s="31"/>
      <c r="GJY6" s="31"/>
      <c r="GJZ6" s="31"/>
      <c r="GKA6" s="31"/>
      <c r="GKB6" s="31"/>
      <c r="GKC6" s="31"/>
      <c r="GKD6" s="31"/>
      <c r="GKE6" s="31"/>
      <c r="GKF6" s="31"/>
      <c r="GKG6" s="31"/>
      <c r="GKH6" s="31"/>
      <c r="GKI6" s="31"/>
      <c r="GKJ6" s="31"/>
      <c r="GKK6" s="31"/>
      <c r="GKL6" s="31"/>
      <c r="GKM6" s="31"/>
      <c r="GKN6" s="31"/>
      <c r="GKO6" s="31"/>
      <c r="GKP6" s="31"/>
      <c r="GKQ6" s="31"/>
      <c r="GKR6" s="31"/>
      <c r="GKS6" s="31"/>
      <c r="GKT6" s="31"/>
      <c r="GKU6" s="31"/>
      <c r="GKV6" s="31"/>
      <c r="GKW6" s="31"/>
      <c r="GKX6" s="31"/>
      <c r="GKY6" s="31"/>
      <c r="GKZ6" s="31"/>
      <c r="GLA6" s="31"/>
      <c r="GLB6" s="31"/>
      <c r="GLC6" s="31"/>
      <c r="GLD6" s="31"/>
      <c r="GLE6" s="31"/>
      <c r="GLF6" s="31"/>
      <c r="GLG6" s="31"/>
      <c r="GLH6" s="31"/>
      <c r="GLI6" s="31"/>
      <c r="GLJ6" s="31"/>
      <c r="GLK6" s="31"/>
      <c r="GLL6" s="31"/>
      <c r="GLM6" s="31"/>
      <c r="GLN6" s="31"/>
      <c r="GLO6" s="31"/>
      <c r="GLP6" s="31"/>
      <c r="GLQ6" s="31"/>
      <c r="GLR6" s="31"/>
      <c r="GLS6" s="31"/>
      <c r="GLT6" s="31"/>
      <c r="GLU6" s="31"/>
      <c r="GLV6" s="31"/>
      <c r="GLW6" s="31"/>
      <c r="GLX6" s="31"/>
      <c r="GLY6" s="31"/>
      <c r="GLZ6" s="31"/>
      <c r="GMA6" s="31"/>
      <c r="GMB6" s="31"/>
      <c r="GMC6" s="31"/>
      <c r="GMD6" s="31"/>
      <c r="GME6" s="31"/>
      <c r="GMF6" s="31"/>
      <c r="GMG6" s="31"/>
      <c r="GMH6" s="31"/>
      <c r="GMI6" s="31"/>
      <c r="GMJ6" s="31"/>
      <c r="GMK6" s="31"/>
      <c r="GML6" s="31"/>
      <c r="GMM6" s="31"/>
      <c r="GMN6" s="31"/>
      <c r="GMO6" s="31"/>
      <c r="GMP6" s="31"/>
      <c r="GMQ6" s="31"/>
      <c r="GMR6" s="31"/>
      <c r="GMS6" s="31"/>
      <c r="GMT6" s="31"/>
      <c r="GMU6" s="31"/>
      <c r="GMV6" s="31"/>
      <c r="GMW6" s="31"/>
      <c r="GMX6" s="31"/>
      <c r="GMY6" s="31"/>
      <c r="GMZ6" s="31"/>
      <c r="GNA6" s="31"/>
      <c r="GNB6" s="31"/>
      <c r="GNC6" s="31"/>
      <c r="GND6" s="31"/>
      <c r="GNE6" s="31"/>
      <c r="GNF6" s="31"/>
      <c r="GNG6" s="31"/>
      <c r="GNH6" s="31"/>
      <c r="GNI6" s="31"/>
      <c r="GNJ6" s="31"/>
      <c r="GNK6" s="31"/>
      <c r="GNL6" s="31"/>
      <c r="GTD6" s="31"/>
      <c r="GTE6" s="31"/>
      <c r="GTF6" s="31"/>
      <c r="GTG6" s="31"/>
      <c r="GTH6" s="31"/>
      <c r="GTI6" s="31"/>
      <c r="GTJ6" s="31"/>
      <c r="GTK6" s="31"/>
      <c r="GTL6" s="31"/>
      <c r="GTM6" s="31"/>
      <c r="GTN6" s="31"/>
      <c r="GTO6" s="31"/>
      <c r="GTP6" s="31"/>
      <c r="GTQ6" s="31"/>
      <c r="GTR6" s="31"/>
      <c r="GTS6" s="31"/>
      <c r="GTT6" s="31"/>
      <c r="GTU6" s="31"/>
      <c r="GTV6" s="31"/>
      <c r="GTW6" s="31"/>
      <c r="GTX6" s="31"/>
      <c r="GTY6" s="31"/>
      <c r="GTZ6" s="31"/>
      <c r="GUA6" s="31"/>
      <c r="GUB6" s="31"/>
      <c r="GUC6" s="31"/>
      <c r="GUD6" s="31"/>
      <c r="GUE6" s="31"/>
      <c r="GUF6" s="31"/>
      <c r="GUG6" s="31"/>
      <c r="GUH6" s="31"/>
      <c r="GUI6" s="31"/>
      <c r="GUJ6" s="31"/>
      <c r="GUK6" s="31"/>
      <c r="GUL6" s="31"/>
      <c r="GUM6" s="31"/>
      <c r="GUN6" s="31"/>
      <c r="GUO6" s="31"/>
      <c r="GUP6" s="31"/>
      <c r="GUQ6" s="31"/>
      <c r="GUR6" s="31"/>
      <c r="GUS6" s="31"/>
      <c r="GUT6" s="31"/>
      <c r="GUU6" s="31"/>
      <c r="GUV6" s="31"/>
      <c r="GUW6" s="31"/>
      <c r="GUX6" s="31"/>
      <c r="GUY6" s="31"/>
      <c r="GUZ6" s="31"/>
      <c r="GVA6" s="31"/>
      <c r="GVB6" s="31"/>
      <c r="GVC6" s="31"/>
      <c r="GVD6" s="31"/>
      <c r="GVE6" s="31"/>
      <c r="GVF6" s="31"/>
      <c r="GVG6" s="31"/>
      <c r="GVH6" s="31"/>
      <c r="GVI6" s="31"/>
      <c r="GVJ6" s="31"/>
      <c r="GVK6" s="31"/>
      <c r="GVL6" s="31"/>
      <c r="GVM6" s="31"/>
      <c r="GVN6" s="31"/>
      <c r="GVO6" s="31"/>
      <c r="GVP6" s="31"/>
      <c r="GVQ6" s="31"/>
      <c r="GVR6" s="31"/>
      <c r="GVS6" s="31"/>
      <c r="GVT6" s="31"/>
      <c r="GVU6" s="31"/>
      <c r="GVV6" s="31"/>
      <c r="GVW6" s="31"/>
      <c r="GVX6" s="31"/>
      <c r="GVY6" s="31"/>
      <c r="GVZ6" s="31"/>
      <c r="GWA6" s="31"/>
      <c r="GWB6" s="31"/>
      <c r="GWC6" s="31"/>
      <c r="GWD6" s="31"/>
      <c r="GWE6" s="31"/>
      <c r="GWF6" s="31"/>
      <c r="GWG6" s="31"/>
      <c r="GWH6" s="31"/>
      <c r="GWI6" s="31"/>
      <c r="GWJ6" s="31"/>
      <c r="GWK6" s="31"/>
      <c r="GWL6" s="31"/>
      <c r="GWM6" s="31"/>
      <c r="GWN6" s="31"/>
      <c r="GWO6" s="31"/>
      <c r="GWP6" s="31"/>
      <c r="GWQ6" s="31"/>
      <c r="GWR6" s="31"/>
      <c r="GWS6" s="31"/>
      <c r="GWT6" s="31"/>
      <c r="GWU6" s="31"/>
      <c r="GWV6" s="31"/>
      <c r="GWW6" s="31"/>
      <c r="GWX6" s="31"/>
      <c r="GWY6" s="31"/>
      <c r="GWZ6" s="31"/>
      <c r="GXA6" s="31"/>
      <c r="GXB6" s="31"/>
      <c r="GXC6" s="31"/>
      <c r="GXD6" s="31"/>
      <c r="GXE6" s="31"/>
      <c r="GXF6" s="31"/>
      <c r="GXG6" s="31"/>
      <c r="GXH6" s="31"/>
      <c r="GXI6" s="31"/>
      <c r="GXJ6" s="31"/>
      <c r="GXK6" s="31"/>
      <c r="GXL6" s="31"/>
      <c r="GXM6" s="31"/>
      <c r="GXN6" s="31"/>
      <c r="GXO6" s="31"/>
      <c r="GXP6" s="31"/>
      <c r="GXQ6" s="31"/>
      <c r="GXR6" s="31"/>
      <c r="GXS6" s="31"/>
      <c r="GXT6" s="31"/>
      <c r="GXU6" s="31"/>
      <c r="GXV6" s="31"/>
      <c r="GXW6" s="31"/>
      <c r="GXX6" s="31"/>
      <c r="GXY6" s="31"/>
      <c r="GXZ6" s="31"/>
      <c r="GYA6" s="31"/>
      <c r="GYB6" s="31"/>
      <c r="GYC6" s="31"/>
      <c r="GYD6" s="31"/>
      <c r="GYE6" s="31"/>
      <c r="GYF6" s="31"/>
      <c r="GYG6" s="31"/>
      <c r="GYH6" s="31"/>
      <c r="GYI6" s="31"/>
      <c r="GYJ6" s="31"/>
      <c r="GYK6" s="31"/>
      <c r="GYL6" s="31"/>
      <c r="GYM6" s="31"/>
      <c r="GYN6" s="31"/>
      <c r="GYO6" s="31"/>
      <c r="GYP6" s="31"/>
      <c r="GYQ6" s="31"/>
      <c r="GYR6" s="31"/>
      <c r="GYS6" s="31"/>
      <c r="GYT6" s="31"/>
      <c r="GYU6" s="31"/>
      <c r="GYV6" s="31"/>
      <c r="GYW6" s="31"/>
      <c r="GYX6" s="31"/>
      <c r="GYY6" s="31"/>
      <c r="GYZ6" s="31"/>
      <c r="GZA6" s="31"/>
      <c r="GZB6" s="31"/>
      <c r="GZC6" s="31"/>
      <c r="GZD6" s="31"/>
      <c r="GZE6" s="31"/>
      <c r="GZF6" s="31"/>
      <c r="GZG6" s="31"/>
      <c r="GZH6" s="31"/>
      <c r="GZI6" s="31"/>
      <c r="GZJ6" s="31"/>
      <c r="GZK6" s="31"/>
      <c r="GZL6" s="31"/>
      <c r="GZM6" s="31"/>
      <c r="GZN6" s="31"/>
      <c r="GZO6" s="31"/>
      <c r="GZP6" s="31"/>
      <c r="GZQ6" s="31"/>
      <c r="GZR6" s="31"/>
      <c r="GZS6" s="31"/>
      <c r="GZT6" s="31"/>
      <c r="GZU6" s="31"/>
      <c r="GZV6" s="31"/>
      <c r="GZW6" s="31"/>
      <c r="GZX6" s="31"/>
      <c r="GZY6" s="31"/>
      <c r="GZZ6" s="31"/>
      <c r="HAA6" s="31"/>
      <c r="HAB6" s="31"/>
      <c r="HAC6" s="31"/>
      <c r="HAD6" s="31"/>
      <c r="HAE6" s="31"/>
      <c r="HAF6" s="31"/>
      <c r="HAG6" s="31"/>
      <c r="HAH6" s="31"/>
      <c r="HAI6" s="31"/>
      <c r="HAJ6" s="31"/>
      <c r="HAK6" s="31"/>
      <c r="HAL6" s="31"/>
      <c r="HAM6" s="31"/>
      <c r="HAN6" s="31"/>
      <c r="HAO6" s="31"/>
      <c r="HAP6" s="31"/>
      <c r="HAQ6" s="31"/>
      <c r="HAR6" s="31"/>
      <c r="HAS6" s="31"/>
      <c r="HAT6" s="31"/>
      <c r="HAU6" s="31"/>
      <c r="HAV6" s="31"/>
      <c r="HAW6" s="31"/>
      <c r="HAX6" s="31"/>
      <c r="HAY6" s="31"/>
      <c r="HAZ6" s="31"/>
      <c r="HBA6" s="31"/>
      <c r="HBB6" s="31"/>
      <c r="HBC6" s="31"/>
      <c r="HBD6" s="31"/>
      <c r="HBE6" s="31"/>
      <c r="HBF6" s="31"/>
      <c r="HBG6" s="31"/>
      <c r="HBH6" s="31"/>
      <c r="HBI6" s="31"/>
      <c r="HBJ6" s="31"/>
      <c r="HBK6" s="31"/>
      <c r="HBL6" s="31"/>
      <c r="HBM6" s="31"/>
      <c r="HBN6" s="31"/>
      <c r="HBO6" s="31"/>
      <c r="HBP6" s="31"/>
      <c r="HBQ6" s="31"/>
      <c r="HBR6" s="31"/>
      <c r="HBS6" s="31"/>
      <c r="HBT6" s="31"/>
      <c r="HBU6" s="31"/>
      <c r="HBV6" s="31"/>
      <c r="HBW6" s="31"/>
      <c r="HBX6" s="31"/>
      <c r="HBY6" s="31"/>
      <c r="HBZ6" s="31"/>
      <c r="HCA6" s="31"/>
      <c r="HCB6" s="31"/>
      <c r="HCC6" s="31"/>
      <c r="HCD6" s="31"/>
      <c r="HCE6" s="31"/>
      <c r="HCF6" s="31"/>
      <c r="HCG6" s="31"/>
      <c r="HCH6" s="31"/>
      <c r="HCI6" s="31"/>
      <c r="HCJ6" s="31"/>
      <c r="HCK6" s="31"/>
      <c r="HCL6" s="31"/>
      <c r="HCM6" s="31"/>
      <c r="HCN6" s="31"/>
      <c r="HCO6" s="31"/>
      <c r="HCP6" s="31"/>
      <c r="HCQ6" s="31"/>
      <c r="HCR6" s="31"/>
      <c r="HCS6" s="31"/>
      <c r="HCT6" s="31"/>
      <c r="HCU6" s="31"/>
      <c r="HCV6" s="31"/>
      <c r="HCW6" s="31"/>
      <c r="HCX6" s="31"/>
      <c r="HCY6" s="31"/>
      <c r="HCZ6" s="31"/>
      <c r="HDA6" s="31"/>
      <c r="HDB6" s="31"/>
      <c r="HDC6" s="31"/>
      <c r="HDD6" s="31"/>
      <c r="HDE6" s="31"/>
      <c r="HDF6" s="31"/>
      <c r="HDG6" s="31"/>
      <c r="HDH6" s="31"/>
      <c r="HDI6" s="31"/>
      <c r="HDJ6" s="31"/>
      <c r="HDK6" s="31"/>
      <c r="HDL6" s="31"/>
      <c r="HDM6" s="31"/>
      <c r="HDN6" s="31"/>
      <c r="HDO6" s="31"/>
      <c r="HDP6" s="31"/>
      <c r="HDQ6" s="31"/>
      <c r="HDR6" s="31"/>
      <c r="HDS6" s="31"/>
      <c r="HDT6" s="31"/>
      <c r="HDU6" s="31"/>
      <c r="HDV6" s="31"/>
      <c r="HDW6" s="31"/>
      <c r="HDX6" s="31"/>
      <c r="HDY6" s="31"/>
      <c r="HDZ6" s="31"/>
      <c r="HEA6" s="31"/>
      <c r="HEB6" s="31"/>
      <c r="HEC6" s="31"/>
      <c r="HED6" s="31"/>
      <c r="HEE6" s="31"/>
      <c r="HEF6" s="31"/>
      <c r="HEG6" s="31"/>
      <c r="HEH6" s="31"/>
      <c r="HEI6" s="31"/>
      <c r="HEJ6" s="31"/>
      <c r="HEK6" s="31"/>
      <c r="HEL6" s="31"/>
      <c r="HEM6" s="31"/>
      <c r="HEN6" s="31"/>
      <c r="HEO6" s="31"/>
      <c r="HEP6" s="31"/>
      <c r="HEQ6" s="31"/>
      <c r="HER6" s="31"/>
      <c r="HES6" s="31"/>
      <c r="HET6" s="31"/>
      <c r="HEU6" s="31"/>
      <c r="HEV6" s="31"/>
      <c r="HEW6" s="31"/>
      <c r="HEX6" s="31"/>
      <c r="HEY6" s="31"/>
      <c r="HEZ6" s="31"/>
      <c r="HFA6" s="31"/>
      <c r="HFB6" s="31"/>
      <c r="HFC6" s="31"/>
      <c r="HFD6" s="31"/>
      <c r="HFE6" s="31"/>
      <c r="HFF6" s="31"/>
      <c r="HFG6" s="31"/>
      <c r="HFH6" s="31"/>
      <c r="HFI6" s="31"/>
      <c r="HFJ6" s="31"/>
      <c r="HFK6" s="31"/>
      <c r="HFL6" s="31"/>
      <c r="HFM6" s="31"/>
      <c r="HFN6" s="31"/>
      <c r="HFO6" s="31"/>
      <c r="HFP6" s="31"/>
      <c r="HFQ6" s="31"/>
      <c r="HFR6" s="31"/>
      <c r="HFS6" s="31"/>
      <c r="HFT6" s="31"/>
      <c r="HFU6" s="31"/>
      <c r="HFV6" s="31"/>
      <c r="HFW6" s="31"/>
      <c r="HFX6" s="31"/>
      <c r="HFY6" s="31"/>
      <c r="HFZ6" s="31"/>
      <c r="HGA6" s="31"/>
      <c r="HGB6" s="31"/>
      <c r="HGC6" s="31"/>
      <c r="HGD6" s="31"/>
      <c r="HGE6" s="31"/>
      <c r="HGF6" s="31"/>
      <c r="HGG6" s="31"/>
      <c r="HGH6" s="31"/>
      <c r="HGI6" s="31"/>
      <c r="HGJ6" s="31"/>
      <c r="HGK6" s="31"/>
      <c r="HGL6" s="31"/>
      <c r="HGM6" s="31"/>
      <c r="HGN6" s="31"/>
      <c r="HGO6" s="31"/>
      <c r="HGP6" s="31"/>
      <c r="HGQ6" s="31"/>
      <c r="HGR6" s="31"/>
      <c r="HGS6" s="31"/>
      <c r="HGT6" s="31"/>
      <c r="HGU6" s="31"/>
      <c r="HGV6" s="31"/>
      <c r="HGW6" s="31"/>
      <c r="HGX6" s="31"/>
      <c r="HGY6" s="31"/>
      <c r="HGZ6" s="31"/>
      <c r="HHA6" s="31"/>
      <c r="HHB6" s="31"/>
      <c r="HHC6" s="31"/>
      <c r="HHD6" s="31"/>
      <c r="HHE6" s="31"/>
      <c r="HHF6" s="31"/>
      <c r="HHG6" s="31"/>
      <c r="HHH6" s="31"/>
      <c r="HHI6" s="31"/>
      <c r="HHJ6" s="31"/>
      <c r="HHK6" s="31"/>
      <c r="HHL6" s="31"/>
      <c r="HHM6" s="31"/>
      <c r="HHN6" s="31"/>
      <c r="HHO6" s="31"/>
      <c r="HHP6" s="31"/>
      <c r="HHQ6" s="31"/>
      <c r="HHR6" s="31"/>
      <c r="HHS6" s="31"/>
      <c r="HHT6" s="31"/>
      <c r="HHU6" s="31"/>
      <c r="HHV6" s="31"/>
      <c r="HHW6" s="31"/>
      <c r="HHX6" s="31"/>
      <c r="HHY6" s="31"/>
      <c r="HHZ6" s="31"/>
      <c r="HIA6" s="31"/>
      <c r="HIB6" s="31"/>
      <c r="HIC6" s="31"/>
      <c r="HID6" s="31"/>
      <c r="HIE6" s="31"/>
      <c r="HIF6" s="31"/>
      <c r="HIG6" s="31"/>
      <c r="HIH6" s="31"/>
      <c r="HII6" s="31"/>
      <c r="HIJ6" s="31"/>
      <c r="HIK6" s="31"/>
      <c r="HIL6" s="31"/>
      <c r="HIM6" s="31"/>
      <c r="HIN6" s="31"/>
      <c r="HIO6" s="31"/>
      <c r="HIP6" s="31"/>
      <c r="HIQ6" s="31"/>
      <c r="HIR6" s="31"/>
      <c r="HIS6" s="31"/>
      <c r="HIT6" s="31"/>
      <c r="HIU6" s="31"/>
      <c r="HIV6" s="31"/>
      <c r="HIW6" s="31"/>
      <c r="HIX6" s="31"/>
      <c r="HIY6" s="31"/>
      <c r="HIZ6" s="31"/>
      <c r="HJA6" s="31"/>
      <c r="HJB6" s="31"/>
      <c r="HJC6" s="31"/>
      <c r="HJD6" s="31"/>
      <c r="HJE6" s="31"/>
      <c r="HJF6" s="31"/>
      <c r="HJG6" s="31"/>
      <c r="HJH6" s="31"/>
      <c r="HJI6" s="31"/>
      <c r="HJJ6" s="31"/>
      <c r="HJK6" s="31"/>
      <c r="HJL6" s="31"/>
      <c r="HJM6" s="31"/>
      <c r="HJN6" s="31"/>
      <c r="HJO6" s="31"/>
      <c r="HJP6" s="31"/>
      <c r="HJQ6" s="31"/>
      <c r="HJR6" s="31"/>
      <c r="HJS6" s="31"/>
      <c r="HJT6" s="31"/>
      <c r="HJU6" s="31"/>
      <c r="HJV6" s="31"/>
      <c r="HJW6" s="31"/>
      <c r="HJX6" s="31"/>
      <c r="HJY6" s="31"/>
      <c r="HJZ6" s="31"/>
      <c r="HKA6" s="31"/>
      <c r="HKB6" s="31"/>
      <c r="HKC6" s="31"/>
      <c r="HKD6" s="31"/>
      <c r="HKE6" s="31"/>
      <c r="HKF6" s="31"/>
      <c r="HKG6" s="31"/>
      <c r="HKH6" s="31"/>
      <c r="HKI6" s="31"/>
      <c r="HKJ6" s="31"/>
      <c r="HKK6" s="31"/>
      <c r="HKL6" s="31"/>
      <c r="HKM6" s="31"/>
      <c r="HKN6" s="31"/>
      <c r="HKO6" s="31"/>
      <c r="HKP6" s="31"/>
      <c r="HKQ6" s="31"/>
      <c r="HKR6" s="31"/>
      <c r="HKS6" s="31"/>
      <c r="HKT6" s="31"/>
      <c r="HKU6" s="31"/>
      <c r="HKV6" s="31"/>
      <c r="HKW6" s="31"/>
      <c r="HKX6" s="31"/>
      <c r="HKY6" s="31"/>
      <c r="HKZ6" s="31"/>
      <c r="HLA6" s="31"/>
      <c r="HLB6" s="31"/>
      <c r="HLC6" s="31"/>
      <c r="HLD6" s="31"/>
      <c r="HLE6" s="31"/>
      <c r="HLF6" s="31"/>
      <c r="HLG6" s="31"/>
      <c r="HLH6" s="31"/>
      <c r="HLI6" s="31"/>
      <c r="HLJ6" s="31"/>
      <c r="HLK6" s="31"/>
      <c r="HLL6" s="31"/>
      <c r="HLM6" s="31"/>
      <c r="HLN6" s="31"/>
      <c r="HLO6" s="31"/>
      <c r="HLP6" s="31"/>
      <c r="HLQ6" s="31"/>
      <c r="HLR6" s="31"/>
      <c r="HLS6" s="31"/>
      <c r="HLT6" s="31"/>
      <c r="HLU6" s="31"/>
      <c r="HLV6" s="31"/>
      <c r="HLW6" s="31"/>
      <c r="HLX6" s="31"/>
      <c r="HLY6" s="31"/>
      <c r="HLZ6" s="31"/>
      <c r="HMA6" s="31"/>
      <c r="HMB6" s="31"/>
      <c r="HMC6" s="31"/>
      <c r="HMD6" s="31"/>
      <c r="HME6" s="31"/>
      <c r="HMF6" s="31"/>
      <c r="HMG6" s="31"/>
      <c r="HMH6" s="31"/>
      <c r="HMI6" s="31"/>
      <c r="HMJ6" s="31"/>
      <c r="HMK6" s="31"/>
      <c r="HML6" s="31"/>
      <c r="HMM6" s="31"/>
      <c r="HMN6" s="31"/>
      <c r="HMO6" s="31"/>
      <c r="HMP6" s="31"/>
      <c r="HMQ6" s="31"/>
      <c r="HMR6" s="31"/>
      <c r="HMS6" s="31"/>
      <c r="HMT6" s="31"/>
      <c r="HMU6" s="31"/>
      <c r="HMV6" s="31"/>
      <c r="HMW6" s="31"/>
      <c r="HMX6" s="31"/>
      <c r="HMY6" s="31"/>
      <c r="HMZ6" s="31"/>
      <c r="HNA6" s="31"/>
      <c r="HNB6" s="31"/>
      <c r="HNC6" s="31"/>
      <c r="HND6" s="31"/>
      <c r="HNE6" s="31"/>
      <c r="HNF6" s="31"/>
      <c r="HNG6" s="31"/>
      <c r="HNH6" s="31"/>
      <c r="HNI6" s="31"/>
      <c r="HNJ6" s="31"/>
      <c r="HNK6" s="31"/>
      <c r="HNL6" s="31"/>
      <c r="HNM6" s="31"/>
      <c r="HNN6" s="31"/>
      <c r="HNO6" s="31"/>
      <c r="HNP6" s="31"/>
      <c r="HNQ6" s="31"/>
      <c r="HNR6" s="31"/>
      <c r="HNS6" s="31"/>
      <c r="HNT6" s="31"/>
      <c r="HNU6" s="31"/>
      <c r="HNV6" s="31"/>
      <c r="HNW6" s="31"/>
      <c r="HNX6" s="31"/>
      <c r="HNY6" s="31"/>
      <c r="HNZ6" s="31"/>
      <c r="HOA6" s="31"/>
      <c r="HOB6" s="31"/>
      <c r="HOC6" s="31"/>
      <c r="HOD6" s="31"/>
      <c r="HOE6" s="31"/>
      <c r="HOF6" s="31"/>
      <c r="HOG6" s="31"/>
      <c r="HOH6" s="31"/>
      <c r="HOI6" s="31"/>
      <c r="HOJ6" s="31"/>
      <c r="HOK6" s="31"/>
      <c r="HOL6" s="31"/>
      <c r="HOM6" s="31"/>
      <c r="HON6" s="31"/>
      <c r="HOO6" s="31"/>
      <c r="HOP6" s="31"/>
      <c r="HOQ6" s="31"/>
      <c r="HOR6" s="31"/>
      <c r="HOS6" s="31"/>
      <c r="HOT6" s="31"/>
      <c r="HOU6" s="31"/>
      <c r="HOV6" s="31"/>
      <c r="HOW6" s="31"/>
      <c r="HOX6" s="31"/>
      <c r="HOY6" s="31"/>
      <c r="HOZ6" s="31"/>
      <c r="HPA6" s="31"/>
      <c r="HPB6" s="31"/>
      <c r="HPC6" s="31"/>
      <c r="HPD6" s="31"/>
      <c r="HPE6" s="31"/>
      <c r="HPF6" s="31"/>
      <c r="HPG6" s="31"/>
      <c r="HPH6" s="31"/>
      <c r="HPI6" s="31"/>
      <c r="HPJ6" s="31"/>
      <c r="HPK6" s="31"/>
      <c r="HPL6" s="31"/>
      <c r="HPM6" s="31"/>
      <c r="HPN6" s="31"/>
      <c r="HPO6" s="31"/>
      <c r="HPP6" s="31"/>
      <c r="HPQ6" s="31"/>
      <c r="HPR6" s="31"/>
      <c r="HPS6" s="31"/>
      <c r="HPT6" s="31"/>
      <c r="HPU6" s="31"/>
      <c r="HPV6" s="31"/>
      <c r="HPW6" s="31"/>
      <c r="HPX6" s="31"/>
      <c r="HPY6" s="31"/>
      <c r="HPZ6" s="31"/>
      <c r="HQA6" s="31"/>
      <c r="HQB6" s="31"/>
      <c r="HQC6" s="31"/>
      <c r="HQD6" s="31"/>
      <c r="HQE6" s="31"/>
      <c r="HQF6" s="31"/>
      <c r="HQG6" s="31"/>
      <c r="HQH6" s="31"/>
      <c r="HQI6" s="31"/>
      <c r="HQJ6" s="31"/>
      <c r="HQK6" s="31"/>
      <c r="HQL6" s="31"/>
      <c r="HQM6" s="31"/>
      <c r="HQN6" s="31"/>
      <c r="HQO6" s="31"/>
      <c r="HQP6" s="31"/>
      <c r="HQQ6" s="31"/>
      <c r="HQR6" s="31"/>
      <c r="HQS6" s="31"/>
      <c r="HQT6" s="31"/>
      <c r="HQU6" s="31"/>
      <c r="HQV6" s="31"/>
      <c r="HQW6" s="31"/>
      <c r="HQX6" s="31"/>
      <c r="HQY6" s="31"/>
      <c r="HQZ6" s="31"/>
      <c r="HRA6" s="31"/>
      <c r="HRB6" s="31"/>
      <c r="HRC6" s="31"/>
      <c r="HRD6" s="31"/>
      <c r="HRE6" s="31"/>
      <c r="HRF6" s="31"/>
      <c r="HRG6" s="31"/>
      <c r="HRH6" s="31"/>
      <c r="HRI6" s="31"/>
      <c r="HRJ6" s="31"/>
      <c r="HRK6" s="31"/>
      <c r="HRL6" s="31"/>
      <c r="HRM6" s="31"/>
      <c r="HRN6" s="31"/>
      <c r="HRO6" s="31"/>
      <c r="HRP6" s="31"/>
      <c r="HRQ6" s="31"/>
      <c r="HRR6" s="31"/>
      <c r="HRS6" s="31"/>
      <c r="HRT6" s="31"/>
      <c r="HRU6" s="31"/>
      <c r="HRV6" s="31"/>
      <c r="HRW6" s="31"/>
      <c r="HRX6" s="31"/>
      <c r="HRY6" s="31"/>
      <c r="HRZ6" s="31"/>
      <c r="HSA6" s="31"/>
      <c r="HSB6" s="31"/>
      <c r="HSC6" s="31"/>
      <c r="HSD6" s="31"/>
      <c r="HSE6" s="31"/>
      <c r="HSF6" s="31"/>
      <c r="HSG6" s="31"/>
      <c r="HSH6" s="31"/>
      <c r="HSI6" s="31"/>
      <c r="HSJ6" s="31"/>
      <c r="HSK6" s="31"/>
      <c r="HSL6" s="31"/>
      <c r="HSM6" s="31"/>
      <c r="HSN6" s="31"/>
      <c r="HSO6" s="31"/>
      <c r="HSP6" s="31"/>
      <c r="HSQ6" s="31"/>
      <c r="HSR6" s="31"/>
      <c r="HSS6" s="31"/>
      <c r="HST6" s="31"/>
      <c r="HSU6" s="31"/>
      <c r="HSV6" s="31"/>
      <c r="HSW6" s="31"/>
      <c r="HSX6" s="31"/>
      <c r="HSY6" s="31"/>
      <c r="HSZ6" s="31"/>
      <c r="HTA6" s="31"/>
      <c r="HTB6" s="31"/>
      <c r="HTC6" s="31"/>
      <c r="HTD6" s="31"/>
      <c r="HTE6" s="31"/>
      <c r="HTF6" s="31"/>
      <c r="HTG6" s="31"/>
      <c r="HTH6" s="31"/>
      <c r="HTI6" s="31"/>
      <c r="HTJ6" s="31"/>
      <c r="HTK6" s="31"/>
      <c r="HTL6" s="31"/>
      <c r="HTM6" s="31"/>
      <c r="HTN6" s="31"/>
      <c r="HTO6" s="31"/>
      <c r="HTP6" s="31"/>
      <c r="HTQ6" s="31"/>
      <c r="HTR6" s="31"/>
      <c r="HTS6" s="31"/>
      <c r="HTT6" s="31"/>
      <c r="HTU6" s="31"/>
      <c r="HTV6" s="31"/>
      <c r="HTW6" s="31"/>
      <c r="HTX6" s="31"/>
      <c r="HTY6" s="31"/>
      <c r="HTZ6" s="31"/>
      <c r="HUA6" s="31"/>
      <c r="HUB6" s="31"/>
      <c r="HUC6" s="31"/>
      <c r="HUD6" s="31"/>
      <c r="HUE6" s="31"/>
      <c r="HUF6" s="31"/>
      <c r="HUG6" s="31"/>
      <c r="HUH6" s="31"/>
      <c r="HUI6" s="31"/>
      <c r="HUJ6" s="31"/>
      <c r="HUK6" s="31"/>
      <c r="HUL6" s="31"/>
      <c r="HUM6" s="31"/>
      <c r="HUN6" s="31"/>
      <c r="HUO6" s="31"/>
      <c r="HUP6" s="31"/>
      <c r="HUQ6" s="31"/>
      <c r="HUR6" s="31"/>
      <c r="HUS6" s="31"/>
      <c r="HUT6" s="31"/>
      <c r="HUU6" s="31"/>
      <c r="HUV6" s="31"/>
      <c r="HUW6" s="31"/>
      <c r="HUX6" s="31"/>
      <c r="HUY6" s="31"/>
      <c r="HUZ6" s="31"/>
      <c r="HVA6" s="31"/>
      <c r="HVB6" s="31"/>
      <c r="HVC6" s="31"/>
      <c r="HVD6" s="31"/>
      <c r="HVE6" s="31"/>
      <c r="HVF6" s="31"/>
      <c r="HVG6" s="31"/>
      <c r="HVH6" s="31"/>
      <c r="HVI6" s="31"/>
      <c r="HVJ6" s="31"/>
      <c r="HVK6" s="31"/>
      <c r="HVL6" s="31"/>
      <c r="HVM6" s="31"/>
      <c r="HVN6" s="31"/>
      <c r="HVO6" s="31"/>
      <c r="HVP6" s="31"/>
      <c r="HVQ6" s="31"/>
      <c r="HVR6" s="31"/>
      <c r="HVS6" s="31"/>
      <c r="HVT6" s="31"/>
      <c r="HVU6" s="31"/>
      <c r="HVV6" s="31"/>
      <c r="HVW6" s="31"/>
      <c r="HVX6" s="31"/>
      <c r="HVY6" s="31"/>
      <c r="HVZ6" s="31"/>
      <c r="HWA6" s="31"/>
      <c r="HWB6" s="31"/>
      <c r="HWC6" s="31"/>
      <c r="HWD6" s="31"/>
      <c r="HWE6" s="31"/>
      <c r="HWF6" s="31"/>
      <c r="HWG6" s="31"/>
      <c r="HWH6" s="31"/>
      <c r="HWI6" s="31"/>
      <c r="HWJ6" s="31"/>
      <c r="HWK6" s="31"/>
      <c r="HWL6" s="31"/>
      <c r="HWM6" s="31"/>
      <c r="HWN6" s="31"/>
      <c r="HWO6" s="31"/>
      <c r="HWP6" s="31"/>
      <c r="HWQ6" s="31"/>
      <c r="HWR6" s="31"/>
      <c r="HWS6" s="31"/>
      <c r="HWT6" s="31"/>
      <c r="HWU6" s="31"/>
      <c r="HWV6" s="31"/>
      <c r="HWW6" s="31"/>
      <c r="HWX6" s="31"/>
      <c r="HWY6" s="31"/>
      <c r="HWZ6" s="31"/>
      <c r="HXA6" s="31"/>
      <c r="HXB6" s="31"/>
      <c r="HXC6" s="31"/>
      <c r="HXD6" s="31"/>
      <c r="HXE6" s="31"/>
      <c r="HXF6" s="31"/>
      <c r="HXG6" s="31"/>
      <c r="HXH6" s="31"/>
      <c r="HXI6" s="31"/>
      <c r="HXJ6" s="31"/>
      <c r="HXK6" s="31"/>
      <c r="HXL6" s="31"/>
      <c r="HXM6" s="31"/>
      <c r="HXN6" s="31"/>
      <c r="HXO6" s="31"/>
      <c r="HXP6" s="31"/>
      <c r="HXQ6" s="31"/>
      <c r="HXR6" s="31"/>
      <c r="HXS6" s="31"/>
      <c r="HXT6" s="31"/>
      <c r="HXU6" s="31"/>
      <c r="IDM6" s="31"/>
      <c r="IDN6" s="31"/>
      <c r="IDO6" s="31"/>
      <c r="IDP6" s="31"/>
      <c r="IDQ6" s="31"/>
      <c r="IDR6" s="31"/>
      <c r="IDS6" s="31"/>
      <c r="IDT6" s="31"/>
      <c r="IDU6" s="31"/>
      <c r="IDV6" s="31"/>
      <c r="IDW6" s="31"/>
      <c r="IDX6" s="31"/>
      <c r="IDY6" s="31"/>
      <c r="IDZ6" s="31"/>
      <c r="IEA6" s="31"/>
      <c r="IEB6" s="31"/>
      <c r="IEC6" s="31"/>
      <c r="IED6" s="31"/>
      <c r="IEE6" s="31"/>
      <c r="IEF6" s="31"/>
      <c r="IEG6" s="31"/>
      <c r="IEH6" s="31"/>
      <c r="IEI6" s="31"/>
      <c r="IEJ6" s="31"/>
      <c r="IEK6" s="31"/>
      <c r="IEL6" s="31"/>
      <c r="IEM6" s="31"/>
      <c r="IEN6" s="31"/>
      <c r="IEO6" s="31"/>
      <c r="IEP6" s="31"/>
      <c r="IEQ6" s="31"/>
      <c r="IER6" s="31"/>
      <c r="IES6" s="31"/>
      <c r="IET6" s="31"/>
      <c r="IEU6" s="31"/>
      <c r="IEV6" s="31"/>
      <c r="IEW6" s="31"/>
      <c r="IEX6" s="31"/>
      <c r="IEY6" s="31"/>
      <c r="IEZ6" s="31"/>
      <c r="IFA6" s="31"/>
      <c r="IFB6" s="31"/>
      <c r="IFC6" s="31"/>
      <c r="IFD6" s="31"/>
      <c r="IFE6" s="31"/>
      <c r="IFF6" s="31"/>
      <c r="IFG6" s="31"/>
      <c r="IFH6" s="31"/>
      <c r="IFI6" s="31"/>
      <c r="IFJ6" s="31"/>
      <c r="IFK6" s="31"/>
      <c r="IFL6" s="31"/>
      <c r="IFM6" s="31"/>
      <c r="IFN6" s="31"/>
      <c r="IFO6" s="31"/>
      <c r="IFP6" s="31"/>
      <c r="IFQ6" s="31"/>
      <c r="IFR6" s="31"/>
      <c r="IFS6" s="31"/>
      <c r="IFT6" s="31"/>
      <c r="IFU6" s="31"/>
      <c r="IFV6" s="31"/>
      <c r="IFW6" s="31"/>
      <c r="IFX6" s="31"/>
      <c r="IFY6" s="31"/>
      <c r="IFZ6" s="31"/>
      <c r="IGA6" s="31"/>
      <c r="IGB6" s="31"/>
      <c r="IGC6" s="31"/>
      <c r="IGD6" s="31"/>
      <c r="IGE6" s="31"/>
      <c r="IGF6" s="31"/>
      <c r="IGG6" s="31"/>
      <c r="IGH6" s="31"/>
      <c r="IGI6" s="31"/>
      <c r="IGJ6" s="31"/>
      <c r="IGK6" s="31"/>
      <c r="IGL6" s="31"/>
      <c r="IGM6" s="31"/>
      <c r="IGN6" s="31"/>
      <c r="IGO6" s="31"/>
      <c r="IGP6" s="31"/>
      <c r="IGQ6" s="31"/>
      <c r="IGR6" s="31"/>
      <c r="IGS6" s="31"/>
      <c r="IGT6" s="31"/>
      <c r="IGU6" s="31"/>
      <c r="IGV6" s="31"/>
      <c r="IGW6" s="31"/>
      <c r="IGX6" s="31"/>
      <c r="IGY6" s="31"/>
      <c r="IGZ6" s="31"/>
      <c r="IHA6" s="31"/>
      <c r="IHB6" s="31"/>
      <c r="IHC6" s="31"/>
      <c r="IHD6" s="31"/>
      <c r="IHE6" s="31"/>
      <c r="IHF6" s="31"/>
      <c r="IHG6" s="31"/>
      <c r="IHH6" s="31"/>
      <c r="IHI6" s="31"/>
      <c r="IHJ6" s="31"/>
      <c r="IHK6" s="31"/>
      <c r="IHL6" s="31"/>
      <c r="IHM6" s="31"/>
      <c r="IHN6" s="31"/>
      <c r="IHO6" s="31"/>
      <c r="IHP6" s="31"/>
      <c r="IHQ6" s="31"/>
      <c r="IHR6" s="31"/>
      <c r="IHS6" s="31"/>
      <c r="IHT6" s="31"/>
      <c r="IHU6" s="31"/>
      <c r="IHV6" s="31"/>
      <c r="IHW6" s="31"/>
      <c r="IHX6" s="31"/>
      <c r="IHY6" s="31"/>
      <c r="IHZ6" s="31"/>
      <c r="IIA6" s="31"/>
      <c r="IIB6" s="31"/>
      <c r="IIC6" s="31"/>
      <c r="IID6" s="31"/>
      <c r="IIE6" s="31"/>
      <c r="IIF6" s="31"/>
      <c r="IIG6" s="31"/>
      <c r="IIH6" s="31"/>
      <c r="III6" s="31"/>
      <c r="IIJ6" s="31"/>
      <c r="IIK6" s="31"/>
      <c r="IIL6" s="31"/>
      <c r="IIM6" s="31"/>
      <c r="IIN6" s="31"/>
      <c r="IIO6" s="31"/>
      <c r="IIP6" s="31"/>
      <c r="IIQ6" s="31"/>
      <c r="IIR6" s="31"/>
      <c r="IIS6" s="31"/>
      <c r="IIT6" s="31"/>
      <c r="IIU6" s="31"/>
      <c r="IIV6" s="31"/>
      <c r="IIW6" s="31"/>
      <c r="IIX6" s="31"/>
      <c r="IIY6" s="31"/>
      <c r="IIZ6" s="31"/>
      <c r="IJA6" s="31"/>
      <c r="IJB6" s="31"/>
      <c r="IJC6" s="31"/>
      <c r="IJD6" s="31"/>
      <c r="IJE6" s="31"/>
      <c r="IJF6" s="31"/>
      <c r="IJG6" s="31"/>
      <c r="IJH6" s="31"/>
      <c r="IJI6" s="31"/>
      <c r="IJJ6" s="31"/>
      <c r="IJK6" s="31"/>
      <c r="IJL6" s="31"/>
      <c r="IJM6" s="31"/>
      <c r="IJN6" s="31"/>
      <c r="IJO6" s="31"/>
      <c r="IJP6" s="31"/>
      <c r="IJQ6" s="31"/>
      <c r="IJR6" s="31"/>
      <c r="IJS6" s="31"/>
      <c r="IJT6" s="31"/>
      <c r="IJU6" s="31"/>
      <c r="IJV6" s="31"/>
      <c r="IJW6" s="31"/>
      <c r="IJX6" s="31"/>
      <c r="IJY6" s="31"/>
      <c r="IJZ6" s="31"/>
      <c r="IKA6" s="31"/>
      <c r="IKB6" s="31"/>
      <c r="IKC6" s="31"/>
      <c r="IKD6" s="31"/>
      <c r="IKE6" s="31"/>
      <c r="IKF6" s="31"/>
      <c r="IKG6" s="31"/>
      <c r="IKH6" s="31"/>
      <c r="IKI6" s="31"/>
      <c r="IKJ6" s="31"/>
      <c r="IKK6" s="31"/>
      <c r="IKL6" s="31"/>
      <c r="IKM6" s="31"/>
      <c r="IKN6" s="31"/>
      <c r="IKO6" s="31"/>
      <c r="IKP6" s="31"/>
      <c r="IKQ6" s="31"/>
      <c r="IKR6" s="31"/>
      <c r="IKS6" s="31"/>
      <c r="IKT6" s="31"/>
      <c r="IKU6" s="31"/>
      <c r="IKV6" s="31"/>
      <c r="IKW6" s="31"/>
      <c r="IKX6" s="31"/>
      <c r="IKY6" s="31"/>
      <c r="IKZ6" s="31"/>
      <c r="ILA6" s="31"/>
      <c r="ILB6" s="31"/>
      <c r="ILC6" s="31"/>
      <c r="ILD6" s="31"/>
      <c r="ILE6" s="31"/>
      <c r="ILF6" s="31"/>
      <c r="ILG6" s="31"/>
      <c r="ILH6" s="31"/>
      <c r="ILI6" s="31"/>
      <c r="ILJ6" s="31"/>
      <c r="ILK6" s="31"/>
      <c r="ILL6" s="31"/>
      <c r="ILM6" s="31"/>
      <c r="ILN6" s="31"/>
      <c r="ILO6" s="31"/>
      <c r="ILP6" s="31"/>
      <c r="ILQ6" s="31"/>
      <c r="ILR6" s="31"/>
      <c r="ILS6" s="31"/>
      <c r="ILT6" s="31"/>
      <c r="ILU6" s="31"/>
      <c r="ILV6" s="31"/>
      <c r="ILW6" s="31"/>
      <c r="ILX6" s="31"/>
      <c r="ILY6" s="31"/>
      <c r="ILZ6" s="31"/>
      <c r="IMA6" s="31"/>
      <c r="IMB6" s="31"/>
      <c r="IMC6" s="31"/>
      <c r="IMD6" s="31"/>
      <c r="IME6" s="31"/>
      <c r="IMF6" s="31"/>
      <c r="IMG6" s="31"/>
      <c r="IMH6" s="31"/>
      <c r="IMI6" s="31"/>
      <c r="IMJ6" s="31"/>
      <c r="IMK6" s="31"/>
      <c r="IML6" s="31"/>
      <c r="IMM6" s="31"/>
      <c r="IMN6" s="31"/>
      <c r="IMO6" s="31"/>
      <c r="IMP6" s="31"/>
      <c r="IMQ6" s="31"/>
      <c r="IMR6" s="31"/>
      <c r="IMS6" s="31"/>
      <c r="IMT6" s="31"/>
      <c r="IMU6" s="31"/>
      <c r="IMV6" s="31"/>
      <c r="IMW6" s="31"/>
      <c r="IMX6" s="31"/>
      <c r="IMY6" s="31"/>
      <c r="IMZ6" s="31"/>
      <c r="INA6" s="31"/>
      <c r="INB6" s="31"/>
      <c r="INC6" s="31"/>
      <c r="IND6" s="31"/>
      <c r="INE6" s="31"/>
      <c r="INF6" s="31"/>
      <c r="ING6" s="31"/>
      <c r="INH6" s="31"/>
      <c r="INI6" s="31"/>
      <c r="INJ6" s="31"/>
      <c r="INK6" s="31"/>
      <c r="INL6" s="31"/>
      <c r="INM6" s="31"/>
      <c r="INN6" s="31"/>
      <c r="INO6" s="31"/>
      <c r="INP6" s="31"/>
      <c r="INQ6" s="31"/>
      <c r="INR6" s="31"/>
      <c r="INS6" s="31"/>
      <c r="INT6" s="31"/>
      <c r="INU6" s="31"/>
      <c r="INV6" s="31"/>
      <c r="INW6" s="31"/>
      <c r="INX6" s="31"/>
      <c r="INY6" s="31"/>
      <c r="INZ6" s="31"/>
      <c r="IOA6" s="31"/>
      <c r="IOB6" s="31"/>
      <c r="IOC6" s="31"/>
      <c r="IOD6" s="31"/>
      <c r="IOE6" s="31"/>
      <c r="IOF6" s="31"/>
      <c r="IOG6" s="31"/>
      <c r="IOH6" s="31"/>
      <c r="IOI6" s="31"/>
      <c r="IOJ6" s="31"/>
      <c r="IOK6" s="31"/>
      <c r="IOL6" s="31"/>
      <c r="IOM6" s="31"/>
      <c r="ION6" s="31"/>
      <c r="IOO6" s="31"/>
      <c r="IOP6" s="31"/>
      <c r="IOQ6" s="31"/>
      <c r="IOR6" s="31"/>
      <c r="IOS6" s="31"/>
      <c r="IOT6" s="31"/>
      <c r="IOU6" s="31"/>
      <c r="IOV6" s="31"/>
      <c r="IOW6" s="31"/>
      <c r="IOX6" s="31"/>
      <c r="IOY6" s="31"/>
      <c r="IOZ6" s="31"/>
      <c r="IPA6" s="31"/>
      <c r="IPB6" s="31"/>
      <c r="IPC6" s="31"/>
      <c r="IPD6" s="31"/>
      <c r="IPE6" s="31"/>
      <c r="IPF6" s="31"/>
      <c r="IPG6" s="31"/>
      <c r="IPH6" s="31"/>
      <c r="IPI6" s="31"/>
      <c r="IPJ6" s="31"/>
      <c r="IPK6" s="31"/>
      <c r="IPL6" s="31"/>
      <c r="IPM6" s="31"/>
      <c r="IPN6" s="31"/>
      <c r="IPO6" s="31"/>
      <c r="IPP6" s="31"/>
      <c r="IPQ6" s="31"/>
      <c r="IPR6" s="31"/>
      <c r="IPS6" s="31"/>
      <c r="IPT6" s="31"/>
      <c r="IPU6" s="31"/>
      <c r="IPV6" s="31"/>
      <c r="IPW6" s="31"/>
      <c r="IPX6" s="31"/>
      <c r="IPY6" s="31"/>
      <c r="IPZ6" s="31"/>
      <c r="IQA6" s="31"/>
      <c r="IQB6" s="31"/>
      <c r="IQC6" s="31"/>
      <c r="IQD6" s="31"/>
      <c r="IQE6" s="31"/>
      <c r="IQF6" s="31"/>
      <c r="IQG6" s="31"/>
      <c r="IQH6" s="31"/>
      <c r="IQI6" s="31"/>
      <c r="IQJ6" s="31"/>
      <c r="IQK6" s="31"/>
      <c r="IQL6" s="31"/>
      <c r="IQM6" s="31"/>
      <c r="IQN6" s="31"/>
      <c r="IQO6" s="31"/>
      <c r="IQP6" s="31"/>
      <c r="IQQ6" s="31"/>
      <c r="IQR6" s="31"/>
      <c r="IQS6" s="31"/>
      <c r="IQT6" s="31"/>
      <c r="IQU6" s="31"/>
      <c r="IQV6" s="31"/>
      <c r="IQW6" s="31"/>
      <c r="IQX6" s="31"/>
      <c r="IQY6" s="31"/>
      <c r="IQZ6" s="31"/>
      <c r="IRA6" s="31"/>
      <c r="IRB6" s="31"/>
      <c r="IRC6" s="31"/>
      <c r="IRD6" s="31"/>
      <c r="IRE6" s="31"/>
      <c r="IRF6" s="31"/>
      <c r="IRG6" s="31"/>
      <c r="IRH6" s="31"/>
      <c r="IRI6" s="31"/>
      <c r="IRJ6" s="31"/>
      <c r="IRK6" s="31"/>
      <c r="IRL6" s="31"/>
      <c r="IRM6" s="31"/>
      <c r="IRN6" s="31"/>
      <c r="IRO6" s="31"/>
      <c r="IRP6" s="31"/>
      <c r="IRQ6" s="31"/>
      <c r="IRR6" s="31"/>
      <c r="IRS6" s="31"/>
      <c r="IRT6" s="31"/>
      <c r="IRU6" s="31"/>
      <c r="IRV6" s="31"/>
      <c r="IRW6" s="31"/>
      <c r="IRX6" s="31"/>
      <c r="IRY6" s="31"/>
      <c r="IRZ6" s="31"/>
      <c r="ISA6" s="31"/>
      <c r="ISB6" s="31"/>
      <c r="ISC6" s="31"/>
      <c r="ISD6" s="31"/>
      <c r="ISE6" s="31"/>
      <c r="ISF6" s="31"/>
      <c r="ISG6" s="31"/>
      <c r="ISH6" s="31"/>
      <c r="ISI6" s="31"/>
      <c r="ISJ6" s="31"/>
      <c r="ISK6" s="31"/>
      <c r="ISL6" s="31"/>
      <c r="ISM6" s="31"/>
      <c r="ISN6" s="31"/>
      <c r="ISO6" s="31"/>
      <c r="ISP6" s="31"/>
      <c r="ISQ6" s="31"/>
      <c r="ISR6" s="31"/>
      <c r="ISS6" s="31"/>
      <c r="IST6" s="31"/>
      <c r="ISU6" s="31"/>
      <c r="ISV6" s="31"/>
      <c r="ISW6" s="31"/>
      <c r="ISX6" s="31"/>
      <c r="ISY6" s="31"/>
      <c r="ISZ6" s="31"/>
      <c r="ITA6" s="31"/>
      <c r="ITB6" s="31"/>
      <c r="ITC6" s="31"/>
      <c r="ITD6" s="31"/>
      <c r="ITE6" s="31"/>
      <c r="ITF6" s="31"/>
      <c r="ITG6" s="31"/>
      <c r="ITH6" s="31"/>
      <c r="ITI6" s="31"/>
      <c r="ITJ6" s="31"/>
      <c r="ITK6" s="31"/>
      <c r="ITL6" s="31"/>
      <c r="ITM6" s="31"/>
      <c r="ITN6" s="31"/>
      <c r="ITO6" s="31"/>
      <c r="ITP6" s="31"/>
      <c r="ITQ6" s="31"/>
      <c r="ITR6" s="31"/>
      <c r="ITS6" s="31"/>
      <c r="ITT6" s="31"/>
      <c r="ITU6" s="31"/>
      <c r="ITV6" s="31"/>
      <c r="ITW6" s="31"/>
      <c r="ITX6" s="31"/>
      <c r="ITY6" s="31"/>
      <c r="ITZ6" s="31"/>
      <c r="IUA6" s="31"/>
      <c r="IUB6" s="31"/>
      <c r="IUC6" s="31"/>
      <c r="IUD6" s="31"/>
      <c r="IUE6" s="31"/>
      <c r="IUF6" s="31"/>
      <c r="IUG6" s="31"/>
      <c r="IUH6" s="31"/>
      <c r="IUI6" s="31"/>
      <c r="IUJ6" s="31"/>
      <c r="IUK6" s="31"/>
      <c r="IUL6" s="31"/>
      <c r="IUM6" s="31"/>
      <c r="IUN6" s="31"/>
      <c r="IUO6" s="31"/>
      <c r="IUP6" s="31"/>
      <c r="IUQ6" s="31"/>
      <c r="IUR6" s="31"/>
      <c r="IUS6" s="31"/>
      <c r="IUT6" s="31"/>
      <c r="IUU6" s="31"/>
      <c r="IUV6" s="31"/>
      <c r="IUW6" s="31"/>
      <c r="IUX6" s="31"/>
      <c r="IUY6" s="31"/>
      <c r="IUZ6" s="31"/>
      <c r="IVA6" s="31"/>
      <c r="IVB6" s="31"/>
      <c r="IVC6" s="31"/>
      <c r="IVD6" s="31"/>
      <c r="IVE6" s="31"/>
      <c r="IVF6" s="31"/>
      <c r="IVG6" s="31"/>
      <c r="IVH6" s="31"/>
      <c r="IVI6" s="31"/>
      <c r="IVJ6" s="31"/>
      <c r="IVK6" s="31"/>
      <c r="IVL6" s="31"/>
      <c r="IVM6" s="31"/>
      <c r="IVN6" s="31"/>
      <c r="IVO6" s="31"/>
      <c r="IVP6" s="31"/>
      <c r="IVQ6" s="31"/>
      <c r="IVR6" s="31"/>
      <c r="IVS6" s="31"/>
      <c r="IVT6" s="31"/>
      <c r="IVU6" s="31"/>
      <c r="IVV6" s="31"/>
      <c r="IVW6" s="31"/>
      <c r="IVX6" s="31"/>
      <c r="IVY6" s="31"/>
      <c r="IVZ6" s="31"/>
      <c r="IWA6" s="31"/>
      <c r="IWB6" s="31"/>
      <c r="IWC6" s="31"/>
      <c r="IWD6" s="31"/>
      <c r="IWE6" s="31"/>
      <c r="IWF6" s="31"/>
      <c r="IWG6" s="31"/>
      <c r="IWH6" s="31"/>
      <c r="IWI6" s="31"/>
      <c r="IWJ6" s="31"/>
      <c r="IWK6" s="31"/>
      <c r="IWL6" s="31"/>
      <c r="IWM6" s="31"/>
      <c r="IWN6" s="31"/>
      <c r="IWO6" s="31"/>
      <c r="IWP6" s="31"/>
      <c r="IWQ6" s="31"/>
      <c r="IWR6" s="31"/>
      <c r="IWS6" s="31"/>
      <c r="IWT6" s="31"/>
      <c r="IWU6" s="31"/>
      <c r="IWV6" s="31"/>
      <c r="IWW6" s="31"/>
      <c r="IWX6" s="31"/>
      <c r="IWY6" s="31"/>
      <c r="IWZ6" s="31"/>
      <c r="IXA6" s="31"/>
      <c r="IXB6" s="31"/>
      <c r="IXC6" s="31"/>
      <c r="IXD6" s="31"/>
      <c r="IXE6" s="31"/>
      <c r="IXF6" s="31"/>
      <c r="IXG6" s="31"/>
      <c r="IXH6" s="31"/>
      <c r="IXI6" s="31"/>
      <c r="IXJ6" s="31"/>
      <c r="IXK6" s="31"/>
      <c r="IXL6" s="31"/>
      <c r="IXM6" s="31"/>
      <c r="IXN6" s="31"/>
      <c r="IXO6" s="31"/>
      <c r="IXP6" s="31"/>
      <c r="IXQ6" s="31"/>
      <c r="IXR6" s="31"/>
      <c r="IXS6" s="31"/>
      <c r="IXT6" s="31"/>
      <c r="IXU6" s="31"/>
      <c r="IXV6" s="31"/>
      <c r="IXW6" s="31"/>
      <c r="IXX6" s="31"/>
      <c r="IXY6" s="31"/>
      <c r="IXZ6" s="31"/>
      <c r="IYA6" s="31"/>
      <c r="IYB6" s="31"/>
      <c r="IYC6" s="31"/>
      <c r="IYD6" s="31"/>
      <c r="IYE6" s="31"/>
      <c r="IYF6" s="31"/>
      <c r="IYG6" s="31"/>
      <c r="IYH6" s="31"/>
      <c r="IYI6" s="31"/>
      <c r="IYJ6" s="31"/>
      <c r="IYK6" s="31"/>
      <c r="IYL6" s="31"/>
      <c r="IYM6" s="31"/>
      <c r="IYN6" s="31"/>
      <c r="IYO6" s="31"/>
      <c r="IYP6" s="31"/>
      <c r="IYQ6" s="31"/>
      <c r="IYR6" s="31"/>
      <c r="IYS6" s="31"/>
      <c r="IYT6" s="31"/>
      <c r="IYU6" s="31"/>
      <c r="IYV6" s="31"/>
      <c r="IYW6" s="31"/>
      <c r="IYX6" s="31"/>
      <c r="IYY6" s="31"/>
      <c r="IYZ6" s="31"/>
      <c r="IZA6" s="31"/>
      <c r="IZB6" s="31"/>
      <c r="IZC6" s="31"/>
      <c r="IZD6" s="31"/>
      <c r="IZE6" s="31"/>
      <c r="IZF6" s="31"/>
      <c r="IZG6" s="31"/>
      <c r="IZH6" s="31"/>
      <c r="IZI6" s="31"/>
      <c r="IZJ6" s="31"/>
      <c r="IZK6" s="31"/>
      <c r="IZL6" s="31"/>
      <c r="IZM6" s="31"/>
      <c r="IZN6" s="31"/>
      <c r="IZO6" s="31"/>
      <c r="IZP6" s="31"/>
      <c r="IZQ6" s="31"/>
      <c r="IZR6" s="31"/>
      <c r="IZS6" s="31"/>
      <c r="IZT6" s="31"/>
      <c r="IZU6" s="31"/>
      <c r="IZV6" s="31"/>
      <c r="IZW6" s="31"/>
      <c r="IZX6" s="31"/>
      <c r="IZY6" s="31"/>
      <c r="IZZ6" s="31"/>
      <c r="JAA6" s="31"/>
      <c r="JAB6" s="31"/>
      <c r="JAC6" s="31"/>
      <c r="JAD6" s="31"/>
      <c r="JAE6" s="31"/>
      <c r="JAF6" s="31"/>
      <c r="JAG6" s="31"/>
      <c r="JAH6" s="31"/>
      <c r="JAI6" s="31"/>
      <c r="JAJ6" s="31"/>
      <c r="JAK6" s="31"/>
      <c r="JAL6" s="31"/>
      <c r="JAM6" s="31"/>
      <c r="JAN6" s="31"/>
      <c r="JAO6" s="31"/>
      <c r="JAP6" s="31"/>
      <c r="JAQ6" s="31"/>
      <c r="JAR6" s="31"/>
      <c r="JAS6" s="31"/>
      <c r="JAT6" s="31"/>
      <c r="JAU6" s="31"/>
      <c r="JAV6" s="31"/>
      <c r="JAW6" s="31"/>
      <c r="JAX6" s="31"/>
      <c r="JAY6" s="31"/>
      <c r="JAZ6" s="31"/>
      <c r="JBA6" s="31"/>
      <c r="JBB6" s="31"/>
      <c r="JBC6" s="31"/>
      <c r="JBD6" s="31"/>
      <c r="JBE6" s="31"/>
      <c r="JBF6" s="31"/>
      <c r="JBG6" s="31"/>
      <c r="JBH6" s="31"/>
      <c r="JBI6" s="31"/>
      <c r="JBJ6" s="31"/>
      <c r="JBK6" s="31"/>
      <c r="JBL6" s="31"/>
      <c r="JBM6" s="31"/>
      <c r="JBN6" s="31"/>
      <c r="JBO6" s="31"/>
      <c r="JBP6" s="31"/>
      <c r="JBQ6" s="31"/>
      <c r="JBR6" s="31"/>
      <c r="JBS6" s="31"/>
      <c r="JBT6" s="31"/>
      <c r="JBU6" s="31"/>
      <c r="JBV6" s="31"/>
      <c r="JBW6" s="31"/>
      <c r="JBX6" s="31"/>
      <c r="JBY6" s="31"/>
      <c r="JBZ6" s="31"/>
      <c r="JCA6" s="31"/>
      <c r="JCB6" s="31"/>
      <c r="JCC6" s="31"/>
      <c r="JCD6" s="31"/>
      <c r="JCE6" s="31"/>
      <c r="JCF6" s="31"/>
      <c r="JCG6" s="31"/>
      <c r="JCH6" s="31"/>
      <c r="JCI6" s="31"/>
      <c r="JCJ6" s="31"/>
      <c r="JCK6" s="31"/>
      <c r="JCL6" s="31"/>
      <c r="JCM6" s="31"/>
      <c r="JCN6" s="31"/>
      <c r="JCO6" s="31"/>
      <c r="JCP6" s="31"/>
      <c r="JCQ6" s="31"/>
      <c r="JCR6" s="31"/>
      <c r="JCS6" s="31"/>
      <c r="JCT6" s="31"/>
      <c r="JCU6" s="31"/>
      <c r="JCV6" s="31"/>
      <c r="JCW6" s="31"/>
      <c r="JCX6" s="31"/>
      <c r="JCY6" s="31"/>
      <c r="JCZ6" s="31"/>
      <c r="JDA6" s="31"/>
      <c r="JDB6" s="31"/>
      <c r="JDC6" s="31"/>
      <c r="JDD6" s="31"/>
      <c r="JDE6" s="31"/>
      <c r="JDF6" s="31"/>
      <c r="JDG6" s="31"/>
      <c r="JDH6" s="31"/>
      <c r="JDI6" s="31"/>
      <c r="JDJ6" s="31"/>
      <c r="JDK6" s="31"/>
      <c r="JDL6" s="31"/>
      <c r="JDM6" s="31"/>
      <c r="JDN6" s="31"/>
      <c r="JDO6" s="31"/>
      <c r="JDP6" s="31"/>
      <c r="JDQ6" s="31"/>
      <c r="JDR6" s="31"/>
      <c r="JDS6" s="31"/>
      <c r="JDT6" s="31"/>
      <c r="JDU6" s="31"/>
      <c r="JDV6" s="31"/>
      <c r="JDW6" s="31"/>
      <c r="JDX6" s="31"/>
      <c r="JDY6" s="31"/>
      <c r="JDZ6" s="31"/>
      <c r="JEA6" s="31"/>
      <c r="JEB6" s="31"/>
      <c r="JEC6" s="31"/>
      <c r="JED6" s="31"/>
      <c r="JEE6" s="31"/>
      <c r="JEF6" s="31"/>
      <c r="JEG6" s="31"/>
      <c r="JEH6" s="31"/>
      <c r="JEI6" s="31"/>
      <c r="JEJ6" s="31"/>
      <c r="JEK6" s="31"/>
      <c r="JEL6" s="31"/>
      <c r="JEM6" s="31"/>
      <c r="JEN6" s="31"/>
      <c r="JEO6" s="31"/>
      <c r="JEP6" s="31"/>
      <c r="JEQ6" s="31"/>
      <c r="JER6" s="31"/>
      <c r="JES6" s="31"/>
      <c r="JET6" s="31"/>
      <c r="JEU6" s="31"/>
      <c r="JEV6" s="31"/>
      <c r="JEW6" s="31"/>
      <c r="JEX6" s="31"/>
      <c r="JEY6" s="31"/>
      <c r="JEZ6" s="31"/>
      <c r="JFA6" s="31"/>
      <c r="JFB6" s="31"/>
      <c r="JFC6" s="31"/>
      <c r="JFD6" s="31"/>
      <c r="JFE6" s="31"/>
      <c r="JFF6" s="31"/>
      <c r="JFG6" s="31"/>
      <c r="JFH6" s="31"/>
      <c r="JFI6" s="31"/>
      <c r="JFJ6" s="31"/>
      <c r="JFK6" s="31"/>
      <c r="JFL6" s="31"/>
      <c r="JFM6" s="31"/>
      <c r="JFN6" s="31"/>
      <c r="JFO6" s="31"/>
      <c r="JFP6" s="31"/>
      <c r="JFQ6" s="31"/>
      <c r="JFR6" s="31"/>
      <c r="JFS6" s="31"/>
      <c r="JFT6" s="31"/>
      <c r="JFU6" s="31"/>
      <c r="JFV6" s="31"/>
      <c r="JFW6" s="31"/>
      <c r="JFX6" s="31"/>
      <c r="JFY6" s="31"/>
      <c r="JFZ6" s="31"/>
      <c r="JGA6" s="31"/>
      <c r="JGB6" s="31"/>
      <c r="JGC6" s="31"/>
      <c r="JGD6" s="31"/>
      <c r="JGE6" s="31"/>
      <c r="JGF6" s="31"/>
      <c r="JGG6" s="31"/>
      <c r="JGH6" s="31"/>
      <c r="JGI6" s="31"/>
      <c r="JGJ6" s="31"/>
      <c r="JGK6" s="31"/>
      <c r="JGL6" s="31"/>
      <c r="JGM6" s="31"/>
      <c r="JGN6" s="31"/>
      <c r="JGO6" s="31"/>
      <c r="JGP6" s="31"/>
      <c r="JGQ6" s="31"/>
      <c r="JGR6" s="31"/>
      <c r="JGS6" s="31"/>
      <c r="JGT6" s="31"/>
      <c r="JGU6" s="31"/>
      <c r="JGV6" s="31"/>
      <c r="JGW6" s="31"/>
      <c r="JGX6" s="31"/>
      <c r="JGY6" s="31"/>
      <c r="JGZ6" s="31"/>
      <c r="JHA6" s="31"/>
      <c r="JHB6" s="31"/>
      <c r="JHC6" s="31"/>
      <c r="JHD6" s="31"/>
      <c r="JHE6" s="31"/>
      <c r="JHF6" s="31"/>
      <c r="JHG6" s="31"/>
      <c r="JHH6" s="31"/>
      <c r="JHI6" s="31"/>
      <c r="JHJ6" s="31"/>
      <c r="JHK6" s="31"/>
      <c r="JHL6" s="31"/>
      <c r="JHM6" s="31"/>
      <c r="JHN6" s="31"/>
      <c r="JHO6" s="31"/>
      <c r="JHP6" s="31"/>
      <c r="JHQ6" s="31"/>
      <c r="JHR6" s="31"/>
      <c r="JHS6" s="31"/>
      <c r="JHT6" s="31"/>
      <c r="JHU6" s="31"/>
      <c r="JHV6" s="31"/>
      <c r="JHW6" s="31"/>
      <c r="JHX6" s="31"/>
      <c r="JHY6" s="31"/>
      <c r="JHZ6" s="31"/>
      <c r="JIA6" s="31"/>
      <c r="JIB6" s="31"/>
      <c r="JIC6" s="31"/>
      <c r="JID6" s="31"/>
      <c r="JIE6" s="31"/>
      <c r="JIF6" s="31"/>
      <c r="JIG6" s="31"/>
      <c r="JIH6" s="31"/>
      <c r="JII6" s="31"/>
      <c r="JIJ6" s="31"/>
      <c r="JIK6" s="31"/>
      <c r="JIL6" s="31"/>
      <c r="JIM6" s="31"/>
      <c r="JIN6" s="31"/>
      <c r="JIO6" s="31"/>
      <c r="JIP6" s="31"/>
      <c r="JIQ6" s="31"/>
      <c r="JIR6" s="31"/>
      <c r="JIS6" s="31"/>
      <c r="JIT6" s="31"/>
      <c r="JIU6" s="31"/>
      <c r="JIV6" s="31"/>
      <c r="JIW6" s="31"/>
      <c r="JIX6" s="31"/>
      <c r="JIY6" s="31"/>
      <c r="JIZ6" s="31"/>
      <c r="JJA6" s="31"/>
      <c r="JJB6" s="31"/>
      <c r="JJC6" s="31"/>
      <c r="JJD6" s="31"/>
      <c r="JJE6" s="31"/>
      <c r="JJF6" s="31"/>
      <c r="JJG6" s="31"/>
      <c r="JJH6" s="31"/>
      <c r="JJI6" s="31"/>
      <c r="JJJ6" s="31"/>
      <c r="JJK6" s="31"/>
      <c r="JJL6" s="31"/>
      <c r="JJM6" s="31"/>
      <c r="JJN6" s="31"/>
      <c r="JJO6" s="31"/>
      <c r="JJP6" s="31"/>
      <c r="JJQ6" s="31"/>
      <c r="JJR6" s="31"/>
      <c r="JJS6" s="31"/>
      <c r="JJT6" s="31"/>
      <c r="JJU6" s="31"/>
      <c r="JJV6" s="31"/>
      <c r="JJW6" s="31"/>
      <c r="JJX6" s="31"/>
      <c r="JJY6" s="31"/>
      <c r="JJZ6" s="31"/>
      <c r="JKA6" s="31"/>
      <c r="JKB6" s="31"/>
      <c r="JKC6" s="31"/>
      <c r="JKD6" s="31"/>
      <c r="JKE6" s="31"/>
      <c r="JKF6" s="31"/>
      <c r="JKG6" s="31"/>
      <c r="JKH6" s="31"/>
      <c r="JKI6" s="31"/>
      <c r="JKJ6" s="31"/>
      <c r="JKK6" s="31"/>
      <c r="JKL6" s="31"/>
      <c r="JKM6" s="31"/>
      <c r="JKN6" s="31"/>
      <c r="JKO6" s="31"/>
      <c r="JKP6" s="31"/>
      <c r="JKQ6" s="31"/>
      <c r="JKR6" s="31"/>
      <c r="JKS6" s="31"/>
      <c r="JKT6" s="31"/>
      <c r="JKU6" s="31"/>
      <c r="JKV6" s="31"/>
      <c r="JKW6" s="31"/>
      <c r="JKX6" s="31"/>
      <c r="JKY6" s="31"/>
      <c r="JKZ6" s="31"/>
      <c r="JLA6" s="31"/>
      <c r="JLB6" s="31"/>
      <c r="JLC6" s="31"/>
      <c r="JLD6" s="31"/>
      <c r="JLE6" s="31"/>
      <c r="JLF6" s="31"/>
      <c r="JLG6" s="31"/>
      <c r="JLH6" s="31"/>
      <c r="JLI6" s="31"/>
      <c r="JLJ6" s="31"/>
      <c r="JLK6" s="31"/>
      <c r="JLL6" s="31"/>
      <c r="JLM6" s="31"/>
      <c r="JLN6" s="31"/>
      <c r="JLO6" s="31"/>
      <c r="JLP6" s="31"/>
      <c r="JLQ6" s="31"/>
      <c r="JLR6" s="31"/>
      <c r="JLS6" s="31"/>
      <c r="JLT6" s="31"/>
      <c r="JLU6" s="31"/>
      <c r="JLV6" s="31"/>
      <c r="JLW6" s="31"/>
      <c r="JLX6" s="31"/>
      <c r="JLY6" s="31"/>
      <c r="JLZ6" s="31"/>
      <c r="JMA6" s="31"/>
      <c r="JMB6" s="31"/>
      <c r="JMC6" s="31"/>
      <c r="JMD6" s="31"/>
      <c r="JME6" s="31"/>
      <c r="JMF6" s="31"/>
      <c r="JMG6" s="31"/>
      <c r="JMH6" s="31"/>
      <c r="JMI6" s="31"/>
      <c r="JMJ6" s="31"/>
      <c r="JMK6" s="31"/>
      <c r="JML6" s="31"/>
      <c r="JMM6" s="31"/>
      <c r="JMN6" s="31"/>
      <c r="JMO6" s="31"/>
      <c r="JMP6" s="31"/>
      <c r="JMQ6" s="31"/>
      <c r="JMR6" s="31"/>
      <c r="JMS6" s="31"/>
      <c r="JMT6" s="31"/>
      <c r="JMU6" s="31"/>
      <c r="JMV6" s="31"/>
      <c r="JMW6" s="31"/>
      <c r="JMX6" s="31"/>
      <c r="JMY6" s="31"/>
      <c r="JMZ6" s="31"/>
      <c r="JNA6" s="31"/>
      <c r="JNB6" s="31"/>
      <c r="JNC6" s="31"/>
      <c r="JND6" s="31"/>
      <c r="JNE6" s="31"/>
      <c r="JNF6" s="31"/>
      <c r="JNG6" s="31"/>
      <c r="JNH6" s="31"/>
      <c r="JNI6" s="31"/>
      <c r="JNJ6" s="31"/>
      <c r="JNK6" s="31"/>
      <c r="JNL6" s="31"/>
      <c r="JNM6" s="31"/>
      <c r="JNN6" s="31"/>
      <c r="JNO6" s="31"/>
      <c r="JNP6" s="31"/>
      <c r="JNQ6" s="31"/>
      <c r="JNR6" s="31"/>
      <c r="JNS6" s="31"/>
      <c r="JNT6" s="31"/>
      <c r="JNU6" s="31"/>
      <c r="JNV6" s="31"/>
      <c r="JNW6" s="31"/>
      <c r="JNX6" s="31"/>
      <c r="JNY6" s="31"/>
      <c r="JNZ6" s="31"/>
      <c r="JOA6" s="31"/>
      <c r="JOB6" s="31"/>
      <c r="JOC6" s="31"/>
      <c r="JOD6" s="31"/>
      <c r="JOE6" s="31"/>
      <c r="JOF6" s="31"/>
      <c r="JOG6" s="31"/>
      <c r="JOH6" s="31"/>
      <c r="JOI6" s="31"/>
      <c r="JOJ6" s="31"/>
      <c r="JOK6" s="31"/>
      <c r="JOL6" s="31"/>
      <c r="JOM6" s="31"/>
      <c r="JON6" s="31"/>
      <c r="JOO6" s="31"/>
      <c r="JOP6" s="31"/>
      <c r="JOQ6" s="31"/>
      <c r="JOR6" s="31"/>
      <c r="JOS6" s="31"/>
      <c r="JOT6" s="31"/>
      <c r="JOU6" s="31"/>
      <c r="JOV6" s="31"/>
      <c r="JOW6" s="31"/>
      <c r="JOX6" s="31"/>
      <c r="JOY6" s="31"/>
      <c r="JOZ6" s="31"/>
      <c r="JPA6" s="31"/>
      <c r="JPB6" s="31"/>
      <c r="JPC6" s="31"/>
      <c r="JPD6" s="31"/>
      <c r="JPE6" s="31"/>
      <c r="JPF6" s="31"/>
      <c r="JPG6" s="31"/>
      <c r="JPH6" s="31"/>
      <c r="JPI6" s="31"/>
      <c r="JPJ6" s="31"/>
      <c r="JPK6" s="31"/>
      <c r="JPL6" s="31"/>
      <c r="JPM6" s="31"/>
      <c r="JPN6" s="31"/>
      <c r="JPO6" s="31"/>
      <c r="JPP6" s="31"/>
      <c r="JPQ6" s="31"/>
      <c r="JPR6" s="31"/>
      <c r="JPS6" s="31"/>
      <c r="JPT6" s="31"/>
      <c r="JPU6" s="31"/>
      <c r="JPV6" s="31"/>
      <c r="JPW6" s="31"/>
      <c r="JPX6" s="31"/>
      <c r="JPY6" s="31"/>
      <c r="JPZ6" s="31"/>
      <c r="JQA6" s="31"/>
      <c r="JQB6" s="31"/>
      <c r="JQC6" s="31"/>
      <c r="JQD6" s="31"/>
      <c r="JQE6" s="31"/>
      <c r="JQF6" s="31"/>
      <c r="JQG6" s="31"/>
      <c r="JQH6" s="31"/>
      <c r="JQI6" s="31"/>
      <c r="JQJ6" s="31"/>
      <c r="JQK6" s="31"/>
      <c r="JQL6" s="31"/>
      <c r="JQM6" s="31"/>
      <c r="JQN6" s="31"/>
      <c r="JQO6" s="31"/>
      <c r="JQP6" s="31"/>
      <c r="JQQ6" s="31"/>
      <c r="JQR6" s="31"/>
      <c r="JQS6" s="31"/>
      <c r="JQT6" s="31"/>
      <c r="JQU6" s="31"/>
      <c r="JQV6" s="31"/>
      <c r="JQW6" s="31"/>
      <c r="JQX6" s="31"/>
      <c r="JQY6" s="31"/>
      <c r="JQZ6" s="31"/>
      <c r="JRA6" s="31"/>
      <c r="JRB6" s="31"/>
      <c r="JRC6" s="31"/>
      <c r="JRD6" s="31"/>
      <c r="JRE6" s="31"/>
      <c r="JRF6" s="31"/>
      <c r="JRG6" s="31"/>
      <c r="JRH6" s="31"/>
      <c r="JRI6" s="31"/>
      <c r="JRJ6" s="31"/>
      <c r="JRK6" s="31"/>
      <c r="JRL6" s="31"/>
      <c r="JRM6" s="31"/>
      <c r="JRN6" s="31"/>
      <c r="JRO6" s="31"/>
      <c r="JRP6" s="31"/>
      <c r="JRQ6" s="31"/>
      <c r="JRR6" s="31"/>
      <c r="JRS6" s="31"/>
      <c r="JRT6" s="31"/>
      <c r="JRU6" s="31"/>
      <c r="JRV6" s="31"/>
      <c r="JRW6" s="31"/>
      <c r="JRX6" s="31"/>
      <c r="JRY6" s="31"/>
      <c r="JRZ6" s="31"/>
      <c r="JSA6" s="31"/>
      <c r="JSB6" s="31"/>
      <c r="JSC6" s="31"/>
      <c r="JSD6" s="31"/>
      <c r="JSE6" s="31"/>
      <c r="JSF6" s="31"/>
      <c r="JSG6" s="31"/>
      <c r="JSH6" s="31"/>
      <c r="JSI6" s="31"/>
      <c r="JSJ6" s="31"/>
      <c r="JSK6" s="31"/>
      <c r="JSL6" s="31"/>
      <c r="JSM6" s="31"/>
      <c r="JSN6" s="31"/>
      <c r="JSO6" s="31"/>
      <c r="JSP6" s="31"/>
      <c r="JSQ6" s="31"/>
      <c r="JSR6" s="31"/>
      <c r="JSS6" s="31"/>
      <c r="JST6" s="31"/>
      <c r="JSU6" s="31"/>
      <c r="JSV6" s="31"/>
      <c r="JSW6" s="31"/>
      <c r="JSX6" s="31"/>
      <c r="JSY6" s="31"/>
      <c r="JSZ6" s="31"/>
      <c r="JTA6" s="31"/>
      <c r="JTB6" s="31"/>
      <c r="JTC6" s="31"/>
      <c r="JTD6" s="31"/>
      <c r="JTE6" s="31"/>
      <c r="JTF6" s="31"/>
      <c r="JTG6" s="31"/>
      <c r="JTH6" s="31"/>
      <c r="JTI6" s="31"/>
      <c r="JTJ6" s="31"/>
      <c r="JTK6" s="31"/>
      <c r="JTL6" s="31"/>
      <c r="JTM6" s="31"/>
      <c r="JTN6" s="31"/>
      <c r="JTO6" s="31"/>
      <c r="JTP6" s="31"/>
      <c r="JTQ6" s="31"/>
      <c r="JTR6" s="31"/>
      <c r="JTS6" s="31"/>
      <c r="JTT6" s="31"/>
      <c r="JTU6" s="31"/>
      <c r="JTV6" s="31"/>
      <c r="JTW6" s="31"/>
      <c r="JTX6" s="31"/>
      <c r="JTY6" s="31"/>
      <c r="JTZ6" s="31"/>
      <c r="JUA6" s="31"/>
      <c r="JUB6" s="31"/>
      <c r="JUC6" s="31"/>
      <c r="JUD6" s="31"/>
      <c r="JUE6" s="31"/>
      <c r="JUF6" s="31"/>
      <c r="JUG6" s="31"/>
      <c r="JUH6" s="31"/>
      <c r="JUI6" s="31"/>
      <c r="JUJ6" s="31"/>
      <c r="JUK6" s="31"/>
      <c r="JUL6" s="31"/>
      <c r="JUM6" s="31"/>
      <c r="JUN6" s="31"/>
      <c r="JUO6" s="31"/>
      <c r="JUP6" s="31"/>
      <c r="JUQ6" s="31"/>
      <c r="JUR6" s="31"/>
      <c r="JUS6" s="31"/>
      <c r="JUT6" s="31"/>
      <c r="JUU6" s="31"/>
      <c r="JUV6" s="31"/>
      <c r="JUW6" s="31"/>
      <c r="JUX6" s="31"/>
      <c r="JUY6" s="31"/>
      <c r="JUZ6" s="31"/>
      <c r="JVA6" s="31"/>
      <c r="JVB6" s="31"/>
      <c r="JVC6" s="31"/>
      <c r="JVD6" s="31"/>
      <c r="JVE6" s="31"/>
      <c r="JVF6" s="31"/>
      <c r="JVG6" s="31"/>
      <c r="JVH6" s="31"/>
      <c r="JVI6" s="31"/>
      <c r="JVJ6" s="31"/>
      <c r="JVK6" s="31"/>
      <c r="JVL6" s="31"/>
      <c r="JVM6" s="31"/>
      <c r="JVN6" s="31"/>
      <c r="JVO6" s="31"/>
      <c r="JVP6" s="31"/>
      <c r="JVQ6" s="31"/>
      <c r="JVR6" s="31"/>
      <c r="JVS6" s="31"/>
      <c r="JVT6" s="31"/>
      <c r="JVU6" s="31"/>
      <c r="JVV6" s="31"/>
      <c r="JVW6" s="31"/>
      <c r="JVX6" s="31"/>
      <c r="JVY6" s="31"/>
      <c r="JVZ6" s="31"/>
      <c r="JWA6" s="31"/>
      <c r="JWB6" s="31"/>
      <c r="JWC6" s="31"/>
      <c r="JWD6" s="31"/>
      <c r="JWE6" s="31"/>
      <c r="JWF6" s="31"/>
      <c r="JWG6" s="31"/>
      <c r="JWH6" s="31"/>
      <c r="JWI6" s="31"/>
      <c r="JWJ6" s="31"/>
      <c r="JWK6" s="31"/>
      <c r="JWL6" s="31"/>
      <c r="JWM6" s="31"/>
      <c r="JWN6" s="31"/>
      <c r="JWO6" s="31"/>
      <c r="JWP6" s="31"/>
      <c r="JWQ6" s="31"/>
      <c r="JWR6" s="31"/>
      <c r="JWS6" s="31"/>
      <c r="JWT6" s="31"/>
      <c r="JWU6" s="31"/>
      <c r="JWV6" s="31"/>
      <c r="JWW6" s="31"/>
      <c r="JWX6" s="31"/>
      <c r="JWY6" s="31"/>
      <c r="JWZ6" s="31"/>
      <c r="JXA6" s="31"/>
      <c r="JXB6" s="31"/>
      <c r="JXC6" s="31"/>
      <c r="JXD6" s="31"/>
      <c r="JXE6" s="31"/>
      <c r="JXF6" s="31"/>
      <c r="JXG6" s="31"/>
      <c r="JXH6" s="31"/>
      <c r="JXI6" s="31"/>
      <c r="JXJ6" s="31"/>
      <c r="JXK6" s="31"/>
      <c r="JXL6" s="31"/>
      <c r="JXM6" s="31"/>
      <c r="JXN6" s="31"/>
      <c r="JXO6" s="31"/>
      <c r="JXP6" s="31"/>
      <c r="JXQ6" s="31"/>
      <c r="JXR6" s="31"/>
      <c r="JXS6" s="31"/>
      <c r="JXT6" s="31"/>
      <c r="JXU6" s="31"/>
      <c r="JXV6" s="31"/>
      <c r="JXW6" s="31"/>
      <c r="JXX6" s="31"/>
      <c r="JXY6" s="31"/>
      <c r="JXZ6" s="31"/>
      <c r="JYA6" s="31"/>
      <c r="JYB6" s="31"/>
      <c r="JYC6" s="31"/>
      <c r="JYD6" s="31"/>
      <c r="JYE6" s="31"/>
      <c r="JYF6" s="31"/>
      <c r="JYG6" s="31"/>
      <c r="JYH6" s="31"/>
      <c r="JYI6" s="31"/>
      <c r="JYJ6" s="31"/>
      <c r="JYK6" s="31"/>
      <c r="JYL6" s="31"/>
      <c r="JYM6" s="31"/>
      <c r="JYN6" s="31"/>
      <c r="JYO6" s="31"/>
      <c r="JYP6" s="31"/>
      <c r="JYQ6" s="31"/>
      <c r="JYR6" s="31"/>
      <c r="JYS6" s="31"/>
      <c r="JYT6" s="31"/>
      <c r="JYU6" s="31"/>
      <c r="JYV6" s="31"/>
      <c r="JYW6" s="31"/>
      <c r="JYX6" s="31"/>
      <c r="JYY6" s="31"/>
      <c r="JYZ6" s="31"/>
      <c r="JZA6" s="31"/>
      <c r="JZB6" s="31"/>
      <c r="JZC6" s="31"/>
      <c r="JZD6" s="31"/>
      <c r="JZE6" s="31"/>
      <c r="JZF6" s="31"/>
      <c r="JZG6" s="31"/>
      <c r="JZH6" s="31"/>
      <c r="JZI6" s="31"/>
      <c r="JZJ6" s="31"/>
      <c r="JZK6" s="31"/>
      <c r="JZL6" s="31"/>
      <c r="JZM6" s="31"/>
      <c r="JZN6" s="31"/>
      <c r="JZO6" s="31"/>
      <c r="JZP6" s="31"/>
      <c r="JZQ6" s="31"/>
      <c r="JZR6" s="31"/>
      <c r="JZS6" s="31"/>
      <c r="JZT6" s="31"/>
      <c r="JZU6" s="31"/>
      <c r="JZV6" s="31"/>
      <c r="JZW6" s="31"/>
      <c r="JZX6" s="31"/>
      <c r="JZY6" s="31"/>
      <c r="JZZ6" s="31"/>
      <c r="KAA6" s="31"/>
      <c r="KAB6" s="31"/>
      <c r="KAC6" s="31"/>
      <c r="KAD6" s="31"/>
      <c r="KAE6" s="31"/>
      <c r="KAF6" s="31"/>
      <c r="KAG6" s="31"/>
      <c r="KAH6" s="31"/>
      <c r="KAI6" s="31"/>
      <c r="KAJ6" s="31"/>
      <c r="KAK6" s="31"/>
      <c r="KAL6" s="31"/>
      <c r="KAM6" s="31"/>
      <c r="KAN6" s="31"/>
      <c r="KAO6" s="31"/>
      <c r="KAP6" s="31"/>
      <c r="KAQ6" s="31"/>
      <c r="KAR6" s="31"/>
      <c r="KAS6" s="31"/>
      <c r="KAT6" s="31"/>
      <c r="KAU6" s="31"/>
      <c r="KAV6" s="31"/>
      <c r="KAW6" s="31"/>
      <c r="KAX6" s="31"/>
      <c r="KAY6" s="31"/>
      <c r="KAZ6" s="31"/>
      <c r="KBA6" s="31"/>
      <c r="KBB6" s="31"/>
      <c r="KBC6" s="31"/>
      <c r="KBD6" s="31"/>
      <c r="KBE6" s="31"/>
      <c r="KBF6" s="31"/>
      <c r="KBG6" s="31"/>
      <c r="KBH6" s="31"/>
      <c r="KBI6" s="31"/>
      <c r="KBJ6" s="31"/>
      <c r="KBK6" s="31"/>
      <c r="KBL6" s="31"/>
      <c r="KBM6" s="31"/>
      <c r="KBN6" s="31"/>
      <c r="KBO6" s="31"/>
      <c r="KBP6" s="31"/>
      <c r="KBQ6" s="31"/>
      <c r="KBR6" s="31"/>
      <c r="KBS6" s="31"/>
      <c r="KBT6" s="31"/>
      <c r="KBU6" s="31"/>
      <c r="KBV6" s="31"/>
      <c r="KBW6" s="31"/>
      <c r="KBX6" s="31"/>
      <c r="KBY6" s="31"/>
      <c r="KBZ6" s="31"/>
      <c r="KCA6" s="31"/>
      <c r="KCB6" s="31"/>
      <c r="KCC6" s="31"/>
      <c r="KCD6" s="31"/>
      <c r="KCE6" s="31"/>
      <c r="KCF6" s="31"/>
      <c r="KCG6" s="31"/>
      <c r="KCH6" s="31"/>
      <c r="KCI6" s="31"/>
      <c r="KCJ6" s="31"/>
      <c r="KCK6" s="31"/>
      <c r="KCL6" s="31"/>
      <c r="KCM6" s="31"/>
      <c r="KCN6" s="31"/>
      <c r="KCO6" s="31"/>
      <c r="KCP6" s="31"/>
      <c r="KCQ6" s="31"/>
      <c r="KCR6" s="31"/>
      <c r="KCS6" s="31"/>
      <c r="KCT6" s="31"/>
      <c r="KCU6" s="31"/>
      <c r="KCV6" s="31"/>
      <c r="KCW6" s="31"/>
      <c r="KCX6" s="31"/>
      <c r="KCY6" s="31"/>
      <c r="KCZ6" s="31"/>
      <c r="KDA6" s="31"/>
      <c r="KDB6" s="31"/>
      <c r="KDC6" s="31"/>
      <c r="KDD6" s="31"/>
      <c r="KDE6" s="31"/>
      <c r="KDF6" s="31"/>
      <c r="KDG6" s="31"/>
      <c r="KDH6" s="31"/>
      <c r="KDI6" s="31"/>
      <c r="KDJ6" s="31"/>
      <c r="KDK6" s="31"/>
      <c r="KDL6" s="31"/>
      <c r="KDM6" s="31"/>
      <c r="KDN6" s="31"/>
      <c r="KDO6" s="31"/>
      <c r="KDP6" s="31"/>
      <c r="KDQ6" s="31"/>
      <c r="KDR6" s="31"/>
      <c r="KDS6" s="31"/>
      <c r="KDT6" s="31"/>
      <c r="KDU6" s="31"/>
      <c r="KDV6" s="31"/>
      <c r="KDW6" s="31"/>
      <c r="KDX6" s="31"/>
      <c r="KDY6" s="31"/>
      <c r="KDZ6" s="31"/>
      <c r="KEA6" s="31"/>
      <c r="KEB6" s="31"/>
      <c r="KEC6" s="31"/>
      <c r="KED6" s="31"/>
      <c r="KEE6" s="31"/>
      <c r="KEF6" s="31"/>
      <c r="KEG6" s="31"/>
      <c r="KEH6" s="31"/>
      <c r="KEI6" s="31"/>
      <c r="KEJ6" s="31"/>
      <c r="KEK6" s="31"/>
      <c r="KEL6" s="31"/>
      <c r="KEM6" s="31"/>
      <c r="KEN6" s="31"/>
      <c r="KEO6" s="31"/>
      <c r="KEP6" s="31"/>
      <c r="KEQ6" s="31"/>
      <c r="KER6" s="31"/>
      <c r="KES6" s="31"/>
      <c r="KET6" s="31"/>
      <c r="KEU6" s="31"/>
      <c r="KEV6" s="31"/>
      <c r="KEW6" s="31"/>
      <c r="KEX6" s="31"/>
      <c r="KEY6" s="31"/>
      <c r="KEZ6" s="31"/>
      <c r="KFA6" s="31"/>
      <c r="KFB6" s="31"/>
      <c r="KFC6" s="31"/>
      <c r="KFD6" s="31"/>
      <c r="KFE6" s="31"/>
      <c r="KFF6" s="31"/>
      <c r="KFG6" s="31"/>
      <c r="KFH6" s="31"/>
      <c r="KFI6" s="31"/>
      <c r="KFJ6" s="31"/>
      <c r="KFK6" s="31"/>
      <c r="KFL6" s="31"/>
      <c r="KFM6" s="31"/>
      <c r="KFN6" s="31"/>
      <c r="KFO6" s="31"/>
      <c r="KFP6" s="31"/>
      <c r="KFQ6" s="31"/>
      <c r="KFR6" s="31"/>
      <c r="KFS6" s="31"/>
      <c r="KFT6" s="31"/>
      <c r="KFU6" s="31"/>
      <c r="KFV6" s="31"/>
      <c r="KFW6" s="31"/>
      <c r="KFX6" s="31"/>
      <c r="KFY6" s="31"/>
      <c r="KFZ6" s="31"/>
      <c r="KGA6" s="31"/>
      <c r="KGB6" s="31"/>
      <c r="KGC6" s="31"/>
      <c r="KGD6" s="31"/>
      <c r="KGE6" s="31"/>
      <c r="KGF6" s="31"/>
      <c r="KGG6" s="31"/>
      <c r="KGH6" s="31"/>
      <c r="KGI6" s="31"/>
      <c r="KGJ6" s="31"/>
      <c r="KGK6" s="31"/>
      <c r="KGL6" s="31"/>
      <c r="KGM6" s="31"/>
      <c r="KGN6" s="31"/>
      <c r="KGO6" s="31"/>
      <c r="KGP6" s="31"/>
      <c r="KGQ6" s="31"/>
      <c r="KGR6" s="31"/>
      <c r="KGS6" s="31"/>
      <c r="KGT6" s="31"/>
      <c r="KGU6" s="31"/>
      <c r="KGV6" s="31"/>
      <c r="KGW6" s="31"/>
      <c r="KGX6" s="31"/>
      <c r="KGY6" s="31"/>
      <c r="KGZ6" s="31"/>
      <c r="KHA6" s="31"/>
      <c r="KHB6" s="31"/>
      <c r="KHC6" s="31"/>
      <c r="KHD6" s="31"/>
      <c r="KHE6" s="31"/>
      <c r="KHF6" s="31"/>
      <c r="KHG6" s="31"/>
      <c r="KHH6" s="31"/>
      <c r="KHI6" s="31"/>
      <c r="KHJ6" s="31"/>
      <c r="KHK6" s="31"/>
      <c r="KHL6" s="31"/>
      <c r="KHM6" s="31"/>
      <c r="KHN6" s="31"/>
      <c r="KHO6" s="31"/>
      <c r="KHP6" s="31"/>
      <c r="KHQ6" s="31"/>
      <c r="KHR6" s="31"/>
      <c r="KHS6" s="31"/>
      <c r="KHT6" s="31"/>
      <c r="KHU6" s="31"/>
      <c r="KHV6" s="31"/>
      <c r="KHW6" s="31"/>
      <c r="KHX6" s="31"/>
      <c r="KHY6" s="31"/>
      <c r="KHZ6" s="31"/>
      <c r="KIA6" s="31"/>
      <c r="KIB6" s="31"/>
      <c r="KIC6" s="31"/>
      <c r="KID6" s="31"/>
      <c r="KIE6" s="31"/>
      <c r="KIF6" s="31"/>
      <c r="KIG6" s="31"/>
      <c r="KIH6" s="31"/>
      <c r="KII6" s="31"/>
      <c r="KIJ6" s="31"/>
      <c r="KIK6" s="31"/>
      <c r="KIL6" s="31"/>
      <c r="KIM6" s="31"/>
      <c r="KIN6" s="31"/>
      <c r="KIO6" s="31"/>
      <c r="KIP6" s="31"/>
      <c r="KIQ6" s="31"/>
      <c r="KIR6" s="31"/>
      <c r="KIS6" s="31"/>
      <c r="KIT6" s="31"/>
      <c r="KIU6" s="31"/>
      <c r="KIV6" s="31"/>
      <c r="KIW6" s="31"/>
      <c r="KIX6" s="31"/>
      <c r="KIY6" s="31"/>
      <c r="KIZ6" s="31"/>
      <c r="KJA6" s="31"/>
      <c r="KJB6" s="31"/>
      <c r="KJC6" s="31"/>
      <c r="KJD6" s="31"/>
      <c r="KJE6" s="31"/>
      <c r="KJF6" s="31"/>
      <c r="KJG6" s="31"/>
      <c r="KJH6" s="31"/>
      <c r="KJI6" s="31"/>
      <c r="KJJ6" s="31"/>
      <c r="KJK6" s="31"/>
      <c r="KJL6" s="31"/>
      <c r="KJM6" s="31"/>
      <c r="KJN6" s="31"/>
      <c r="KJO6" s="31"/>
      <c r="KJP6" s="31"/>
      <c r="KJQ6" s="31"/>
      <c r="KJR6" s="31"/>
      <c r="KJS6" s="31"/>
      <c r="KJT6" s="31"/>
      <c r="KJU6" s="31"/>
      <c r="KJV6" s="31"/>
      <c r="KJW6" s="31"/>
      <c r="KJX6" s="31"/>
      <c r="KJY6" s="31"/>
      <c r="KJZ6" s="31"/>
      <c r="KKA6" s="31"/>
      <c r="KKB6" s="31"/>
      <c r="KKC6" s="31"/>
      <c r="KKD6" s="31"/>
      <c r="KKE6" s="31"/>
      <c r="KKF6" s="31"/>
      <c r="KKG6" s="31"/>
      <c r="KKH6" s="31"/>
      <c r="KKI6" s="31"/>
      <c r="KKJ6" s="31"/>
      <c r="KKK6" s="31"/>
      <c r="KKL6" s="31"/>
      <c r="KKM6" s="31"/>
      <c r="KKN6" s="31"/>
      <c r="KKO6" s="31"/>
      <c r="KKP6" s="31"/>
      <c r="KKQ6" s="31"/>
      <c r="KKR6" s="31"/>
      <c r="KKS6" s="31"/>
      <c r="KKT6" s="31"/>
      <c r="KKU6" s="31"/>
      <c r="KKV6" s="31"/>
      <c r="KKW6" s="31"/>
      <c r="KKX6" s="31"/>
      <c r="KKY6" s="31"/>
      <c r="KKZ6" s="31"/>
      <c r="KLA6" s="31"/>
      <c r="KLB6" s="31"/>
      <c r="KLC6" s="31"/>
      <c r="KLD6" s="31"/>
      <c r="KLE6" s="31"/>
      <c r="KLF6" s="31"/>
      <c r="KLG6" s="31"/>
      <c r="KLH6" s="31"/>
      <c r="KLI6" s="31"/>
      <c r="KLJ6" s="31"/>
      <c r="KLK6" s="31"/>
      <c r="KLL6" s="31"/>
      <c r="KLM6" s="31"/>
      <c r="KLN6" s="31"/>
      <c r="KLO6" s="31"/>
      <c r="KLP6" s="31"/>
      <c r="KLQ6" s="31"/>
      <c r="KLR6" s="31"/>
      <c r="KLS6" s="31"/>
      <c r="KLT6" s="31"/>
      <c r="KLU6" s="31"/>
      <c r="KLV6" s="31"/>
      <c r="KLW6" s="31"/>
      <c r="KLX6" s="31"/>
      <c r="KLY6" s="31"/>
      <c r="KLZ6" s="31"/>
      <c r="KMA6" s="31"/>
      <c r="KMB6" s="31"/>
      <c r="KMC6" s="31"/>
      <c r="KMD6" s="31"/>
      <c r="KME6" s="31"/>
      <c r="KMF6" s="31"/>
      <c r="KMG6" s="31"/>
      <c r="KMH6" s="31"/>
      <c r="KMI6" s="31"/>
      <c r="KMJ6" s="31"/>
      <c r="KMK6" s="31"/>
      <c r="KML6" s="31"/>
      <c r="KMM6" s="31"/>
      <c r="KMN6" s="31"/>
      <c r="KMO6" s="31"/>
      <c r="KMP6" s="31"/>
      <c r="KMQ6" s="31"/>
      <c r="KMR6" s="31"/>
      <c r="KMS6" s="31"/>
      <c r="KMT6" s="31"/>
      <c r="KMU6" s="31"/>
      <c r="KMV6" s="31"/>
      <c r="KMW6" s="31"/>
      <c r="KMX6" s="31"/>
      <c r="KMY6" s="31"/>
      <c r="KMZ6" s="31"/>
      <c r="KNA6" s="31"/>
      <c r="KNB6" s="31"/>
      <c r="KNC6" s="31"/>
      <c r="KND6" s="31"/>
      <c r="KNE6" s="31"/>
      <c r="KNF6" s="31"/>
      <c r="KNG6" s="31"/>
      <c r="KNH6" s="31"/>
      <c r="KNI6" s="31"/>
      <c r="KNJ6" s="31"/>
      <c r="KNK6" s="31"/>
      <c r="KNL6" s="31"/>
      <c r="KNM6" s="31"/>
      <c r="KNN6" s="31"/>
      <c r="KNO6" s="31"/>
      <c r="KNP6" s="31"/>
      <c r="KNQ6" s="31"/>
      <c r="KNR6" s="31"/>
      <c r="KNS6" s="31"/>
      <c r="KNT6" s="31"/>
      <c r="KNU6" s="31"/>
      <c r="KNV6" s="31"/>
      <c r="KNW6" s="31"/>
      <c r="KNX6" s="31"/>
      <c r="KNY6" s="31"/>
      <c r="KNZ6" s="31"/>
      <c r="KOA6" s="31"/>
      <c r="KOB6" s="31"/>
      <c r="KOC6" s="31"/>
      <c r="KOD6" s="31"/>
      <c r="KOE6" s="31"/>
      <c r="KOF6" s="31"/>
      <c r="KOG6" s="31"/>
      <c r="KOH6" s="31"/>
      <c r="KOI6" s="31"/>
      <c r="KOJ6" s="31"/>
      <c r="KOK6" s="31"/>
      <c r="KOL6" s="31"/>
      <c r="KOM6" s="31"/>
      <c r="KON6" s="31"/>
      <c r="KOO6" s="31"/>
      <c r="KOP6" s="31"/>
      <c r="KOQ6" s="31"/>
      <c r="KOR6" s="31"/>
      <c r="KOS6" s="31"/>
      <c r="KOT6" s="31"/>
      <c r="KOU6" s="31"/>
      <c r="KOV6" s="31"/>
      <c r="KOW6" s="31"/>
      <c r="KOX6" s="31"/>
      <c r="KOY6" s="31"/>
      <c r="KOZ6" s="31"/>
      <c r="KPA6" s="31"/>
      <c r="KPB6" s="31"/>
      <c r="KPC6" s="31"/>
      <c r="KPD6" s="31"/>
      <c r="KPE6" s="31"/>
      <c r="KPF6" s="31"/>
      <c r="KPG6" s="31"/>
      <c r="KPH6" s="31"/>
      <c r="KPI6" s="31"/>
      <c r="KPJ6" s="31"/>
      <c r="KPK6" s="31"/>
      <c r="KPL6" s="31"/>
      <c r="KPM6" s="31"/>
      <c r="KPN6" s="31"/>
      <c r="KPO6" s="31"/>
      <c r="KPP6" s="31"/>
      <c r="KPQ6" s="31"/>
      <c r="KPR6" s="31"/>
      <c r="KPS6" s="31"/>
      <c r="KPT6" s="31"/>
      <c r="KPU6" s="31"/>
      <c r="KPV6" s="31"/>
      <c r="KPW6" s="31"/>
      <c r="KPX6" s="31"/>
      <c r="KPY6" s="31"/>
      <c r="KPZ6" s="31"/>
      <c r="KQA6" s="31"/>
      <c r="KQB6" s="31"/>
      <c r="KQC6" s="31"/>
      <c r="KQD6" s="31"/>
      <c r="KQE6" s="31"/>
      <c r="KQF6" s="31"/>
      <c r="KQG6" s="31"/>
      <c r="KQH6" s="31"/>
      <c r="KQI6" s="31"/>
      <c r="KQJ6" s="31"/>
      <c r="KQK6" s="31"/>
      <c r="KQL6" s="31"/>
      <c r="KQM6" s="31"/>
      <c r="KQN6" s="31"/>
      <c r="KQO6" s="31"/>
      <c r="KQP6" s="31"/>
      <c r="KQQ6" s="31"/>
      <c r="KQR6" s="31"/>
      <c r="KQS6" s="31"/>
      <c r="KQT6" s="31"/>
      <c r="KQU6" s="31"/>
      <c r="KQV6" s="31"/>
      <c r="KQW6" s="31"/>
      <c r="KQX6" s="31"/>
      <c r="KQY6" s="31"/>
      <c r="KQZ6" s="31"/>
      <c r="KRA6" s="31"/>
      <c r="KRB6" s="31"/>
      <c r="KRC6" s="31"/>
      <c r="KRD6" s="31"/>
      <c r="KRE6" s="31"/>
      <c r="KRF6" s="31"/>
      <c r="KRG6" s="31"/>
      <c r="KRH6" s="31"/>
      <c r="KRI6" s="31"/>
      <c r="KRJ6" s="31"/>
      <c r="KRK6" s="31"/>
      <c r="KRL6" s="31"/>
      <c r="KRM6" s="31"/>
      <c r="KRN6" s="31"/>
      <c r="KRO6" s="31"/>
      <c r="KRP6" s="31"/>
      <c r="KRQ6" s="31"/>
      <c r="KRR6" s="31"/>
      <c r="KRS6" s="31"/>
      <c r="KRT6" s="31"/>
      <c r="KRU6" s="31"/>
      <c r="KRV6" s="31"/>
      <c r="KRW6" s="31"/>
      <c r="KRX6" s="31"/>
      <c r="KRY6" s="31"/>
      <c r="KRZ6" s="31"/>
      <c r="KSA6" s="31"/>
      <c r="KSB6" s="31"/>
      <c r="KSC6" s="31"/>
      <c r="KSD6" s="31"/>
      <c r="KSE6" s="31"/>
      <c r="KSF6" s="31"/>
      <c r="KSG6" s="31"/>
      <c r="KSH6" s="31"/>
      <c r="KSI6" s="31"/>
      <c r="KSJ6" s="31"/>
      <c r="KSK6" s="31"/>
      <c r="KSL6" s="31"/>
      <c r="KSM6" s="31"/>
      <c r="KSN6" s="31"/>
      <c r="KSO6" s="31"/>
      <c r="KSP6" s="31"/>
      <c r="KSQ6" s="31"/>
      <c r="KSR6" s="31"/>
      <c r="KSS6" s="31"/>
      <c r="KST6" s="31"/>
      <c r="KSU6" s="31"/>
      <c r="KSV6" s="31"/>
      <c r="KSW6" s="31"/>
      <c r="KSX6" s="31"/>
      <c r="KSY6" s="31"/>
      <c r="KSZ6" s="31"/>
      <c r="KTA6" s="31"/>
      <c r="KTB6" s="31"/>
      <c r="KTC6" s="31"/>
      <c r="KTD6" s="31"/>
      <c r="KTE6" s="31"/>
      <c r="KTF6" s="31"/>
      <c r="KTG6" s="31"/>
      <c r="KTH6" s="31"/>
      <c r="KTI6" s="31"/>
      <c r="KTJ6" s="31"/>
      <c r="KTK6" s="31"/>
      <c r="KTL6" s="31"/>
      <c r="KTM6" s="31"/>
      <c r="KTN6" s="31"/>
      <c r="KTO6" s="31"/>
      <c r="KTP6" s="31"/>
      <c r="KTQ6" s="31"/>
      <c r="KTR6" s="31"/>
      <c r="KTS6" s="31"/>
      <c r="KTT6" s="31"/>
      <c r="KTU6" s="31"/>
      <c r="KTV6" s="31"/>
      <c r="KTW6" s="31"/>
      <c r="KTX6" s="31"/>
      <c r="KTY6" s="31"/>
      <c r="KTZ6" s="31"/>
      <c r="KUA6" s="31"/>
      <c r="KUB6" s="31"/>
      <c r="KUC6" s="31"/>
      <c r="KUD6" s="31"/>
      <c r="KUE6" s="31"/>
      <c r="KUF6" s="31"/>
      <c r="KUG6" s="31"/>
      <c r="KUH6" s="31"/>
      <c r="KUI6" s="31"/>
      <c r="KUJ6" s="31"/>
      <c r="KUK6" s="31"/>
      <c r="KUL6" s="31"/>
      <c r="KUM6" s="31"/>
      <c r="KUN6" s="31"/>
      <c r="KUO6" s="31"/>
      <c r="KUP6" s="31"/>
      <c r="KUQ6" s="31"/>
      <c r="KUR6" s="31"/>
      <c r="KUS6" s="31"/>
      <c r="KUT6" s="31"/>
      <c r="KUU6" s="31"/>
      <c r="KUV6" s="31"/>
      <c r="KUW6" s="31"/>
      <c r="KUX6" s="31"/>
      <c r="KUY6" s="31"/>
      <c r="KUZ6" s="31"/>
      <c r="KVA6" s="31"/>
      <c r="KVB6" s="31"/>
      <c r="KVC6" s="31"/>
      <c r="KVD6" s="31"/>
      <c r="KVE6" s="31"/>
      <c r="KVF6" s="31"/>
      <c r="KVG6" s="31"/>
      <c r="KVH6" s="31"/>
      <c r="KVI6" s="31"/>
      <c r="KVJ6" s="31"/>
      <c r="KVK6" s="31"/>
      <c r="KVL6" s="31"/>
      <c r="KVM6" s="31"/>
      <c r="KVN6" s="31"/>
      <c r="KVO6" s="31"/>
      <c r="KVP6" s="31"/>
      <c r="KVQ6" s="31"/>
      <c r="KVR6" s="31"/>
      <c r="KVS6" s="31"/>
      <c r="KVT6" s="31"/>
      <c r="KVU6" s="31"/>
      <c r="KVV6" s="31"/>
      <c r="KVW6" s="31"/>
      <c r="KVX6" s="31"/>
      <c r="KVY6" s="31"/>
      <c r="KVZ6" s="31"/>
      <c r="KWA6" s="31"/>
      <c r="KWB6" s="31"/>
      <c r="KWC6" s="31"/>
      <c r="KWD6" s="31"/>
      <c r="KWE6" s="31"/>
      <c r="KWF6" s="31"/>
      <c r="KWG6" s="31"/>
      <c r="KWH6" s="31"/>
      <c r="KWI6" s="31"/>
      <c r="KWJ6" s="31"/>
      <c r="KWK6" s="31"/>
      <c r="KWL6" s="31"/>
      <c r="KWM6" s="31"/>
      <c r="KWN6" s="31"/>
      <c r="KWO6" s="31"/>
      <c r="KWP6" s="31"/>
      <c r="KWQ6" s="31"/>
      <c r="KWR6" s="31"/>
      <c r="KWS6" s="31"/>
      <c r="KWT6" s="31"/>
      <c r="KWU6" s="31"/>
      <c r="KWV6" s="31"/>
      <c r="KWW6" s="31"/>
      <c r="KWX6" s="31"/>
      <c r="KWY6" s="31"/>
      <c r="KWZ6" s="31"/>
      <c r="KXA6" s="31"/>
      <c r="KXB6" s="31"/>
      <c r="KXC6" s="31"/>
      <c r="KXD6" s="31"/>
      <c r="KXE6" s="31"/>
      <c r="KXF6" s="31"/>
      <c r="KXG6" s="31"/>
      <c r="KXH6" s="31"/>
      <c r="KXI6" s="31"/>
      <c r="KXJ6" s="31"/>
      <c r="KXK6" s="31"/>
      <c r="KXL6" s="31"/>
      <c r="KXM6" s="31"/>
      <c r="KXN6" s="31"/>
      <c r="KXO6" s="31"/>
      <c r="KXP6" s="31"/>
      <c r="KXQ6" s="31"/>
      <c r="KXR6" s="31"/>
      <c r="KXS6" s="31"/>
      <c r="KXT6" s="31"/>
      <c r="KXU6" s="31"/>
      <c r="KXV6" s="31"/>
      <c r="KXW6" s="31"/>
      <c r="KXX6" s="31"/>
      <c r="KXY6" s="31"/>
      <c r="KXZ6" s="31"/>
      <c r="KYA6" s="31"/>
      <c r="KYB6" s="31"/>
      <c r="KYC6" s="31"/>
      <c r="KYD6" s="31"/>
      <c r="KYE6" s="31"/>
      <c r="KYF6" s="31"/>
      <c r="KYG6" s="31"/>
      <c r="KYH6" s="31"/>
      <c r="KYI6" s="31"/>
      <c r="KYJ6" s="31"/>
      <c r="KYK6" s="31"/>
      <c r="KYL6" s="31"/>
      <c r="KYM6" s="31"/>
      <c r="KYN6" s="31"/>
      <c r="KYO6" s="31"/>
      <c r="KYP6" s="31"/>
      <c r="KYQ6" s="31"/>
      <c r="KYR6" s="31"/>
      <c r="KYS6" s="31"/>
      <c r="KYT6" s="31"/>
      <c r="KYU6" s="31"/>
      <c r="KYV6" s="31"/>
      <c r="KYW6" s="31"/>
      <c r="KYX6" s="31"/>
      <c r="KYY6" s="31"/>
      <c r="KYZ6" s="31"/>
      <c r="KZA6" s="31"/>
      <c r="KZB6" s="31"/>
      <c r="KZC6" s="31"/>
      <c r="KZD6" s="31"/>
      <c r="KZE6" s="31"/>
      <c r="KZF6" s="31"/>
      <c r="KZG6" s="31"/>
      <c r="KZH6" s="31"/>
      <c r="KZI6" s="31"/>
      <c r="KZJ6" s="31"/>
      <c r="KZK6" s="31"/>
      <c r="KZL6" s="31"/>
      <c r="KZM6" s="31"/>
      <c r="KZN6" s="31"/>
      <c r="KZO6" s="31"/>
      <c r="KZP6" s="31"/>
      <c r="KZQ6" s="31"/>
      <c r="KZR6" s="31"/>
      <c r="KZS6" s="31"/>
      <c r="KZT6" s="31"/>
      <c r="LFL6" s="31"/>
      <c r="LFM6" s="31"/>
      <c r="LFN6" s="31"/>
      <c r="LFO6" s="31"/>
      <c r="LFP6" s="31"/>
      <c r="LFQ6" s="31"/>
      <c r="LFR6" s="31"/>
      <c r="LFS6" s="31"/>
      <c r="LFT6" s="31"/>
      <c r="LFU6" s="31"/>
      <c r="LFV6" s="31"/>
      <c r="LFW6" s="31"/>
      <c r="LFX6" s="31"/>
      <c r="LFY6" s="31"/>
      <c r="LFZ6" s="31"/>
      <c r="LGA6" s="31"/>
      <c r="LGB6" s="31"/>
      <c r="LGC6" s="31"/>
      <c r="LGD6" s="31"/>
      <c r="LGE6" s="31"/>
      <c r="LGF6" s="31"/>
      <c r="LGG6" s="31"/>
      <c r="LGH6" s="31"/>
      <c r="LGI6" s="31"/>
      <c r="LGJ6" s="31"/>
      <c r="LGK6" s="31"/>
      <c r="LGL6" s="31"/>
      <c r="LGM6" s="31"/>
      <c r="LGN6" s="31"/>
      <c r="LGO6" s="31"/>
      <c r="LGP6" s="31"/>
      <c r="LGQ6" s="31"/>
      <c r="LGR6" s="31"/>
      <c r="LGS6" s="31"/>
      <c r="LGT6" s="31"/>
      <c r="LGU6" s="31"/>
      <c r="LGV6" s="31"/>
      <c r="LGW6" s="31"/>
      <c r="LGX6" s="31"/>
      <c r="LGY6" s="31"/>
      <c r="LGZ6" s="31"/>
      <c r="LHA6" s="31"/>
      <c r="LHB6" s="31"/>
      <c r="LHC6" s="31"/>
      <c r="LHD6" s="31"/>
      <c r="LHE6" s="31"/>
      <c r="LHF6" s="31"/>
      <c r="LHG6" s="31"/>
      <c r="LHH6" s="31"/>
      <c r="LHI6" s="31"/>
      <c r="LHJ6" s="31"/>
      <c r="LHK6" s="31"/>
      <c r="LHL6" s="31"/>
      <c r="LHM6" s="31"/>
      <c r="LHN6" s="31"/>
      <c r="LHO6" s="31"/>
      <c r="LHP6" s="31"/>
      <c r="LHQ6" s="31"/>
      <c r="LHR6" s="31"/>
      <c r="LHS6" s="31"/>
      <c r="LHT6" s="31"/>
      <c r="LHU6" s="31"/>
      <c r="LHV6" s="31"/>
      <c r="LHW6" s="31"/>
      <c r="LHX6" s="31"/>
      <c r="LHY6" s="31"/>
      <c r="LHZ6" s="31"/>
      <c r="LIA6" s="31"/>
      <c r="LIB6" s="31"/>
      <c r="LIC6" s="31"/>
      <c r="LID6" s="31"/>
      <c r="LIE6" s="31"/>
      <c r="LIF6" s="31"/>
      <c r="LIG6" s="31"/>
      <c r="LIH6" s="31"/>
      <c r="LII6" s="31"/>
      <c r="LIJ6" s="31"/>
      <c r="LIK6" s="31"/>
      <c r="LIL6" s="31"/>
      <c r="LIM6" s="31"/>
      <c r="LIN6" s="31"/>
      <c r="LIO6" s="31"/>
      <c r="LIP6" s="31"/>
      <c r="LIQ6" s="31"/>
      <c r="LIR6" s="31"/>
      <c r="LIS6" s="31"/>
      <c r="LIT6" s="31"/>
      <c r="LIU6" s="31"/>
      <c r="LIV6" s="31"/>
      <c r="LIW6" s="31"/>
      <c r="LIX6" s="31"/>
      <c r="LIY6" s="31"/>
      <c r="LIZ6" s="31"/>
      <c r="LJA6" s="31"/>
      <c r="LJB6" s="31"/>
      <c r="LJC6" s="31"/>
      <c r="LJD6" s="31"/>
      <c r="LJE6" s="31"/>
      <c r="LJF6" s="31"/>
      <c r="LJG6" s="31"/>
      <c r="LJH6" s="31"/>
      <c r="LJI6" s="31"/>
      <c r="LJJ6" s="31"/>
      <c r="LJK6" s="31"/>
      <c r="LJL6" s="31"/>
      <c r="LJM6" s="31"/>
      <c r="LJN6" s="31"/>
      <c r="LJO6" s="31"/>
      <c r="LJP6" s="31"/>
      <c r="LJQ6" s="31"/>
      <c r="LJR6" s="31"/>
      <c r="LJS6" s="31"/>
      <c r="LJT6" s="31"/>
      <c r="LJU6" s="31"/>
      <c r="LJV6" s="31"/>
      <c r="LJW6" s="31"/>
      <c r="LJX6" s="31"/>
      <c r="LJY6" s="31"/>
      <c r="LJZ6" s="31"/>
      <c r="LKA6" s="31"/>
      <c r="LKB6" s="31"/>
      <c r="LKC6" s="31"/>
      <c r="LKD6" s="31"/>
      <c r="LKE6" s="31"/>
      <c r="LKF6" s="31"/>
      <c r="LKG6" s="31"/>
      <c r="LKH6" s="31"/>
      <c r="LKI6" s="31"/>
      <c r="LKJ6" s="31"/>
      <c r="LKK6" s="31"/>
      <c r="LKL6" s="31"/>
      <c r="LKM6" s="31"/>
      <c r="LKN6" s="31"/>
      <c r="LKO6" s="31"/>
      <c r="LKP6" s="31"/>
      <c r="LKQ6" s="31"/>
      <c r="LKR6" s="31"/>
      <c r="LKS6" s="31"/>
      <c r="LKT6" s="31"/>
      <c r="LKU6" s="31"/>
      <c r="LKV6" s="31"/>
      <c r="LKW6" s="31"/>
      <c r="LKX6" s="31"/>
      <c r="LKY6" s="31"/>
      <c r="LKZ6" s="31"/>
      <c r="LLA6" s="31"/>
      <c r="LLB6" s="31"/>
      <c r="LLC6" s="31"/>
      <c r="LLD6" s="31"/>
      <c r="LLE6" s="31"/>
      <c r="LLF6" s="31"/>
      <c r="LLG6" s="31"/>
      <c r="LLH6" s="31"/>
      <c r="LLI6" s="31"/>
      <c r="LLJ6" s="31"/>
      <c r="LLK6" s="31"/>
      <c r="LLL6" s="31"/>
      <c r="LLM6" s="31"/>
      <c r="LLN6" s="31"/>
      <c r="LLO6" s="31"/>
      <c r="LLP6" s="31"/>
      <c r="LLQ6" s="31"/>
      <c r="LLR6" s="31"/>
      <c r="LLS6" s="31"/>
      <c r="LLT6" s="31"/>
      <c r="LLU6" s="31"/>
      <c r="LLV6" s="31"/>
      <c r="LLW6" s="31"/>
      <c r="LLX6" s="31"/>
      <c r="LLY6" s="31"/>
      <c r="LLZ6" s="31"/>
      <c r="LMA6" s="31"/>
      <c r="LMB6" s="31"/>
      <c r="LMC6" s="31"/>
      <c r="LMD6" s="31"/>
      <c r="LME6" s="31"/>
      <c r="LMF6" s="31"/>
      <c r="LMG6" s="31"/>
      <c r="LMH6" s="31"/>
      <c r="LMI6" s="31"/>
      <c r="LMJ6" s="31"/>
      <c r="LMK6" s="31"/>
      <c r="LML6" s="31"/>
      <c r="LMM6" s="31"/>
      <c r="LMN6" s="31"/>
      <c r="LMO6" s="31"/>
      <c r="LMP6" s="31"/>
      <c r="LMQ6" s="31"/>
      <c r="LMR6" s="31"/>
      <c r="LMS6" s="31"/>
      <c r="LMT6" s="31"/>
      <c r="LMU6" s="31"/>
      <c r="LMV6" s="31"/>
      <c r="LMW6" s="31"/>
      <c r="LMX6" s="31"/>
      <c r="LMY6" s="31"/>
      <c r="LMZ6" s="31"/>
      <c r="LNA6" s="31"/>
      <c r="LNB6" s="31"/>
      <c r="LNC6" s="31"/>
      <c r="LND6" s="31"/>
      <c r="LNE6" s="31"/>
      <c r="LNF6" s="31"/>
      <c r="LNG6" s="31"/>
      <c r="LNH6" s="31"/>
      <c r="LNI6" s="31"/>
      <c r="LNJ6" s="31"/>
      <c r="LNK6" s="31"/>
      <c r="LNL6" s="31"/>
      <c r="LNM6" s="31"/>
      <c r="LNN6" s="31"/>
      <c r="LNO6" s="31"/>
      <c r="LNP6" s="31"/>
      <c r="LNQ6" s="31"/>
      <c r="LNR6" s="31"/>
      <c r="LNS6" s="31"/>
      <c r="LNT6" s="31"/>
      <c r="LNU6" s="31"/>
      <c r="LNV6" s="31"/>
      <c r="LNW6" s="31"/>
      <c r="LNX6" s="31"/>
      <c r="LNY6" s="31"/>
      <c r="LNZ6" s="31"/>
      <c r="LOA6" s="31"/>
      <c r="LOB6" s="31"/>
      <c r="LOC6" s="31"/>
      <c r="LOD6" s="31"/>
      <c r="LOE6" s="31"/>
      <c r="LOF6" s="31"/>
      <c r="LOG6" s="31"/>
      <c r="LOH6" s="31"/>
      <c r="LOI6" s="31"/>
      <c r="LOJ6" s="31"/>
      <c r="LOK6" s="31"/>
      <c r="LOL6" s="31"/>
      <c r="LOM6" s="31"/>
      <c r="LON6" s="31"/>
      <c r="LOO6" s="31"/>
      <c r="LOP6" s="31"/>
      <c r="LOQ6" s="31"/>
      <c r="LOR6" s="31"/>
      <c r="LOS6" s="31"/>
      <c r="LOT6" s="31"/>
      <c r="LOU6" s="31"/>
      <c r="LOV6" s="31"/>
      <c r="LOW6" s="31"/>
      <c r="LOX6" s="31"/>
      <c r="LOY6" s="31"/>
      <c r="LOZ6" s="31"/>
      <c r="LPA6" s="31"/>
      <c r="LPB6" s="31"/>
      <c r="LPC6" s="31"/>
      <c r="LPD6" s="31"/>
      <c r="LPE6" s="31"/>
      <c r="LPF6" s="31"/>
      <c r="LPG6" s="31"/>
      <c r="LPH6" s="31"/>
      <c r="LPI6" s="31"/>
      <c r="LPJ6" s="31"/>
      <c r="LPK6" s="31"/>
      <c r="LPL6" s="31"/>
      <c r="LPM6" s="31"/>
      <c r="LPN6" s="31"/>
      <c r="LPO6" s="31"/>
      <c r="LPP6" s="31"/>
      <c r="LPQ6" s="31"/>
      <c r="LPR6" s="31"/>
      <c r="LPS6" s="31"/>
      <c r="LPT6" s="31"/>
      <c r="LPU6" s="31"/>
      <c r="LPV6" s="31"/>
      <c r="LPW6" s="31"/>
      <c r="LPX6" s="31"/>
      <c r="LPY6" s="31"/>
      <c r="LPZ6" s="31"/>
      <c r="LQA6" s="31"/>
      <c r="LQB6" s="31"/>
      <c r="LQC6" s="31"/>
      <c r="LQD6" s="31"/>
      <c r="LQE6" s="31"/>
      <c r="LQF6" s="31"/>
      <c r="LQG6" s="31"/>
      <c r="LQH6" s="31"/>
      <c r="LQI6" s="31"/>
      <c r="LQJ6" s="31"/>
      <c r="LQK6" s="31"/>
      <c r="LQL6" s="31"/>
      <c r="LQM6" s="31"/>
      <c r="LQN6" s="31"/>
      <c r="LQO6" s="31"/>
      <c r="LQP6" s="31"/>
      <c r="LQQ6" s="31"/>
      <c r="LQR6" s="31"/>
      <c r="LQS6" s="31"/>
      <c r="LQT6" s="31"/>
      <c r="LQU6" s="31"/>
      <c r="LQV6" s="31"/>
      <c r="LQW6" s="31"/>
      <c r="LQX6" s="31"/>
      <c r="LQY6" s="31"/>
      <c r="LQZ6" s="31"/>
      <c r="LRA6" s="31"/>
      <c r="LRB6" s="31"/>
      <c r="LRC6" s="31"/>
      <c r="LRD6" s="31"/>
      <c r="LRE6" s="31"/>
      <c r="LRF6" s="31"/>
      <c r="LRG6" s="31"/>
      <c r="LRH6" s="31"/>
      <c r="LRI6" s="31"/>
      <c r="LRJ6" s="31"/>
      <c r="LRK6" s="31"/>
      <c r="LRL6" s="31"/>
      <c r="LRM6" s="31"/>
      <c r="LRN6" s="31"/>
      <c r="LRO6" s="31"/>
      <c r="LRP6" s="31"/>
      <c r="LRQ6" s="31"/>
      <c r="LRR6" s="31"/>
      <c r="LRS6" s="31"/>
      <c r="LRT6" s="31"/>
      <c r="LRU6" s="31"/>
      <c r="LRV6" s="31"/>
      <c r="LRW6" s="31"/>
      <c r="LRX6" s="31"/>
      <c r="LRY6" s="31"/>
      <c r="LRZ6" s="31"/>
      <c r="LSA6" s="31"/>
      <c r="LSB6" s="31"/>
      <c r="LSC6" s="31"/>
      <c r="LSD6" s="31"/>
      <c r="LSE6" s="31"/>
      <c r="LSF6" s="31"/>
      <c r="LSG6" s="31"/>
      <c r="LSH6" s="31"/>
      <c r="LSI6" s="31"/>
      <c r="LSJ6" s="31"/>
      <c r="LSK6" s="31"/>
      <c r="LSL6" s="31"/>
      <c r="LSM6" s="31"/>
      <c r="LSN6" s="31"/>
      <c r="LSO6" s="31"/>
      <c r="LSP6" s="31"/>
      <c r="LSQ6" s="31"/>
      <c r="LSR6" s="31"/>
      <c r="LSS6" s="31"/>
      <c r="LST6" s="31"/>
      <c r="LSU6" s="31"/>
      <c r="LSV6" s="31"/>
      <c r="LSW6" s="31"/>
      <c r="LSX6" s="31"/>
      <c r="LSY6" s="31"/>
      <c r="LSZ6" s="31"/>
      <c r="LTA6" s="31"/>
      <c r="LTB6" s="31"/>
      <c r="LTC6" s="31"/>
      <c r="LTD6" s="31"/>
      <c r="LTE6" s="31"/>
      <c r="LTF6" s="31"/>
      <c r="LTG6" s="31"/>
      <c r="LTH6" s="31"/>
      <c r="LTI6" s="31"/>
      <c r="LTJ6" s="31"/>
      <c r="LTK6" s="31"/>
      <c r="LTL6" s="31"/>
      <c r="LTM6" s="31"/>
      <c r="LTN6" s="31"/>
      <c r="LTO6" s="31"/>
      <c r="LTP6" s="31"/>
      <c r="LTQ6" s="31"/>
      <c r="LTR6" s="31"/>
      <c r="LTS6" s="31"/>
      <c r="LTT6" s="31"/>
      <c r="LTU6" s="31"/>
      <c r="LTV6" s="31"/>
      <c r="LTW6" s="31"/>
      <c r="LTX6" s="31"/>
      <c r="LTY6" s="31"/>
      <c r="LTZ6" s="31"/>
      <c r="LUA6" s="31"/>
      <c r="LUB6" s="31"/>
      <c r="LUC6" s="31"/>
      <c r="LUD6" s="31"/>
      <c r="LUE6" s="31"/>
      <c r="LUF6" s="31"/>
      <c r="LUG6" s="31"/>
      <c r="LUH6" s="31"/>
      <c r="LUI6" s="31"/>
      <c r="LUJ6" s="31"/>
      <c r="LUK6" s="31"/>
      <c r="LUL6" s="31"/>
      <c r="LUM6" s="31"/>
      <c r="LUN6" s="31"/>
      <c r="LUO6" s="31"/>
      <c r="LUP6" s="31"/>
      <c r="LUQ6" s="31"/>
      <c r="LUR6" s="31"/>
      <c r="LUS6" s="31"/>
      <c r="LUT6" s="31"/>
      <c r="LUU6" s="31"/>
      <c r="LUV6" s="31"/>
      <c r="LUW6" s="31"/>
      <c r="LUX6" s="31"/>
      <c r="LUY6" s="31"/>
      <c r="LUZ6" s="31"/>
      <c r="LVA6" s="31"/>
      <c r="LVB6" s="31"/>
      <c r="LVC6" s="31"/>
      <c r="LVD6" s="31"/>
      <c r="LVE6" s="31"/>
      <c r="LVF6" s="31"/>
      <c r="LVG6" s="31"/>
      <c r="LVH6" s="31"/>
      <c r="LVI6" s="31"/>
      <c r="LVJ6" s="31"/>
      <c r="LVK6" s="31"/>
      <c r="LVL6" s="31"/>
      <c r="LVM6" s="31"/>
      <c r="LVN6" s="31"/>
      <c r="LVO6" s="31"/>
      <c r="LVP6" s="31"/>
      <c r="LVQ6" s="31"/>
      <c r="LVR6" s="31"/>
      <c r="LVS6" s="31"/>
      <c r="LVT6" s="31"/>
      <c r="LVU6" s="31"/>
      <c r="LVV6" s="31"/>
      <c r="LVW6" s="31"/>
      <c r="LVX6" s="31"/>
      <c r="LVY6" s="31"/>
      <c r="LVZ6" s="31"/>
      <c r="LWA6" s="31"/>
      <c r="LWB6" s="31"/>
      <c r="LWC6" s="31"/>
      <c r="LWD6" s="31"/>
      <c r="LWE6" s="31"/>
      <c r="LWF6" s="31"/>
      <c r="LWG6" s="31"/>
      <c r="LWH6" s="31"/>
      <c r="LWI6" s="31"/>
      <c r="LWJ6" s="31"/>
      <c r="LWK6" s="31"/>
      <c r="LWL6" s="31"/>
      <c r="LWM6" s="31"/>
      <c r="LWN6" s="31"/>
      <c r="LWO6" s="31"/>
      <c r="LWP6" s="31"/>
      <c r="LWQ6" s="31"/>
      <c r="LWR6" s="31"/>
      <c r="LWS6" s="31"/>
      <c r="LWT6" s="31"/>
      <c r="LWU6" s="31"/>
      <c r="LWV6" s="31"/>
      <c r="LWW6" s="31"/>
      <c r="LWX6" s="31"/>
      <c r="LWY6" s="31"/>
      <c r="LWZ6" s="31"/>
      <c r="LXA6" s="31"/>
      <c r="LXB6" s="31"/>
      <c r="LXC6" s="31"/>
      <c r="LXD6" s="31"/>
      <c r="LXE6" s="31"/>
      <c r="LXF6" s="31"/>
      <c r="LXG6" s="31"/>
      <c r="LXH6" s="31"/>
      <c r="LXI6" s="31"/>
      <c r="LXJ6" s="31"/>
      <c r="LXK6" s="31"/>
      <c r="LXL6" s="31"/>
      <c r="LXM6" s="31"/>
      <c r="LXN6" s="31"/>
      <c r="LXO6" s="31"/>
      <c r="LXP6" s="31"/>
      <c r="LXQ6" s="31"/>
      <c r="LXR6" s="31"/>
      <c r="LXS6" s="31"/>
      <c r="LXT6" s="31"/>
      <c r="LXU6" s="31"/>
      <c r="LXV6" s="31"/>
      <c r="LXW6" s="31"/>
      <c r="LXX6" s="31"/>
      <c r="LXY6" s="31"/>
      <c r="LXZ6" s="31"/>
      <c r="LYA6" s="31"/>
      <c r="LYB6" s="31"/>
      <c r="LYC6" s="31"/>
      <c r="LYD6" s="31"/>
      <c r="LYE6" s="31"/>
      <c r="LYF6" s="31"/>
      <c r="LYG6" s="31"/>
      <c r="LYH6" s="31"/>
      <c r="LYI6" s="31"/>
      <c r="LYJ6" s="31"/>
      <c r="LYK6" s="31"/>
      <c r="LYL6" s="31"/>
      <c r="LYM6" s="31"/>
      <c r="LYN6" s="31"/>
      <c r="LYO6" s="31"/>
      <c r="LYP6" s="31"/>
      <c r="LYQ6" s="31"/>
      <c r="LYR6" s="31"/>
      <c r="LYS6" s="31"/>
      <c r="LYT6" s="31"/>
      <c r="LYU6" s="31"/>
      <c r="LYV6" s="31"/>
      <c r="LYW6" s="31"/>
      <c r="LYX6" s="31"/>
      <c r="LYY6" s="31"/>
      <c r="LYZ6" s="31"/>
      <c r="LZA6" s="31"/>
      <c r="LZB6" s="31"/>
      <c r="LZC6" s="31"/>
      <c r="LZD6" s="31"/>
      <c r="LZE6" s="31"/>
      <c r="LZF6" s="31"/>
      <c r="LZG6" s="31"/>
      <c r="LZH6" s="31"/>
      <c r="LZI6" s="31"/>
      <c r="LZJ6" s="31"/>
      <c r="LZK6" s="31"/>
      <c r="LZL6" s="31"/>
      <c r="LZM6" s="31"/>
      <c r="LZN6" s="31"/>
      <c r="LZO6" s="31"/>
      <c r="LZP6" s="31"/>
      <c r="LZQ6" s="31"/>
      <c r="LZR6" s="31"/>
      <c r="LZS6" s="31"/>
      <c r="LZT6" s="31"/>
      <c r="LZU6" s="31"/>
      <c r="LZV6" s="31"/>
      <c r="LZW6" s="31"/>
      <c r="LZX6" s="31"/>
      <c r="LZY6" s="31"/>
      <c r="LZZ6" s="31"/>
      <c r="MAA6" s="31"/>
      <c r="MAB6" s="31"/>
      <c r="MAC6" s="31"/>
      <c r="MAD6" s="31"/>
      <c r="MAE6" s="31"/>
      <c r="MAF6" s="31"/>
      <c r="MAG6" s="31"/>
      <c r="MAH6" s="31"/>
      <c r="MAI6" s="31"/>
      <c r="MAJ6" s="31"/>
      <c r="MAK6" s="31"/>
      <c r="MAL6" s="31"/>
      <c r="MAM6" s="31"/>
      <c r="MAN6" s="31"/>
      <c r="MAO6" s="31"/>
      <c r="MAP6" s="31"/>
      <c r="MAQ6" s="31"/>
      <c r="MAR6" s="31"/>
      <c r="MAS6" s="31"/>
      <c r="MAT6" s="31"/>
      <c r="MAU6" s="31"/>
      <c r="MAV6" s="31"/>
      <c r="MAW6" s="31"/>
      <c r="MAX6" s="31"/>
      <c r="MAY6" s="31"/>
      <c r="MAZ6" s="31"/>
      <c r="MBA6" s="31"/>
      <c r="MBB6" s="31"/>
      <c r="MBC6" s="31"/>
      <c r="MBD6" s="31"/>
      <c r="MBE6" s="31"/>
      <c r="MBF6" s="31"/>
      <c r="MBG6" s="31"/>
      <c r="MBH6" s="31"/>
      <c r="MBI6" s="31"/>
      <c r="MBJ6" s="31"/>
      <c r="MBK6" s="31"/>
      <c r="MBL6" s="31"/>
      <c r="MBM6" s="31"/>
      <c r="MBN6" s="31"/>
      <c r="MBO6" s="31"/>
      <c r="MBP6" s="31"/>
      <c r="MBQ6" s="31"/>
      <c r="MBR6" s="31"/>
      <c r="MBS6" s="31"/>
      <c r="MBT6" s="31"/>
      <c r="MBU6" s="31"/>
      <c r="MBV6" s="31"/>
      <c r="MBW6" s="31"/>
      <c r="MBX6" s="31"/>
      <c r="MBY6" s="31"/>
      <c r="MBZ6" s="31"/>
      <c r="MCA6" s="31"/>
      <c r="MCB6" s="31"/>
      <c r="MCC6" s="31"/>
      <c r="MCD6" s="31"/>
      <c r="MCE6" s="31"/>
      <c r="MCF6" s="31"/>
      <c r="MCG6" s="31"/>
      <c r="MCH6" s="31"/>
      <c r="MCI6" s="31"/>
      <c r="MCJ6" s="31"/>
      <c r="MCK6" s="31"/>
      <c r="MCL6" s="31"/>
      <c r="MCM6" s="31"/>
      <c r="MCN6" s="31"/>
      <c r="MCO6" s="31"/>
      <c r="MCP6" s="31"/>
      <c r="MCQ6" s="31"/>
      <c r="MCR6" s="31"/>
      <c r="MCS6" s="31"/>
      <c r="MCT6" s="31"/>
      <c r="MCU6" s="31"/>
      <c r="MCV6" s="31"/>
      <c r="MCW6" s="31"/>
      <c r="MCX6" s="31"/>
      <c r="MCY6" s="31"/>
      <c r="MCZ6" s="31"/>
      <c r="MDA6" s="31"/>
      <c r="MDB6" s="31"/>
      <c r="MDC6" s="31"/>
      <c r="MDD6" s="31"/>
      <c r="MDE6" s="31"/>
      <c r="MDF6" s="31"/>
      <c r="MDG6" s="31"/>
      <c r="MDH6" s="31"/>
      <c r="MDI6" s="31"/>
      <c r="MDJ6" s="31"/>
      <c r="MDK6" s="31"/>
      <c r="MDL6" s="31"/>
      <c r="MDM6" s="31"/>
      <c r="MDN6" s="31"/>
      <c r="MDO6" s="31"/>
      <c r="MDP6" s="31"/>
      <c r="MDQ6" s="31"/>
      <c r="MDR6" s="31"/>
      <c r="MDS6" s="31"/>
      <c r="MDT6" s="31"/>
      <c r="MDU6" s="31"/>
      <c r="MDV6" s="31"/>
      <c r="MDW6" s="31"/>
      <c r="MDX6" s="31"/>
      <c r="MDY6" s="31"/>
      <c r="MDZ6" s="31"/>
      <c r="MEA6" s="31"/>
      <c r="MEB6" s="31"/>
      <c r="MEC6" s="31"/>
      <c r="MED6" s="31"/>
      <c r="MEE6" s="31"/>
      <c r="MEF6" s="31"/>
      <c r="MEG6" s="31"/>
      <c r="MEH6" s="31"/>
      <c r="MEI6" s="31"/>
      <c r="MEJ6" s="31"/>
      <c r="MEK6" s="31"/>
      <c r="MEL6" s="31"/>
      <c r="MEM6" s="31"/>
      <c r="MEN6" s="31"/>
      <c r="MEO6" s="31"/>
      <c r="MEP6" s="31"/>
      <c r="MEQ6" s="31"/>
      <c r="MER6" s="31"/>
      <c r="MES6" s="31"/>
      <c r="MET6" s="31"/>
      <c r="MEU6" s="31"/>
      <c r="MEV6" s="31"/>
      <c r="MEW6" s="31"/>
      <c r="MEX6" s="31"/>
      <c r="MEY6" s="31"/>
      <c r="MEZ6" s="31"/>
      <c r="MFA6" s="31"/>
      <c r="MFB6" s="31"/>
      <c r="MFC6" s="31"/>
      <c r="MFD6" s="31"/>
      <c r="MFE6" s="31"/>
      <c r="MFF6" s="31"/>
      <c r="MFG6" s="31"/>
      <c r="MFH6" s="31"/>
      <c r="MFI6" s="31"/>
      <c r="MFJ6" s="31"/>
      <c r="MFK6" s="31"/>
      <c r="MFL6" s="31"/>
      <c r="MFM6" s="31"/>
      <c r="MFN6" s="31"/>
      <c r="MFO6" s="31"/>
      <c r="MFP6" s="31"/>
      <c r="MFQ6" s="31"/>
      <c r="MFR6" s="31"/>
      <c r="MFS6" s="31"/>
      <c r="MFT6" s="31"/>
      <c r="MFU6" s="31"/>
      <c r="MFV6" s="31"/>
      <c r="MFW6" s="31"/>
      <c r="MFX6" s="31"/>
      <c r="MFY6" s="31"/>
      <c r="MFZ6" s="31"/>
      <c r="MGA6" s="31"/>
      <c r="MGB6" s="31"/>
      <c r="MGC6" s="31"/>
      <c r="MGD6" s="31"/>
      <c r="MGE6" s="31"/>
      <c r="MGF6" s="31"/>
      <c r="MGG6" s="31"/>
      <c r="MGH6" s="31"/>
      <c r="MGI6" s="31"/>
      <c r="MGJ6" s="31"/>
      <c r="MGK6" s="31"/>
      <c r="MGL6" s="31"/>
      <c r="MGM6" s="31"/>
      <c r="MGN6" s="31"/>
      <c r="MGO6" s="31"/>
      <c r="MGP6" s="31"/>
      <c r="MGQ6" s="31"/>
      <c r="MGR6" s="31"/>
      <c r="MGS6" s="31"/>
      <c r="MGT6" s="31"/>
      <c r="MGU6" s="31"/>
      <c r="MGV6" s="31"/>
      <c r="MGW6" s="31"/>
      <c r="MGX6" s="31"/>
      <c r="MGY6" s="31"/>
      <c r="MGZ6" s="31"/>
      <c r="MHA6" s="31"/>
      <c r="MHB6" s="31"/>
      <c r="MHC6" s="31"/>
      <c r="MHD6" s="31"/>
      <c r="MHE6" s="31"/>
      <c r="MHF6" s="31"/>
      <c r="MHG6" s="31"/>
      <c r="MHH6" s="31"/>
      <c r="MHI6" s="31"/>
      <c r="MHJ6" s="31"/>
      <c r="MHK6" s="31"/>
      <c r="MHL6" s="31"/>
      <c r="MHM6" s="31"/>
      <c r="MHN6" s="31"/>
      <c r="MHO6" s="31"/>
      <c r="MHP6" s="31"/>
      <c r="MHQ6" s="31"/>
      <c r="MHR6" s="31"/>
      <c r="MHS6" s="31"/>
      <c r="MHT6" s="31"/>
      <c r="MHU6" s="31"/>
      <c r="MHV6" s="31"/>
      <c r="MHW6" s="31"/>
      <c r="MHX6" s="31"/>
      <c r="MHY6" s="31"/>
      <c r="MHZ6" s="31"/>
      <c r="MIA6" s="31"/>
      <c r="MIB6" s="31"/>
      <c r="MIC6" s="31"/>
      <c r="MID6" s="31"/>
      <c r="MIE6" s="31"/>
      <c r="MIF6" s="31"/>
      <c r="MIG6" s="31"/>
      <c r="MIH6" s="31"/>
      <c r="MII6" s="31"/>
      <c r="MIJ6" s="31"/>
      <c r="MIK6" s="31"/>
      <c r="MIL6" s="31"/>
      <c r="MIM6" s="31"/>
      <c r="MIN6" s="31"/>
      <c r="MIO6" s="31"/>
      <c r="MIP6" s="31"/>
      <c r="MIQ6" s="31"/>
      <c r="MIR6" s="31"/>
      <c r="MIS6" s="31"/>
      <c r="MIT6" s="31"/>
      <c r="MIU6" s="31"/>
      <c r="MIV6" s="31"/>
      <c r="MIW6" s="31"/>
      <c r="MIX6" s="31"/>
      <c r="MIY6" s="31"/>
      <c r="MIZ6" s="31"/>
      <c r="MJA6" s="31"/>
      <c r="MJB6" s="31"/>
      <c r="MJC6" s="31"/>
      <c r="MJD6" s="31"/>
      <c r="MJE6" s="31"/>
      <c r="MJF6" s="31"/>
      <c r="MJG6" s="31"/>
      <c r="MJH6" s="31"/>
      <c r="MJI6" s="31"/>
      <c r="MJJ6" s="31"/>
      <c r="MJK6" s="31"/>
      <c r="MJL6" s="31"/>
      <c r="MJM6" s="31"/>
      <c r="MJN6" s="31"/>
      <c r="MJO6" s="31"/>
      <c r="MJP6" s="31"/>
      <c r="MJQ6" s="31"/>
      <c r="MJR6" s="31"/>
      <c r="MJS6" s="31"/>
      <c r="MJT6" s="31"/>
      <c r="MJU6" s="31"/>
      <c r="MJV6" s="31"/>
      <c r="MJW6" s="31"/>
      <c r="MJX6" s="31"/>
      <c r="MJY6" s="31"/>
      <c r="MJZ6" s="31"/>
      <c r="MKA6" s="31"/>
      <c r="MKB6" s="31"/>
      <c r="MKC6" s="31"/>
      <c r="MPU6" s="31"/>
      <c r="MPV6" s="31"/>
      <c r="MPW6" s="31"/>
      <c r="MPX6" s="31"/>
      <c r="MPY6" s="31"/>
      <c r="MPZ6" s="31"/>
      <c r="MQA6" s="31"/>
      <c r="MQB6" s="31"/>
      <c r="MQC6" s="31"/>
      <c r="MQD6" s="31"/>
      <c r="MQE6" s="31"/>
      <c r="MQF6" s="31"/>
      <c r="MQG6" s="31"/>
      <c r="MQH6" s="31"/>
      <c r="MQI6" s="31"/>
      <c r="MQJ6" s="31"/>
      <c r="MQK6" s="31"/>
      <c r="MQL6" s="31"/>
      <c r="MQM6" s="31"/>
      <c r="MQN6" s="31"/>
      <c r="MQO6" s="31"/>
      <c r="MQP6" s="31"/>
      <c r="MQQ6" s="31"/>
      <c r="MQR6" s="31"/>
      <c r="MQS6" s="31"/>
      <c r="MQT6" s="31"/>
      <c r="MQU6" s="31"/>
      <c r="MQV6" s="31"/>
      <c r="MQW6" s="31"/>
      <c r="MQX6" s="31"/>
      <c r="MQY6" s="31"/>
      <c r="MQZ6" s="31"/>
      <c r="MRA6" s="31"/>
      <c r="MRB6" s="31"/>
      <c r="MRC6" s="31"/>
      <c r="MRD6" s="31"/>
      <c r="MRE6" s="31"/>
      <c r="MRF6" s="31"/>
      <c r="MRG6" s="31"/>
      <c r="MRH6" s="31"/>
      <c r="MRI6" s="31"/>
      <c r="MRJ6" s="31"/>
      <c r="MRK6" s="31"/>
      <c r="MRL6" s="31"/>
      <c r="MRM6" s="31"/>
      <c r="MRN6" s="31"/>
      <c r="MRO6" s="31"/>
      <c r="MRP6" s="31"/>
      <c r="MRQ6" s="31"/>
      <c r="MRR6" s="31"/>
      <c r="MRS6" s="31"/>
      <c r="MRT6" s="31"/>
      <c r="MRU6" s="31"/>
      <c r="MRV6" s="31"/>
      <c r="MRW6" s="31"/>
      <c r="MRX6" s="31"/>
      <c r="MRY6" s="31"/>
      <c r="MRZ6" s="31"/>
      <c r="MSA6" s="31"/>
      <c r="MSB6" s="31"/>
      <c r="MSC6" s="31"/>
      <c r="MSD6" s="31"/>
      <c r="MSE6" s="31"/>
      <c r="MSF6" s="31"/>
      <c r="MSG6" s="31"/>
      <c r="MSH6" s="31"/>
      <c r="MSI6" s="31"/>
      <c r="MSJ6" s="31"/>
      <c r="MSK6" s="31"/>
      <c r="MSL6" s="31"/>
      <c r="MSM6" s="31"/>
      <c r="MSN6" s="31"/>
      <c r="MSO6" s="31"/>
      <c r="MSP6" s="31"/>
      <c r="MSQ6" s="31"/>
      <c r="MSR6" s="31"/>
      <c r="MSS6" s="31"/>
      <c r="MST6" s="31"/>
      <c r="MSU6" s="31"/>
      <c r="MSV6" s="31"/>
      <c r="MSW6" s="31"/>
      <c r="MSX6" s="31"/>
      <c r="MSY6" s="31"/>
      <c r="MSZ6" s="31"/>
      <c r="MTA6" s="31"/>
      <c r="MTB6" s="31"/>
      <c r="MTC6" s="31"/>
      <c r="MTD6" s="31"/>
      <c r="MTE6" s="31"/>
      <c r="MTF6" s="31"/>
      <c r="MTG6" s="31"/>
      <c r="MTH6" s="31"/>
      <c r="MTI6" s="31"/>
      <c r="MTJ6" s="31"/>
      <c r="MTK6" s="31"/>
      <c r="MTL6" s="31"/>
      <c r="MTM6" s="31"/>
      <c r="MTN6" s="31"/>
      <c r="MTO6" s="31"/>
      <c r="MTP6" s="31"/>
      <c r="MTQ6" s="31"/>
      <c r="MTR6" s="31"/>
      <c r="MTS6" s="31"/>
      <c r="MTT6" s="31"/>
      <c r="MTU6" s="31"/>
      <c r="MTV6" s="31"/>
      <c r="MTW6" s="31"/>
      <c r="MTX6" s="31"/>
      <c r="MTY6" s="31"/>
      <c r="MTZ6" s="31"/>
      <c r="MUA6" s="31"/>
      <c r="MUB6" s="31"/>
      <c r="MUC6" s="31"/>
      <c r="MUD6" s="31"/>
      <c r="MUE6" s="31"/>
      <c r="MUF6" s="31"/>
      <c r="MUG6" s="31"/>
      <c r="MUH6" s="31"/>
      <c r="MUI6" s="31"/>
      <c r="MUJ6" s="31"/>
      <c r="MUK6" s="31"/>
      <c r="MUL6" s="31"/>
      <c r="MUM6" s="31"/>
      <c r="MUN6" s="31"/>
      <c r="MUO6" s="31"/>
      <c r="MUP6" s="31"/>
      <c r="MUQ6" s="31"/>
      <c r="MUR6" s="31"/>
      <c r="MUS6" s="31"/>
      <c r="MUT6" s="31"/>
      <c r="MUU6" s="31"/>
      <c r="MUV6" s="31"/>
      <c r="MUW6" s="31"/>
      <c r="MUX6" s="31"/>
      <c r="MUY6" s="31"/>
      <c r="MUZ6" s="31"/>
      <c r="MVA6" s="31"/>
      <c r="MVB6" s="31"/>
      <c r="MVC6" s="31"/>
      <c r="MVD6" s="31"/>
      <c r="MVE6" s="31"/>
      <c r="MVF6" s="31"/>
      <c r="MVG6" s="31"/>
      <c r="MVH6" s="31"/>
      <c r="MVI6" s="31"/>
      <c r="MVJ6" s="31"/>
      <c r="MVK6" s="31"/>
      <c r="MVL6" s="31"/>
      <c r="MVM6" s="31"/>
      <c r="MVN6" s="31"/>
      <c r="MVO6" s="31"/>
      <c r="MVP6" s="31"/>
      <c r="MVQ6" s="31"/>
      <c r="MVR6" s="31"/>
      <c r="MVS6" s="31"/>
      <c r="MVT6" s="31"/>
      <c r="MVU6" s="31"/>
      <c r="MVV6" s="31"/>
      <c r="MVW6" s="31"/>
      <c r="MVX6" s="31"/>
      <c r="MVY6" s="31"/>
      <c r="MVZ6" s="31"/>
      <c r="MWA6" s="31"/>
      <c r="MWB6" s="31"/>
      <c r="MWC6" s="31"/>
      <c r="MWD6" s="31"/>
      <c r="MWE6" s="31"/>
      <c r="MWF6" s="31"/>
      <c r="MWG6" s="31"/>
      <c r="MWH6" s="31"/>
      <c r="MWI6" s="31"/>
      <c r="MWJ6" s="31"/>
      <c r="MWK6" s="31"/>
      <c r="MWL6" s="31"/>
      <c r="MWM6" s="31"/>
      <c r="MWN6" s="31"/>
      <c r="MWO6" s="31"/>
      <c r="MWP6" s="31"/>
      <c r="MWQ6" s="31"/>
      <c r="MWR6" s="31"/>
      <c r="MWS6" s="31"/>
      <c r="MWT6" s="31"/>
      <c r="MWU6" s="31"/>
      <c r="MWV6" s="31"/>
      <c r="MWW6" s="31"/>
      <c r="MWX6" s="31"/>
      <c r="MWY6" s="31"/>
      <c r="MWZ6" s="31"/>
      <c r="MXA6" s="31"/>
      <c r="MXB6" s="31"/>
      <c r="MXC6" s="31"/>
      <c r="MXD6" s="31"/>
      <c r="MXE6" s="31"/>
      <c r="MXF6" s="31"/>
      <c r="MXG6" s="31"/>
      <c r="MXH6" s="31"/>
      <c r="MXI6" s="31"/>
      <c r="MXJ6" s="31"/>
      <c r="MXK6" s="31"/>
      <c r="MXL6" s="31"/>
      <c r="MXM6" s="31"/>
      <c r="MXN6" s="31"/>
      <c r="MXO6" s="31"/>
      <c r="MXP6" s="31"/>
      <c r="MXQ6" s="31"/>
      <c r="MXR6" s="31"/>
      <c r="MXS6" s="31"/>
      <c r="MXT6" s="31"/>
      <c r="MXU6" s="31"/>
      <c r="MXV6" s="31"/>
      <c r="MXW6" s="31"/>
      <c r="MXX6" s="31"/>
      <c r="MXY6" s="31"/>
      <c r="MXZ6" s="31"/>
      <c r="MYA6" s="31"/>
      <c r="MYB6" s="31"/>
      <c r="MYC6" s="31"/>
      <c r="MYD6" s="31"/>
      <c r="MYE6" s="31"/>
      <c r="MYF6" s="31"/>
      <c r="MYG6" s="31"/>
      <c r="MYH6" s="31"/>
      <c r="MYI6" s="31"/>
      <c r="MYJ6" s="31"/>
      <c r="MYK6" s="31"/>
      <c r="MYL6" s="31"/>
      <c r="MYM6" s="31"/>
      <c r="MYN6" s="31"/>
      <c r="MYO6" s="31"/>
      <c r="MYP6" s="31"/>
      <c r="MYQ6" s="31"/>
      <c r="MYR6" s="31"/>
      <c r="MYS6" s="31"/>
      <c r="MYT6" s="31"/>
      <c r="MYU6" s="31"/>
      <c r="MYV6" s="31"/>
      <c r="MYW6" s="31"/>
      <c r="MYX6" s="31"/>
      <c r="MYY6" s="31"/>
      <c r="MYZ6" s="31"/>
      <c r="MZA6" s="31"/>
      <c r="MZB6" s="31"/>
      <c r="MZC6" s="31"/>
      <c r="MZD6" s="31"/>
      <c r="MZE6" s="31"/>
      <c r="MZF6" s="31"/>
      <c r="MZG6" s="31"/>
      <c r="MZH6" s="31"/>
      <c r="MZI6" s="31"/>
      <c r="MZJ6" s="31"/>
      <c r="MZK6" s="31"/>
      <c r="MZL6" s="31"/>
      <c r="MZM6" s="31"/>
      <c r="MZN6" s="31"/>
      <c r="MZO6" s="31"/>
      <c r="MZP6" s="31"/>
      <c r="MZQ6" s="31"/>
      <c r="MZR6" s="31"/>
      <c r="MZS6" s="31"/>
      <c r="MZT6" s="31"/>
      <c r="MZU6" s="31"/>
      <c r="MZV6" s="31"/>
      <c r="MZW6" s="31"/>
      <c r="MZX6" s="31"/>
      <c r="MZY6" s="31"/>
      <c r="MZZ6" s="31"/>
      <c r="NAA6" s="31"/>
      <c r="NAB6" s="31"/>
      <c r="NAC6" s="31"/>
      <c r="NAD6" s="31"/>
      <c r="NAE6" s="31"/>
      <c r="NAF6" s="31"/>
      <c r="NAG6" s="31"/>
      <c r="NAH6" s="31"/>
      <c r="NAI6" s="31"/>
      <c r="NAJ6" s="31"/>
      <c r="NAK6" s="31"/>
      <c r="NAL6" s="31"/>
      <c r="NAM6" s="31"/>
      <c r="NAN6" s="31"/>
      <c r="NAO6" s="31"/>
      <c r="NAP6" s="31"/>
      <c r="NAQ6" s="31"/>
      <c r="NAR6" s="31"/>
      <c r="NAS6" s="31"/>
      <c r="NAT6" s="31"/>
      <c r="NAU6" s="31"/>
      <c r="NAV6" s="31"/>
      <c r="NAW6" s="31"/>
      <c r="NAX6" s="31"/>
      <c r="NAY6" s="31"/>
      <c r="NAZ6" s="31"/>
      <c r="NBA6" s="31"/>
      <c r="NBB6" s="31"/>
      <c r="NBC6" s="31"/>
      <c r="NBD6" s="31"/>
      <c r="NBE6" s="31"/>
      <c r="NBF6" s="31"/>
      <c r="NBG6" s="31"/>
      <c r="NBH6" s="31"/>
      <c r="NBI6" s="31"/>
      <c r="NBJ6" s="31"/>
      <c r="NBK6" s="31"/>
      <c r="NBL6" s="31"/>
      <c r="NBM6" s="31"/>
      <c r="NBN6" s="31"/>
      <c r="NBO6" s="31"/>
      <c r="NBP6" s="31"/>
      <c r="NBQ6" s="31"/>
      <c r="NBR6" s="31"/>
      <c r="NBS6" s="31"/>
      <c r="NBT6" s="31"/>
      <c r="NBU6" s="31"/>
      <c r="NBV6" s="31"/>
      <c r="NBW6" s="31"/>
      <c r="NBX6" s="31"/>
      <c r="NBY6" s="31"/>
      <c r="NBZ6" s="31"/>
      <c r="NCA6" s="31"/>
      <c r="NCB6" s="31"/>
      <c r="NCC6" s="31"/>
      <c r="NCD6" s="31"/>
      <c r="NCE6" s="31"/>
      <c r="NCF6" s="31"/>
      <c r="NCG6" s="31"/>
      <c r="NCH6" s="31"/>
      <c r="NCI6" s="31"/>
      <c r="NCJ6" s="31"/>
      <c r="NCK6" s="31"/>
      <c r="NCL6" s="31"/>
      <c r="NCM6" s="31"/>
      <c r="NCN6" s="31"/>
      <c r="NCO6" s="31"/>
      <c r="NCP6" s="31"/>
      <c r="NCQ6" s="31"/>
      <c r="NCR6" s="31"/>
      <c r="NCS6" s="31"/>
      <c r="NCT6" s="31"/>
      <c r="NCU6" s="31"/>
      <c r="NCV6" s="31"/>
      <c r="NCW6" s="31"/>
      <c r="NCX6" s="31"/>
      <c r="NCY6" s="31"/>
      <c r="NCZ6" s="31"/>
      <c r="NDA6" s="31"/>
      <c r="NDB6" s="31"/>
      <c r="NDC6" s="31"/>
      <c r="NDD6" s="31"/>
      <c r="NDE6" s="31"/>
      <c r="NDF6" s="31"/>
      <c r="NDG6" s="31"/>
      <c r="NDH6" s="31"/>
      <c r="NDI6" s="31"/>
      <c r="NDJ6" s="31"/>
      <c r="NDK6" s="31"/>
      <c r="NDL6" s="31"/>
      <c r="NDM6" s="31"/>
      <c r="NDN6" s="31"/>
      <c r="NDO6" s="31"/>
      <c r="NDP6" s="31"/>
      <c r="NDQ6" s="31"/>
      <c r="NDR6" s="31"/>
      <c r="NDS6" s="31"/>
      <c r="NDT6" s="31"/>
      <c r="NDU6" s="31"/>
      <c r="NDV6" s="31"/>
      <c r="NDW6" s="31"/>
      <c r="NDX6" s="31"/>
      <c r="NDY6" s="31"/>
      <c r="NDZ6" s="31"/>
      <c r="NEA6" s="31"/>
      <c r="NEB6" s="31"/>
      <c r="NEC6" s="31"/>
      <c r="NED6" s="31"/>
      <c r="NEE6" s="31"/>
      <c r="NEF6" s="31"/>
      <c r="NEG6" s="31"/>
      <c r="NEH6" s="31"/>
      <c r="NEI6" s="31"/>
      <c r="NEJ6" s="31"/>
      <c r="NEK6" s="31"/>
      <c r="NEL6" s="31"/>
      <c r="NEM6" s="31"/>
      <c r="NEN6" s="31"/>
      <c r="NEO6" s="31"/>
      <c r="NEP6" s="31"/>
      <c r="NEQ6" s="31"/>
      <c r="NER6" s="31"/>
      <c r="NES6" s="31"/>
      <c r="NET6" s="31"/>
      <c r="NEU6" s="31"/>
      <c r="NEV6" s="31"/>
      <c r="NEW6" s="31"/>
      <c r="NEX6" s="31"/>
      <c r="NEY6" s="31"/>
      <c r="NEZ6" s="31"/>
      <c r="NFA6" s="31"/>
      <c r="NFB6" s="31"/>
      <c r="NFC6" s="31"/>
      <c r="NFD6" s="31"/>
      <c r="NFE6" s="31"/>
      <c r="NFF6" s="31"/>
      <c r="NFG6" s="31"/>
      <c r="NFH6" s="31"/>
      <c r="NFI6" s="31"/>
      <c r="NFJ6" s="31"/>
      <c r="NFK6" s="31"/>
      <c r="NFL6" s="31"/>
      <c r="NFM6" s="31"/>
      <c r="NFN6" s="31"/>
      <c r="NFO6" s="31"/>
      <c r="NFP6" s="31"/>
      <c r="NFQ6" s="31"/>
      <c r="NFR6" s="31"/>
      <c r="NFS6" s="31"/>
      <c r="NFT6" s="31"/>
      <c r="NFU6" s="31"/>
      <c r="NFV6" s="31"/>
      <c r="NFW6" s="31"/>
      <c r="NFX6" s="31"/>
      <c r="NFY6" s="31"/>
      <c r="NFZ6" s="31"/>
      <c r="NGA6" s="31"/>
      <c r="NGB6" s="31"/>
      <c r="NGC6" s="31"/>
      <c r="NGD6" s="31"/>
      <c r="NGE6" s="31"/>
      <c r="NGF6" s="31"/>
      <c r="NGG6" s="31"/>
      <c r="NGH6" s="31"/>
      <c r="NGI6" s="31"/>
      <c r="NGJ6" s="31"/>
      <c r="NGK6" s="31"/>
      <c r="NGL6" s="31"/>
      <c r="NGM6" s="31"/>
      <c r="NGN6" s="31"/>
      <c r="NGO6" s="31"/>
      <c r="NGP6" s="31"/>
      <c r="NGQ6" s="31"/>
      <c r="NGR6" s="31"/>
      <c r="NGS6" s="31"/>
      <c r="NGT6" s="31"/>
      <c r="NGU6" s="31"/>
      <c r="NGV6" s="31"/>
      <c r="NGW6" s="31"/>
      <c r="NGX6" s="31"/>
      <c r="NGY6" s="31"/>
      <c r="NGZ6" s="31"/>
      <c r="NHA6" s="31"/>
      <c r="NHB6" s="31"/>
      <c r="NHC6" s="31"/>
      <c r="NHD6" s="31"/>
      <c r="NHE6" s="31"/>
      <c r="NHF6" s="31"/>
      <c r="NHG6" s="31"/>
      <c r="NHH6" s="31"/>
      <c r="NHI6" s="31"/>
      <c r="NHJ6" s="31"/>
      <c r="NHK6" s="31"/>
      <c r="NHL6" s="31"/>
      <c r="NHM6" s="31"/>
      <c r="NHN6" s="31"/>
      <c r="NHO6" s="31"/>
      <c r="NHP6" s="31"/>
      <c r="NHQ6" s="31"/>
      <c r="NHR6" s="31"/>
      <c r="NHS6" s="31"/>
      <c r="NHT6" s="31"/>
      <c r="NHU6" s="31"/>
      <c r="NHV6" s="31"/>
      <c r="NHW6" s="31"/>
      <c r="NHX6" s="31"/>
      <c r="NHY6" s="31"/>
      <c r="NHZ6" s="31"/>
      <c r="NIA6" s="31"/>
      <c r="NIB6" s="31"/>
      <c r="NIC6" s="31"/>
      <c r="NID6" s="31"/>
      <c r="NIE6" s="31"/>
      <c r="NIF6" s="31"/>
      <c r="NIG6" s="31"/>
      <c r="NIH6" s="31"/>
      <c r="NII6" s="31"/>
      <c r="NIJ6" s="31"/>
      <c r="NIK6" s="31"/>
      <c r="NIL6" s="31"/>
      <c r="NIM6" s="31"/>
      <c r="NIN6" s="31"/>
      <c r="NIO6" s="31"/>
      <c r="NIP6" s="31"/>
      <c r="NIQ6" s="31"/>
      <c r="NIR6" s="31"/>
      <c r="NIS6" s="31"/>
      <c r="NIT6" s="31"/>
      <c r="NIU6" s="31"/>
      <c r="NIV6" s="31"/>
      <c r="NIW6" s="31"/>
      <c r="NIX6" s="31"/>
      <c r="NIY6" s="31"/>
      <c r="NIZ6" s="31"/>
      <c r="NJA6" s="31"/>
      <c r="NJB6" s="31"/>
      <c r="NJC6" s="31"/>
      <c r="NJD6" s="31"/>
      <c r="NJE6" s="31"/>
      <c r="NJF6" s="31"/>
      <c r="NJG6" s="31"/>
      <c r="NJH6" s="31"/>
      <c r="NJI6" s="31"/>
      <c r="NJJ6" s="31"/>
      <c r="NJK6" s="31"/>
      <c r="NJL6" s="31"/>
      <c r="NJM6" s="31"/>
      <c r="NJN6" s="31"/>
      <c r="NJO6" s="31"/>
      <c r="NJP6" s="31"/>
      <c r="NJQ6" s="31"/>
      <c r="NJR6" s="31"/>
      <c r="NJS6" s="31"/>
      <c r="NJT6" s="31"/>
      <c r="NJU6" s="31"/>
      <c r="NJV6" s="31"/>
      <c r="NJW6" s="31"/>
      <c r="NJX6" s="31"/>
      <c r="NJY6" s="31"/>
      <c r="NJZ6" s="31"/>
      <c r="NKA6" s="31"/>
      <c r="NKB6" s="31"/>
      <c r="NKC6" s="31"/>
      <c r="NKD6" s="31"/>
      <c r="NKE6" s="31"/>
      <c r="NKF6" s="31"/>
      <c r="NKG6" s="31"/>
      <c r="NKH6" s="31"/>
      <c r="NKI6" s="31"/>
      <c r="NKJ6" s="31"/>
      <c r="NKK6" s="31"/>
      <c r="NKL6" s="31"/>
      <c r="NKM6" s="31"/>
      <c r="NKN6" s="31"/>
      <c r="NKO6" s="31"/>
      <c r="NKP6" s="31"/>
      <c r="NKQ6" s="31"/>
      <c r="NKR6" s="31"/>
      <c r="NKS6" s="31"/>
      <c r="NKT6" s="31"/>
      <c r="NKU6" s="31"/>
      <c r="NKV6" s="31"/>
      <c r="NKW6" s="31"/>
      <c r="NKX6" s="31"/>
      <c r="NKY6" s="31"/>
      <c r="NKZ6" s="31"/>
      <c r="NLA6" s="31"/>
      <c r="NLB6" s="31"/>
      <c r="NLC6" s="31"/>
      <c r="NLD6" s="31"/>
      <c r="NLE6" s="31"/>
      <c r="NLF6" s="31"/>
      <c r="NLG6" s="31"/>
      <c r="NLH6" s="31"/>
      <c r="NLI6" s="31"/>
      <c r="NLJ6" s="31"/>
      <c r="NLK6" s="31"/>
      <c r="NLL6" s="31"/>
      <c r="NLM6" s="31"/>
      <c r="NLN6" s="31"/>
      <c r="NLO6" s="31"/>
      <c r="NLP6" s="31"/>
      <c r="NLQ6" s="31"/>
      <c r="NLR6" s="31"/>
      <c r="NLS6" s="31"/>
      <c r="NLT6" s="31"/>
      <c r="NLU6" s="31"/>
      <c r="NLV6" s="31"/>
      <c r="NLW6" s="31"/>
      <c r="NLX6" s="31"/>
      <c r="NLY6" s="31"/>
      <c r="NLZ6" s="31"/>
      <c r="NMA6" s="31"/>
      <c r="NMB6" s="31"/>
      <c r="NMC6" s="31"/>
      <c r="NMD6" s="31"/>
      <c r="NME6" s="31"/>
      <c r="NMF6" s="31"/>
      <c r="NMG6" s="31"/>
      <c r="NMH6" s="31"/>
      <c r="NMI6" s="31"/>
      <c r="NMJ6" s="31"/>
      <c r="NMK6" s="31"/>
      <c r="NML6" s="31"/>
      <c r="NMM6" s="31"/>
      <c r="NMN6" s="31"/>
      <c r="NMO6" s="31"/>
      <c r="NMP6" s="31"/>
      <c r="NMQ6" s="31"/>
      <c r="NMR6" s="31"/>
      <c r="NMS6" s="31"/>
      <c r="NMT6" s="31"/>
      <c r="NMU6" s="31"/>
      <c r="NMV6" s="31"/>
      <c r="NMW6" s="31"/>
      <c r="NMX6" s="31"/>
      <c r="NMY6" s="31"/>
      <c r="NMZ6" s="31"/>
      <c r="NNA6" s="31"/>
      <c r="NNB6" s="31"/>
      <c r="NNC6" s="31"/>
      <c r="NND6" s="31"/>
      <c r="NNE6" s="31"/>
      <c r="NNF6" s="31"/>
      <c r="NNG6" s="31"/>
      <c r="NNH6" s="31"/>
      <c r="NNI6" s="31"/>
      <c r="NNJ6" s="31"/>
      <c r="NNK6" s="31"/>
      <c r="NNL6" s="31"/>
      <c r="NNM6" s="31"/>
      <c r="NNN6" s="31"/>
      <c r="NNO6" s="31"/>
      <c r="NNP6" s="31"/>
      <c r="NNQ6" s="31"/>
      <c r="NNR6" s="31"/>
      <c r="NNS6" s="31"/>
      <c r="NNT6" s="31"/>
      <c r="NNU6" s="31"/>
      <c r="NNV6" s="31"/>
      <c r="NNW6" s="31"/>
      <c r="NNX6" s="31"/>
      <c r="NNY6" s="31"/>
      <c r="NNZ6" s="31"/>
      <c r="NOA6" s="31"/>
      <c r="NOB6" s="31"/>
      <c r="NOC6" s="31"/>
      <c r="NOD6" s="31"/>
      <c r="NOE6" s="31"/>
      <c r="NOF6" s="31"/>
      <c r="NOG6" s="31"/>
      <c r="NOH6" s="31"/>
      <c r="NOI6" s="31"/>
      <c r="NOJ6" s="31"/>
      <c r="NOK6" s="31"/>
      <c r="NOL6" s="31"/>
      <c r="NOM6" s="31"/>
      <c r="NON6" s="31"/>
      <c r="NOO6" s="31"/>
      <c r="NOP6" s="31"/>
      <c r="NOQ6" s="31"/>
      <c r="NOR6" s="31"/>
      <c r="NOS6" s="31"/>
      <c r="NOT6" s="31"/>
      <c r="NOU6" s="31"/>
      <c r="NOV6" s="31"/>
      <c r="NOW6" s="31"/>
      <c r="NOX6" s="31"/>
      <c r="NOY6" s="31"/>
      <c r="NOZ6" s="31"/>
      <c r="NPA6" s="31"/>
      <c r="NPB6" s="31"/>
      <c r="NPC6" s="31"/>
      <c r="NPD6" s="31"/>
      <c r="NPE6" s="31"/>
      <c r="NPF6" s="31"/>
      <c r="NPG6" s="31"/>
      <c r="NPH6" s="31"/>
      <c r="NPI6" s="31"/>
      <c r="NPJ6" s="31"/>
      <c r="NPK6" s="31"/>
      <c r="NPL6" s="31"/>
      <c r="NPM6" s="31"/>
      <c r="NPN6" s="31"/>
      <c r="NPO6" s="31"/>
      <c r="NPP6" s="31"/>
      <c r="NPQ6" s="31"/>
      <c r="NPR6" s="31"/>
      <c r="NPS6" s="31"/>
      <c r="NPT6" s="31"/>
      <c r="NPU6" s="31"/>
      <c r="NPV6" s="31"/>
      <c r="NPW6" s="31"/>
      <c r="NPX6" s="31"/>
      <c r="NPY6" s="31"/>
      <c r="NPZ6" s="31"/>
      <c r="NQA6" s="31"/>
      <c r="NQB6" s="31"/>
      <c r="NQC6" s="31"/>
      <c r="NQD6" s="31"/>
      <c r="NQE6" s="31"/>
      <c r="NQF6" s="31"/>
      <c r="NQG6" s="31"/>
      <c r="NQH6" s="31"/>
      <c r="NQI6" s="31"/>
      <c r="NQJ6" s="31"/>
      <c r="NQK6" s="31"/>
      <c r="NQL6" s="31"/>
      <c r="NQM6" s="31"/>
      <c r="NQN6" s="31"/>
      <c r="NQO6" s="31"/>
      <c r="NQP6" s="31"/>
      <c r="NQQ6" s="31"/>
      <c r="NQR6" s="31"/>
      <c r="NQS6" s="31"/>
      <c r="NQT6" s="31"/>
      <c r="NQU6" s="31"/>
      <c r="NQV6" s="31"/>
      <c r="NQW6" s="31"/>
      <c r="NQX6" s="31"/>
      <c r="NQY6" s="31"/>
      <c r="NQZ6" s="31"/>
      <c r="NRA6" s="31"/>
      <c r="NRB6" s="31"/>
      <c r="NRC6" s="31"/>
      <c r="NRD6" s="31"/>
      <c r="NRE6" s="31"/>
      <c r="NRF6" s="31"/>
      <c r="NRG6" s="31"/>
      <c r="NRH6" s="31"/>
      <c r="NRI6" s="31"/>
      <c r="NRJ6" s="31"/>
      <c r="NRK6" s="31"/>
      <c r="NRL6" s="31"/>
      <c r="NRM6" s="31"/>
      <c r="NRN6" s="31"/>
      <c r="NRO6" s="31"/>
      <c r="NRP6" s="31"/>
      <c r="NRQ6" s="31"/>
      <c r="NRR6" s="31"/>
      <c r="NRS6" s="31"/>
      <c r="NRT6" s="31"/>
      <c r="NRU6" s="31"/>
      <c r="NRV6" s="31"/>
      <c r="NRW6" s="31"/>
      <c r="NRX6" s="31"/>
      <c r="NRY6" s="31"/>
      <c r="NRZ6" s="31"/>
      <c r="NSA6" s="31"/>
      <c r="NSB6" s="31"/>
      <c r="NSC6" s="31"/>
      <c r="NSD6" s="31"/>
      <c r="NSE6" s="31"/>
      <c r="NSF6" s="31"/>
      <c r="NSG6" s="31"/>
      <c r="NSH6" s="31"/>
      <c r="NSI6" s="31"/>
      <c r="NSJ6" s="31"/>
      <c r="NSK6" s="31"/>
      <c r="NSL6" s="31"/>
      <c r="NSM6" s="31"/>
      <c r="NSN6" s="31"/>
      <c r="NSO6" s="31"/>
      <c r="NSP6" s="31"/>
      <c r="NSQ6" s="31"/>
      <c r="NSR6" s="31"/>
      <c r="NSS6" s="31"/>
      <c r="NST6" s="31"/>
      <c r="NSU6" s="31"/>
      <c r="NSV6" s="31"/>
      <c r="NSW6" s="31"/>
      <c r="NSX6" s="31"/>
      <c r="NSY6" s="31"/>
      <c r="NSZ6" s="31"/>
      <c r="NTA6" s="31"/>
      <c r="NTB6" s="31"/>
      <c r="NTC6" s="31"/>
      <c r="NTD6" s="31"/>
      <c r="NTE6" s="31"/>
      <c r="NTF6" s="31"/>
      <c r="NTG6" s="31"/>
      <c r="NTH6" s="31"/>
      <c r="NTI6" s="31"/>
      <c r="NTJ6" s="31"/>
      <c r="NTK6" s="31"/>
      <c r="NTL6" s="31"/>
      <c r="NTM6" s="31"/>
      <c r="NTN6" s="31"/>
      <c r="NTO6" s="31"/>
      <c r="NTP6" s="31"/>
      <c r="NTQ6" s="31"/>
      <c r="NTR6" s="31"/>
      <c r="NTS6" s="31"/>
      <c r="NTT6" s="31"/>
      <c r="NTU6" s="31"/>
      <c r="NTV6" s="31"/>
      <c r="NTW6" s="31"/>
      <c r="NTX6" s="31"/>
      <c r="NTY6" s="31"/>
      <c r="NTZ6" s="31"/>
      <c r="NUA6" s="31"/>
      <c r="NUB6" s="31"/>
      <c r="NUC6" s="31"/>
      <c r="NUD6" s="31"/>
      <c r="NUE6" s="31"/>
      <c r="NUF6" s="31"/>
      <c r="NUG6" s="31"/>
      <c r="NUH6" s="31"/>
      <c r="NUI6" s="31"/>
      <c r="NUJ6" s="31"/>
      <c r="NUK6" s="31"/>
      <c r="NUL6" s="31"/>
      <c r="NUM6" s="31"/>
      <c r="NUN6" s="31"/>
      <c r="NUO6" s="31"/>
      <c r="NUP6" s="31"/>
      <c r="NUQ6" s="31"/>
      <c r="NUR6" s="31"/>
      <c r="NUS6" s="31"/>
      <c r="NUT6" s="31"/>
      <c r="NUU6" s="31"/>
      <c r="NUV6" s="31"/>
      <c r="NUW6" s="31"/>
      <c r="NUX6" s="31"/>
      <c r="NUY6" s="31"/>
      <c r="NUZ6" s="31"/>
      <c r="NVA6" s="31"/>
      <c r="NVB6" s="31"/>
      <c r="NVC6" s="31"/>
      <c r="NVD6" s="31"/>
      <c r="NVE6" s="31"/>
      <c r="NVF6" s="31"/>
      <c r="NVG6" s="31"/>
      <c r="NVH6" s="31"/>
      <c r="NVI6" s="31"/>
      <c r="NVJ6" s="31"/>
      <c r="NVK6" s="31"/>
      <c r="NVL6" s="31"/>
      <c r="NVM6" s="31"/>
      <c r="NVN6" s="31"/>
      <c r="NVO6" s="31"/>
      <c r="NVP6" s="31"/>
      <c r="NVQ6" s="31"/>
      <c r="NVR6" s="31"/>
      <c r="NVS6" s="31"/>
      <c r="NVT6" s="31"/>
      <c r="NVU6" s="31"/>
      <c r="NVV6" s="31"/>
      <c r="NVW6" s="31"/>
      <c r="NVX6" s="31"/>
      <c r="NVY6" s="31"/>
      <c r="NVZ6" s="31"/>
      <c r="NWA6" s="31"/>
      <c r="NWB6" s="31"/>
      <c r="NWC6" s="31"/>
      <c r="NWD6" s="31"/>
      <c r="NWE6" s="31"/>
      <c r="NWF6" s="31"/>
      <c r="NWG6" s="31"/>
      <c r="NWH6" s="31"/>
      <c r="NWI6" s="31"/>
      <c r="NWJ6" s="31"/>
      <c r="NWK6" s="31"/>
      <c r="NWL6" s="31"/>
      <c r="NWM6" s="31"/>
      <c r="NWN6" s="31"/>
      <c r="NWO6" s="31"/>
      <c r="NWP6" s="31"/>
      <c r="NWQ6" s="31"/>
      <c r="NWR6" s="31"/>
      <c r="NWS6" s="31"/>
      <c r="NWT6" s="31"/>
      <c r="NWU6" s="31"/>
      <c r="NWV6" s="31"/>
      <c r="NWW6" s="31"/>
      <c r="NWX6" s="31"/>
      <c r="NWY6" s="31"/>
      <c r="NWZ6" s="31"/>
      <c r="NXA6" s="31"/>
      <c r="NXB6" s="31"/>
      <c r="NXC6" s="31"/>
      <c r="NXD6" s="31"/>
      <c r="NXE6" s="31"/>
      <c r="NXF6" s="31"/>
      <c r="NXG6" s="31"/>
      <c r="NXH6" s="31"/>
      <c r="NXI6" s="31"/>
      <c r="NXJ6" s="31"/>
      <c r="NXK6" s="31"/>
      <c r="NXL6" s="31"/>
      <c r="NXM6" s="31"/>
      <c r="NXN6" s="31"/>
      <c r="NXO6" s="31"/>
      <c r="NXP6" s="31"/>
      <c r="NXQ6" s="31"/>
      <c r="NXR6" s="31"/>
      <c r="NXS6" s="31"/>
      <c r="NXT6" s="31"/>
      <c r="NXU6" s="31"/>
      <c r="NXV6" s="31"/>
      <c r="NXW6" s="31"/>
      <c r="NXX6" s="31"/>
      <c r="NXY6" s="31"/>
      <c r="NXZ6" s="31"/>
      <c r="NYA6" s="31"/>
      <c r="NYB6" s="31"/>
      <c r="NYC6" s="31"/>
      <c r="NYD6" s="31"/>
      <c r="NYE6" s="31"/>
      <c r="NYF6" s="31"/>
      <c r="NYG6" s="31"/>
      <c r="NYH6" s="31"/>
      <c r="NYI6" s="31"/>
      <c r="NYJ6" s="31"/>
      <c r="NYK6" s="31"/>
      <c r="NYL6" s="31"/>
      <c r="NYM6" s="31"/>
      <c r="NYN6" s="31"/>
      <c r="NYO6" s="31"/>
      <c r="NYP6" s="31"/>
      <c r="NYQ6" s="31"/>
      <c r="NYR6" s="31"/>
      <c r="NYS6" s="31"/>
      <c r="NYT6" s="31"/>
      <c r="NYU6" s="31"/>
      <c r="NYV6" s="31"/>
      <c r="NYW6" s="31"/>
      <c r="NYX6" s="31"/>
      <c r="NYY6" s="31"/>
      <c r="NYZ6" s="31"/>
      <c r="NZA6" s="31"/>
      <c r="NZB6" s="31"/>
      <c r="NZC6" s="31"/>
      <c r="NZD6" s="31"/>
      <c r="NZE6" s="31"/>
      <c r="NZF6" s="31"/>
      <c r="NZG6" s="31"/>
      <c r="NZH6" s="31"/>
      <c r="NZI6" s="31"/>
      <c r="NZJ6" s="31"/>
      <c r="NZK6" s="31"/>
      <c r="NZL6" s="31"/>
      <c r="NZM6" s="31"/>
      <c r="NZN6" s="31"/>
      <c r="NZO6" s="31"/>
      <c r="NZP6" s="31"/>
      <c r="NZQ6" s="31"/>
      <c r="NZR6" s="31"/>
      <c r="NZS6" s="31"/>
      <c r="NZT6" s="31"/>
      <c r="NZU6" s="31"/>
      <c r="NZV6" s="31"/>
      <c r="NZW6" s="31"/>
      <c r="NZX6" s="31"/>
      <c r="NZY6" s="31"/>
      <c r="NZZ6" s="31"/>
      <c r="OAA6" s="31"/>
      <c r="OAB6" s="31"/>
      <c r="OAC6" s="31"/>
      <c r="OAD6" s="31"/>
      <c r="OAE6" s="31"/>
      <c r="OAF6" s="31"/>
      <c r="OAG6" s="31"/>
      <c r="OAH6" s="31"/>
      <c r="OAI6" s="31"/>
      <c r="OAJ6" s="31"/>
      <c r="OAK6" s="31"/>
      <c r="OAL6" s="31"/>
      <c r="OAM6" s="31"/>
      <c r="OAN6" s="31"/>
      <c r="OAO6" s="31"/>
      <c r="OAP6" s="31"/>
      <c r="OAQ6" s="31"/>
      <c r="OAR6" s="31"/>
      <c r="OAS6" s="31"/>
      <c r="OAT6" s="31"/>
      <c r="OAU6" s="31"/>
      <c r="OAV6" s="31"/>
      <c r="OAW6" s="31"/>
      <c r="OAX6" s="31"/>
      <c r="OAY6" s="31"/>
      <c r="OAZ6" s="31"/>
      <c r="OBA6" s="31"/>
      <c r="OBB6" s="31"/>
      <c r="OBC6" s="31"/>
      <c r="OBD6" s="31"/>
      <c r="OBE6" s="31"/>
      <c r="OBF6" s="31"/>
      <c r="OBG6" s="31"/>
      <c r="OBH6" s="31"/>
      <c r="OBI6" s="31"/>
      <c r="OBJ6" s="31"/>
      <c r="OBK6" s="31"/>
      <c r="OBL6" s="31"/>
      <c r="OBM6" s="31"/>
      <c r="OBN6" s="31"/>
      <c r="OBO6" s="31"/>
      <c r="OBP6" s="31"/>
      <c r="OBQ6" s="31"/>
      <c r="OBR6" s="31"/>
      <c r="OBS6" s="31"/>
      <c r="OHK6" s="31"/>
      <c r="OHL6" s="31"/>
      <c r="OHM6" s="31"/>
      <c r="OHN6" s="31"/>
      <c r="OHO6" s="31"/>
      <c r="OHP6" s="31"/>
      <c r="OHQ6" s="31"/>
      <c r="OHR6" s="31"/>
      <c r="OHS6" s="31"/>
      <c r="OHT6" s="31"/>
      <c r="OHU6" s="31"/>
      <c r="OHV6" s="31"/>
      <c r="OHW6" s="31"/>
      <c r="OHX6" s="31"/>
      <c r="OHY6" s="31"/>
      <c r="OHZ6" s="31"/>
      <c r="OIA6" s="31"/>
      <c r="OIB6" s="31"/>
      <c r="OIC6" s="31"/>
      <c r="OID6" s="31"/>
      <c r="OIE6" s="31"/>
      <c r="OIF6" s="31"/>
      <c r="OIG6" s="31"/>
      <c r="OIH6" s="31"/>
      <c r="OII6" s="31"/>
      <c r="OIJ6" s="31"/>
      <c r="OIK6" s="31"/>
      <c r="OIL6" s="31"/>
      <c r="OIM6" s="31"/>
      <c r="OIN6" s="31"/>
      <c r="OIO6" s="31"/>
      <c r="OIP6" s="31"/>
      <c r="OIQ6" s="31"/>
      <c r="OIR6" s="31"/>
      <c r="OIS6" s="31"/>
      <c r="OIT6" s="31"/>
      <c r="OIU6" s="31"/>
      <c r="OIV6" s="31"/>
      <c r="OIW6" s="31"/>
      <c r="OIX6" s="31"/>
      <c r="OIY6" s="31"/>
      <c r="OIZ6" s="31"/>
      <c r="OJA6" s="31"/>
      <c r="OJB6" s="31"/>
      <c r="OJC6" s="31"/>
      <c r="OJD6" s="31"/>
      <c r="OJE6" s="31"/>
      <c r="OJF6" s="31"/>
      <c r="OJG6" s="31"/>
      <c r="OJH6" s="31"/>
      <c r="OJI6" s="31"/>
      <c r="OJJ6" s="31"/>
      <c r="OJK6" s="31"/>
      <c r="OJL6" s="31"/>
      <c r="OJM6" s="31"/>
      <c r="OJN6" s="31"/>
      <c r="OJO6" s="31"/>
      <c r="OJP6" s="31"/>
      <c r="OJQ6" s="31"/>
      <c r="OJR6" s="31"/>
      <c r="OJS6" s="31"/>
      <c r="OJT6" s="31"/>
      <c r="OJU6" s="31"/>
      <c r="OJV6" s="31"/>
      <c r="OJW6" s="31"/>
      <c r="OJX6" s="31"/>
      <c r="OJY6" s="31"/>
      <c r="OJZ6" s="31"/>
      <c r="OKA6" s="31"/>
      <c r="OKB6" s="31"/>
      <c r="OKC6" s="31"/>
      <c r="OKD6" s="31"/>
      <c r="OKE6" s="31"/>
      <c r="OKF6" s="31"/>
      <c r="OKG6" s="31"/>
      <c r="OKH6" s="31"/>
      <c r="OKI6" s="31"/>
      <c r="OKJ6" s="31"/>
      <c r="OKK6" s="31"/>
      <c r="OKL6" s="31"/>
      <c r="OKM6" s="31"/>
      <c r="OKN6" s="31"/>
      <c r="OKO6" s="31"/>
      <c r="OKP6" s="31"/>
      <c r="OKQ6" s="31"/>
      <c r="OKR6" s="31"/>
      <c r="OKS6" s="31"/>
      <c r="OKT6" s="31"/>
      <c r="OKU6" s="31"/>
      <c r="OKV6" s="31"/>
      <c r="OKW6" s="31"/>
      <c r="OKX6" s="31"/>
      <c r="OKY6" s="31"/>
      <c r="OKZ6" s="31"/>
      <c r="OLA6" s="31"/>
      <c r="OLB6" s="31"/>
      <c r="OLC6" s="31"/>
      <c r="OLD6" s="31"/>
      <c r="OLE6" s="31"/>
      <c r="OLF6" s="31"/>
      <c r="OLG6" s="31"/>
      <c r="OLH6" s="31"/>
      <c r="OLI6" s="31"/>
      <c r="OLJ6" s="31"/>
      <c r="OLK6" s="31"/>
      <c r="OLL6" s="31"/>
      <c r="OLM6" s="31"/>
      <c r="OLN6" s="31"/>
      <c r="OLO6" s="31"/>
      <c r="OLP6" s="31"/>
      <c r="OLQ6" s="31"/>
      <c r="OLR6" s="31"/>
      <c r="OLS6" s="31"/>
      <c r="OLT6" s="31"/>
      <c r="OLU6" s="31"/>
      <c r="OLV6" s="31"/>
      <c r="OLW6" s="31"/>
      <c r="OLX6" s="31"/>
      <c r="OLY6" s="31"/>
      <c r="OLZ6" s="31"/>
      <c r="OMA6" s="31"/>
      <c r="OMB6" s="31"/>
      <c r="OMC6" s="31"/>
      <c r="OMD6" s="31"/>
      <c r="OME6" s="31"/>
      <c r="OMF6" s="31"/>
      <c r="OMG6" s="31"/>
      <c r="OMH6" s="31"/>
      <c r="OMI6" s="31"/>
      <c r="OMJ6" s="31"/>
      <c r="OMK6" s="31"/>
      <c r="OML6" s="31"/>
      <c r="OMM6" s="31"/>
      <c r="OMN6" s="31"/>
      <c r="OMO6" s="31"/>
      <c r="OMP6" s="31"/>
      <c r="OMQ6" s="31"/>
      <c r="OMR6" s="31"/>
      <c r="OMS6" s="31"/>
      <c r="OMT6" s="31"/>
      <c r="OMU6" s="31"/>
      <c r="OMV6" s="31"/>
      <c r="OMW6" s="31"/>
      <c r="OMX6" s="31"/>
      <c r="OMY6" s="31"/>
      <c r="OMZ6" s="31"/>
      <c r="ONA6" s="31"/>
      <c r="ONB6" s="31"/>
      <c r="ONC6" s="31"/>
      <c r="OND6" s="31"/>
      <c r="ONE6" s="31"/>
      <c r="ONF6" s="31"/>
      <c r="ONG6" s="31"/>
      <c r="ONH6" s="31"/>
      <c r="ONI6" s="31"/>
      <c r="ONJ6" s="31"/>
      <c r="ONK6" s="31"/>
      <c r="ONL6" s="31"/>
      <c r="ONM6" s="31"/>
      <c r="ONN6" s="31"/>
      <c r="ONO6" s="31"/>
      <c r="ONP6" s="31"/>
      <c r="ONQ6" s="31"/>
      <c r="ONR6" s="31"/>
      <c r="ONS6" s="31"/>
      <c r="ONT6" s="31"/>
      <c r="ONU6" s="31"/>
      <c r="ONV6" s="31"/>
      <c r="ONW6" s="31"/>
      <c r="ONX6" s="31"/>
      <c r="ONY6" s="31"/>
      <c r="ONZ6" s="31"/>
      <c r="OOA6" s="31"/>
      <c r="OOB6" s="31"/>
      <c r="OOC6" s="31"/>
      <c r="OOD6" s="31"/>
      <c r="OOE6" s="31"/>
      <c r="OOF6" s="31"/>
      <c r="OOG6" s="31"/>
      <c r="OOH6" s="31"/>
      <c r="OOI6" s="31"/>
      <c r="OOJ6" s="31"/>
      <c r="OOK6" s="31"/>
      <c r="OOL6" s="31"/>
      <c r="OOM6" s="31"/>
      <c r="OON6" s="31"/>
      <c r="OOO6" s="31"/>
      <c r="OOP6" s="31"/>
      <c r="OOQ6" s="31"/>
      <c r="OOR6" s="31"/>
      <c r="OOS6" s="31"/>
      <c r="OOT6" s="31"/>
      <c r="OOU6" s="31"/>
      <c r="OOV6" s="31"/>
      <c r="OOW6" s="31"/>
      <c r="OOX6" s="31"/>
      <c r="OOY6" s="31"/>
      <c r="OOZ6" s="31"/>
      <c r="OPA6" s="31"/>
      <c r="OPB6" s="31"/>
      <c r="OPC6" s="31"/>
      <c r="OPD6" s="31"/>
      <c r="OPE6" s="31"/>
      <c r="OPF6" s="31"/>
      <c r="OPG6" s="31"/>
      <c r="OPH6" s="31"/>
      <c r="OPI6" s="31"/>
      <c r="OPJ6" s="31"/>
      <c r="OPK6" s="31"/>
      <c r="OPL6" s="31"/>
      <c r="OPM6" s="31"/>
      <c r="OPN6" s="31"/>
      <c r="OPO6" s="31"/>
      <c r="OPP6" s="31"/>
      <c r="OPQ6" s="31"/>
      <c r="OPR6" s="31"/>
      <c r="OPS6" s="31"/>
      <c r="OPT6" s="31"/>
      <c r="OPU6" s="31"/>
      <c r="OPV6" s="31"/>
      <c r="OPW6" s="31"/>
      <c r="OPX6" s="31"/>
      <c r="OPY6" s="31"/>
      <c r="OPZ6" s="31"/>
      <c r="OQA6" s="31"/>
      <c r="OQB6" s="31"/>
      <c r="OQC6" s="31"/>
      <c r="OQD6" s="31"/>
      <c r="OQE6" s="31"/>
      <c r="OQF6" s="31"/>
      <c r="OQG6" s="31"/>
      <c r="OQH6" s="31"/>
      <c r="OQI6" s="31"/>
      <c r="OQJ6" s="31"/>
      <c r="OQK6" s="31"/>
      <c r="OQL6" s="31"/>
      <c r="OQM6" s="31"/>
      <c r="OQN6" s="31"/>
      <c r="OQO6" s="31"/>
      <c r="OQP6" s="31"/>
      <c r="OQQ6" s="31"/>
      <c r="OQR6" s="31"/>
      <c r="OQS6" s="31"/>
      <c r="OQT6" s="31"/>
      <c r="OQU6" s="31"/>
      <c r="OQV6" s="31"/>
      <c r="OQW6" s="31"/>
      <c r="OQX6" s="31"/>
      <c r="OQY6" s="31"/>
      <c r="OQZ6" s="31"/>
      <c r="ORA6" s="31"/>
      <c r="ORB6" s="31"/>
      <c r="ORC6" s="31"/>
      <c r="ORD6" s="31"/>
      <c r="ORE6" s="31"/>
      <c r="ORF6" s="31"/>
      <c r="ORG6" s="31"/>
      <c r="ORH6" s="31"/>
      <c r="ORI6" s="31"/>
      <c r="ORJ6" s="31"/>
      <c r="ORK6" s="31"/>
      <c r="ORL6" s="31"/>
      <c r="ORM6" s="31"/>
      <c r="ORN6" s="31"/>
      <c r="ORO6" s="31"/>
      <c r="ORP6" s="31"/>
      <c r="ORQ6" s="31"/>
      <c r="ORR6" s="31"/>
      <c r="ORS6" s="31"/>
      <c r="ORT6" s="31"/>
      <c r="ORU6" s="31"/>
      <c r="ORV6" s="31"/>
      <c r="ORW6" s="31"/>
      <c r="ORX6" s="31"/>
      <c r="ORY6" s="31"/>
      <c r="ORZ6" s="31"/>
      <c r="OSA6" s="31"/>
      <c r="OSB6" s="31"/>
      <c r="OSC6" s="31"/>
      <c r="OSD6" s="31"/>
      <c r="OSE6" s="31"/>
      <c r="OSF6" s="31"/>
      <c r="OSG6" s="31"/>
      <c r="OSH6" s="31"/>
      <c r="OSI6" s="31"/>
      <c r="OSJ6" s="31"/>
      <c r="OSK6" s="31"/>
      <c r="OSL6" s="31"/>
      <c r="OSM6" s="31"/>
      <c r="OSN6" s="31"/>
      <c r="OSO6" s="31"/>
      <c r="OSP6" s="31"/>
      <c r="OSQ6" s="31"/>
      <c r="OSR6" s="31"/>
      <c r="OSS6" s="31"/>
      <c r="OST6" s="31"/>
      <c r="OSU6" s="31"/>
      <c r="OSV6" s="31"/>
      <c r="OSW6" s="31"/>
      <c r="OSX6" s="31"/>
      <c r="OSY6" s="31"/>
      <c r="OSZ6" s="31"/>
      <c r="OTA6" s="31"/>
      <c r="OTB6" s="31"/>
      <c r="OTC6" s="31"/>
      <c r="OTD6" s="31"/>
      <c r="OTE6" s="31"/>
      <c r="OTF6" s="31"/>
      <c r="OTG6" s="31"/>
      <c r="OTH6" s="31"/>
      <c r="OTI6" s="31"/>
      <c r="OTJ6" s="31"/>
      <c r="OTK6" s="31"/>
      <c r="OTL6" s="31"/>
      <c r="OTM6" s="31"/>
      <c r="OTN6" s="31"/>
      <c r="OTO6" s="31"/>
      <c r="OTP6" s="31"/>
      <c r="OTQ6" s="31"/>
      <c r="OTR6" s="31"/>
      <c r="OTS6" s="31"/>
      <c r="OTT6" s="31"/>
      <c r="OTU6" s="31"/>
      <c r="OTV6" s="31"/>
      <c r="OTW6" s="31"/>
      <c r="OTX6" s="31"/>
      <c r="OTY6" s="31"/>
      <c r="OTZ6" s="31"/>
      <c r="OUA6" s="31"/>
      <c r="OUB6" s="31"/>
      <c r="OUC6" s="31"/>
      <c r="OUD6" s="31"/>
      <c r="OUE6" s="31"/>
      <c r="OUF6" s="31"/>
      <c r="OUG6" s="31"/>
      <c r="OUH6" s="31"/>
      <c r="OUI6" s="31"/>
      <c r="OUJ6" s="31"/>
      <c r="OUK6" s="31"/>
      <c r="OUL6" s="31"/>
      <c r="OUM6" s="31"/>
      <c r="OUN6" s="31"/>
      <c r="OUO6" s="31"/>
      <c r="OUP6" s="31"/>
      <c r="OUQ6" s="31"/>
      <c r="OUR6" s="31"/>
      <c r="OUS6" s="31"/>
      <c r="OUT6" s="31"/>
      <c r="OUU6" s="31"/>
      <c r="OUV6" s="31"/>
      <c r="OUW6" s="31"/>
      <c r="OUX6" s="31"/>
      <c r="OUY6" s="31"/>
      <c r="OUZ6" s="31"/>
      <c r="OVA6" s="31"/>
      <c r="OVB6" s="31"/>
      <c r="OVC6" s="31"/>
      <c r="OVD6" s="31"/>
      <c r="OVE6" s="31"/>
      <c r="OVF6" s="31"/>
      <c r="OVG6" s="31"/>
      <c r="OVH6" s="31"/>
      <c r="OVI6" s="31"/>
      <c r="OVJ6" s="31"/>
      <c r="OVK6" s="31"/>
      <c r="OVL6" s="31"/>
      <c r="OVM6" s="31"/>
      <c r="OVN6" s="31"/>
      <c r="OVO6" s="31"/>
      <c r="OVP6" s="31"/>
      <c r="OVQ6" s="31"/>
      <c r="OVR6" s="31"/>
      <c r="OVS6" s="31"/>
      <c r="OVT6" s="31"/>
      <c r="OVU6" s="31"/>
      <c r="OVV6" s="31"/>
      <c r="OVW6" s="31"/>
      <c r="OVX6" s="31"/>
      <c r="OVY6" s="31"/>
      <c r="OVZ6" s="31"/>
      <c r="OWA6" s="31"/>
      <c r="OWB6" s="31"/>
      <c r="OWC6" s="31"/>
      <c r="OWD6" s="31"/>
      <c r="OWE6" s="31"/>
      <c r="OWF6" s="31"/>
      <c r="OWG6" s="31"/>
      <c r="OWH6" s="31"/>
      <c r="OWI6" s="31"/>
      <c r="OWJ6" s="31"/>
      <c r="OWK6" s="31"/>
      <c r="OWL6" s="31"/>
      <c r="OWM6" s="31"/>
      <c r="OWN6" s="31"/>
      <c r="OWO6" s="31"/>
      <c r="OWP6" s="31"/>
      <c r="OWQ6" s="31"/>
      <c r="OWR6" s="31"/>
      <c r="OWS6" s="31"/>
      <c r="OWT6" s="31"/>
      <c r="OWU6" s="31"/>
      <c r="OWV6" s="31"/>
      <c r="OWW6" s="31"/>
      <c r="OWX6" s="31"/>
      <c r="OWY6" s="31"/>
      <c r="OWZ6" s="31"/>
      <c r="OXA6" s="31"/>
      <c r="OXB6" s="31"/>
      <c r="OXC6" s="31"/>
      <c r="OXD6" s="31"/>
      <c r="OXE6" s="31"/>
      <c r="OXF6" s="31"/>
      <c r="OXG6" s="31"/>
      <c r="OXH6" s="31"/>
      <c r="OXI6" s="31"/>
      <c r="OXJ6" s="31"/>
      <c r="OXK6" s="31"/>
      <c r="OXL6" s="31"/>
      <c r="OXM6" s="31"/>
      <c r="OXN6" s="31"/>
      <c r="OXO6" s="31"/>
      <c r="OXP6" s="31"/>
      <c r="OXQ6" s="31"/>
      <c r="OXR6" s="31"/>
      <c r="OXS6" s="31"/>
      <c r="OXT6" s="31"/>
      <c r="OXU6" s="31"/>
      <c r="OXV6" s="31"/>
      <c r="OXW6" s="31"/>
      <c r="OXX6" s="31"/>
      <c r="OXY6" s="31"/>
      <c r="OXZ6" s="31"/>
      <c r="OYA6" s="31"/>
      <c r="OYB6" s="31"/>
      <c r="OYC6" s="31"/>
      <c r="OYD6" s="31"/>
      <c r="OYE6" s="31"/>
      <c r="OYF6" s="31"/>
      <c r="OYG6" s="31"/>
      <c r="OYH6" s="31"/>
      <c r="OYI6" s="31"/>
      <c r="OYJ6" s="31"/>
      <c r="OYK6" s="31"/>
      <c r="OYL6" s="31"/>
      <c r="OYM6" s="31"/>
      <c r="OYN6" s="31"/>
      <c r="OYO6" s="31"/>
      <c r="OYP6" s="31"/>
      <c r="OYQ6" s="31"/>
      <c r="OYR6" s="31"/>
      <c r="OYS6" s="31"/>
      <c r="OYT6" s="31"/>
      <c r="OYU6" s="31"/>
      <c r="OYV6" s="31"/>
      <c r="OYW6" s="31"/>
      <c r="OYX6" s="31"/>
      <c r="OYY6" s="31"/>
      <c r="OYZ6" s="31"/>
      <c r="OZA6" s="31"/>
      <c r="OZB6" s="31"/>
      <c r="OZC6" s="31"/>
      <c r="OZD6" s="31"/>
      <c r="OZE6" s="31"/>
      <c r="OZF6" s="31"/>
      <c r="OZG6" s="31"/>
      <c r="OZH6" s="31"/>
      <c r="OZI6" s="31"/>
      <c r="OZJ6" s="31"/>
      <c r="OZK6" s="31"/>
      <c r="OZL6" s="31"/>
      <c r="OZM6" s="31"/>
      <c r="OZN6" s="31"/>
      <c r="OZO6" s="31"/>
      <c r="OZP6" s="31"/>
      <c r="OZQ6" s="31"/>
      <c r="OZR6" s="31"/>
      <c r="OZS6" s="31"/>
      <c r="OZT6" s="31"/>
      <c r="OZU6" s="31"/>
      <c r="OZV6" s="31"/>
      <c r="OZW6" s="31"/>
      <c r="OZX6" s="31"/>
      <c r="OZY6" s="31"/>
      <c r="OZZ6" s="31"/>
      <c r="PAA6" s="31"/>
      <c r="PAB6" s="31"/>
      <c r="PAC6" s="31"/>
      <c r="PAD6" s="31"/>
      <c r="PAE6" s="31"/>
      <c r="PAF6" s="31"/>
      <c r="PAG6" s="31"/>
      <c r="PAH6" s="31"/>
      <c r="PAI6" s="31"/>
      <c r="PAJ6" s="31"/>
      <c r="PAK6" s="31"/>
      <c r="PAL6" s="31"/>
      <c r="PAM6" s="31"/>
      <c r="PAN6" s="31"/>
      <c r="PAO6" s="31"/>
      <c r="PAP6" s="31"/>
      <c r="PAQ6" s="31"/>
      <c r="PAR6" s="31"/>
      <c r="PAS6" s="31"/>
      <c r="PAT6" s="31"/>
      <c r="PAU6" s="31"/>
      <c r="PAV6" s="31"/>
      <c r="PAW6" s="31"/>
      <c r="PAX6" s="31"/>
      <c r="PAY6" s="31"/>
      <c r="PAZ6" s="31"/>
      <c r="PBA6" s="31"/>
      <c r="PBB6" s="31"/>
      <c r="PBC6" s="31"/>
      <c r="PBD6" s="31"/>
      <c r="PBE6" s="31"/>
      <c r="PBF6" s="31"/>
      <c r="PBG6" s="31"/>
      <c r="PBH6" s="31"/>
      <c r="PBI6" s="31"/>
      <c r="PBJ6" s="31"/>
      <c r="PBK6" s="31"/>
      <c r="PBL6" s="31"/>
      <c r="PBM6" s="31"/>
      <c r="PBN6" s="31"/>
      <c r="PBO6" s="31"/>
      <c r="PBP6" s="31"/>
      <c r="PBQ6" s="31"/>
      <c r="PBR6" s="31"/>
      <c r="PBS6" s="31"/>
      <c r="PBT6" s="31"/>
      <c r="PBU6" s="31"/>
      <c r="PBV6" s="31"/>
      <c r="PBW6" s="31"/>
      <c r="PBX6" s="31"/>
      <c r="PBY6" s="31"/>
      <c r="PBZ6" s="31"/>
      <c r="PCA6" s="31"/>
      <c r="PCB6" s="31"/>
      <c r="PCC6" s="31"/>
      <c r="PCD6" s="31"/>
      <c r="PCE6" s="31"/>
      <c r="PCF6" s="31"/>
      <c r="PCG6" s="31"/>
      <c r="PCH6" s="31"/>
      <c r="PCI6" s="31"/>
      <c r="PCJ6" s="31"/>
      <c r="PCK6" s="31"/>
      <c r="PCL6" s="31"/>
      <c r="PCM6" s="31"/>
      <c r="PCN6" s="31"/>
      <c r="PCO6" s="31"/>
      <c r="PCP6" s="31"/>
      <c r="PCQ6" s="31"/>
      <c r="PCR6" s="31"/>
      <c r="PCS6" s="31"/>
      <c r="PCT6" s="31"/>
      <c r="PCU6" s="31"/>
      <c r="PCV6" s="31"/>
      <c r="PCW6" s="31"/>
      <c r="PCX6" s="31"/>
      <c r="PCY6" s="31"/>
      <c r="PCZ6" s="31"/>
      <c r="PDA6" s="31"/>
      <c r="PDB6" s="31"/>
      <c r="PDC6" s="31"/>
      <c r="PDD6" s="31"/>
      <c r="PDE6" s="31"/>
      <c r="PDF6" s="31"/>
      <c r="PDG6" s="31"/>
      <c r="PDH6" s="31"/>
      <c r="PDI6" s="31"/>
      <c r="PDJ6" s="31"/>
      <c r="PDK6" s="31"/>
      <c r="PDL6" s="31"/>
      <c r="PDM6" s="31"/>
      <c r="PDN6" s="31"/>
      <c r="PDO6" s="31"/>
      <c r="PDP6" s="31"/>
      <c r="PDQ6" s="31"/>
      <c r="PDR6" s="31"/>
      <c r="PDS6" s="31"/>
      <c r="PDT6" s="31"/>
      <c r="PDU6" s="31"/>
      <c r="PDV6" s="31"/>
      <c r="PDW6" s="31"/>
      <c r="PDX6" s="31"/>
      <c r="PDY6" s="31"/>
      <c r="PDZ6" s="31"/>
      <c r="PEA6" s="31"/>
      <c r="PEB6" s="31"/>
      <c r="PEC6" s="31"/>
      <c r="PED6" s="31"/>
      <c r="PEE6" s="31"/>
      <c r="PEF6" s="31"/>
      <c r="PEG6" s="31"/>
      <c r="PEH6" s="31"/>
      <c r="PEI6" s="31"/>
      <c r="PEJ6" s="31"/>
      <c r="PEK6" s="31"/>
      <c r="PEL6" s="31"/>
      <c r="PEM6" s="31"/>
      <c r="PEN6" s="31"/>
      <c r="PEO6" s="31"/>
      <c r="PEP6" s="31"/>
      <c r="PEQ6" s="31"/>
      <c r="PER6" s="31"/>
      <c r="PES6" s="31"/>
      <c r="PET6" s="31"/>
      <c r="PEU6" s="31"/>
      <c r="PEV6" s="31"/>
      <c r="PEW6" s="31"/>
      <c r="PEX6" s="31"/>
      <c r="PEY6" s="31"/>
      <c r="PEZ6" s="31"/>
      <c r="PFA6" s="31"/>
      <c r="PFB6" s="31"/>
      <c r="PFC6" s="31"/>
      <c r="PFD6" s="31"/>
      <c r="PFE6" s="31"/>
      <c r="PFF6" s="31"/>
      <c r="PFG6" s="31"/>
      <c r="PFH6" s="31"/>
      <c r="PFI6" s="31"/>
      <c r="PFJ6" s="31"/>
      <c r="PFK6" s="31"/>
      <c r="PFL6" s="31"/>
      <c r="PFM6" s="31"/>
      <c r="PFN6" s="31"/>
      <c r="PFO6" s="31"/>
      <c r="PFP6" s="31"/>
      <c r="PFQ6" s="31"/>
      <c r="PFR6" s="31"/>
      <c r="PFS6" s="31"/>
      <c r="PFT6" s="31"/>
      <c r="PFU6" s="31"/>
      <c r="PFV6" s="31"/>
      <c r="PFW6" s="31"/>
      <c r="PFX6" s="31"/>
      <c r="PFY6" s="31"/>
      <c r="PFZ6" s="31"/>
      <c r="PGA6" s="31"/>
      <c r="PGB6" s="31"/>
      <c r="PGC6" s="31"/>
      <c r="PGD6" s="31"/>
      <c r="PGE6" s="31"/>
      <c r="PGF6" s="31"/>
      <c r="PGG6" s="31"/>
      <c r="PGH6" s="31"/>
      <c r="PGI6" s="31"/>
      <c r="PGJ6" s="31"/>
      <c r="PGK6" s="31"/>
      <c r="PGL6" s="31"/>
      <c r="PGM6" s="31"/>
      <c r="PGN6" s="31"/>
      <c r="PGO6" s="31"/>
      <c r="PGP6" s="31"/>
      <c r="PGQ6" s="31"/>
      <c r="PGR6" s="31"/>
      <c r="PGS6" s="31"/>
      <c r="PGT6" s="31"/>
      <c r="PGU6" s="31"/>
      <c r="PGV6" s="31"/>
      <c r="PGW6" s="31"/>
      <c r="PGX6" s="31"/>
      <c r="PGY6" s="31"/>
      <c r="PGZ6" s="31"/>
      <c r="PHA6" s="31"/>
      <c r="PHB6" s="31"/>
      <c r="PHC6" s="31"/>
      <c r="PHD6" s="31"/>
      <c r="PHE6" s="31"/>
      <c r="PHF6" s="31"/>
      <c r="PHG6" s="31"/>
      <c r="PHH6" s="31"/>
      <c r="PHI6" s="31"/>
      <c r="PHJ6" s="31"/>
      <c r="PHK6" s="31"/>
      <c r="PHL6" s="31"/>
      <c r="PHM6" s="31"/>
      <c r="PHN6" s="31"/>
      <c r="PHO6" s="31"/>
      <c r="PHP6" s="31"/>
      <c r="PHQ6" s="31"/>
      <c r="PHR6" s="31"/>
      <c r="PHS6" s="31"/>
      <c r="PHT6" s="31"/>
      <c r="PHU6" s="31"/>
      <c r="PHV6" s="31"/>
      <c r="PHW6" s="31"/>
      <c r="PHX6" s="31"/>
      <c r="PHY6" s="31"/>
      <c r="PHZ6" s="31"/>
      <c r="PIA6" s="31"/>
      <c r="PIB6" s="31"/>
      <c r="PIC6" s="31"/>
      <c r="PID6" s="31"/>
      <c r="PIE6" s="31"/>
      <c r="PIF6" s="31"/>
      <c r="PIG6" s="31"/>
      <c r="PIH6" s="31"/>
      <c r="PII6" s="31"/>
      <c r="PIJ6" s="31"/>
      <c r="PIK6" s="31"/>
      <c r="PIL6" s="31"/>
      <c r="PIM6" s="31"/>
      <c r="PIN6" s="31"/>
      <c r="PIO6" s="31"/>
      <c r="PIP6" s="31"/>
      <c r="PIQ6" s="31"/>
      <c r="PIR6" s="31"/>
      <c r="PIS6" s="31"/>
      <c r="PIT6" s="31"/>
      <c r="PIU6" s="31"/>
      <c r="PIV6" s="31"/>
      <c r="PIW6" s="31"/>
      <c r="PIX6" s="31"/>
      <c r="PIY6" s="31"/>
      <c r="PIZ6" s="31"/>
      <c r="PJA6" s="31"/>
      <c r="PJB6" s="31"/>
      <c r="PJC6" s="31"/>
      <c r="PJD6" s="31"/>
      <c r="PJE6" s="31"/>
      <c r="PJF6" s="31"/>
      <c r="PJG6" s="31"/>
      <c r="PJH6" s="31"/>
      <c r="PJI6" s="31"/>
      <c r="PJJ6" s="31"/>
      <c r="PJK6" s="31"/>
      <c r="PJL6" s="31"/>
      <c r="PJM6" s="31"/>
      <c r="PJN6" s="31"/>
      <c r="PJO6" s="31"/>
      <c r="PJP6" s="31"/>
      <c r="PJQ6" s="31"/>
      <c r="PJR6" s="31"/>
      <c r="PJS6" s="31"/>
      <c r="PJT6" s="31"/>
      <c r="PJU6" s="31"/>
      <c r="PJV6" s="31"/>
      <c r="PJW6" s="31"/>
      <c r="PJX6" s="31"/>
      <c r="PJY6" s="31"/>
      <c r="PJZ6" s="31"/>
      <c r="PKA6" s="31"/>
      <c r="PKB6" s="31"/>
      <c r="PKC6" s="31"/>
      <c r="PKD6" s="31"/>
      <c r="PKE6" s="31"/>
      <c r="PKF6" s="31"/>
      <c r="PKG6" s="31"/>
      <c r="PKH6" s="31"/>
      <c r="PKI6" s="31"/>
      <c r="PKJ6" s="31"/>
      <c r="PKK6" s="31"/>
      <c r="PKL6" s="31"/>
      <c r="PKM6" s="31"/>
      <c r="PKN6" s="31"/>
      <c r="PKO6" s="31"/>
      <c r="PKP6" s="31"/>
      <c r="PKQ6" s="31"/>
      <c r="PKR6" s="31"/>
      <c r="PKS6" s="31"/>
      <c r="PKT6" s="31"/>
      <c r="PKU6" s="31"/>
      <c r="PKV6" s="31"/>
      <c r="PKW6" s="31"/>
      <c r="PKX6" s="31"/>
      <c r="PKY6" s="31"/>
      <c r="PKZ6" s="31"/>
      <c r="PLA6" s="31"/>
      <c r="PLB6" s="31"/>
      <c r="PLC6" s="31"/>
      <c r="PLD6" s="31"/>
      <c r="PLE6" s="31"/>
      <c r="PLF6" s="31"/>
      <c r="PLG6" s="31"/>
      <c r="PLH6" s="31"/>
      <c r="PLI6" s="31"/>
      <c r="PLJ6" s="31"/>
      <c r="PLK6" s="31"/>
      <c r="PLL6" s="31"/>
      <c r="PLM6" s="31"/>
      <c r="PLN6" s="31"/>
      <c r="PLO6" s="31"/>
      <c r="PLP6" s="31"/>
      <c r="PLQ6" s="31"/>
      <c r="PLR6" s="31"/>
      <c r="PLS6" s="31"/>
      <c r="PLT6" s="31"/>
      <c r="PLU6" s="31"/>
      <c r="PLV6" s="31"/>
      <c r="PLW6" s="31"/>
      <c r="PLX6" s="31"/>
      <c r="PLY6" s="31"/>
      <c r="PLZ6" s="31"/>
      <c r="PMA6" s="31"/>
      <c r="PMB6" s="31"/>
      <c r="PRT6" s="31"/>
      <c r="PRU6" s="31"/>
      <c r="PRV6" s="31"/>
      <c r="PRW6" s="31"/>
      <c r="PRX6" s="31"/>
      <c r="PRY6" s="31"/>
      <c r="PRZ6" s="31"/>
      <c r="PSA6" s="31"/>
      <c r="PSB6" s="31"/>
      <c r="PSC6" s="31"/>
      <c r="PSD6" s="31"/>
      <c r="PSE6" s="31"/>
      <c r="PSF6" s="31"/>
      <c r="PSG6" s="31"/>
      <c r="PSH6" s="31"/>
      <c r="PSI6" s="31"/>
      <c r="PSJ6" s="31"/>
      <c r="PSK6" s="31"/>
      <c r="PSL6" s="31"/>
      <c r="PSM6" s="31"/>
      <c r="PSN6" s="31"/>
      <c r="PSO6" s="31"/>
      <c r="PSP6" s="31"/>
      <c r="PSQ6" s="31"/>
      <c r="PSR6" s="31"/>
      <c r="PSS6" s="31"/>
      <c r="PST6" s="31"/>
      <c r="PSU6" s="31"/>
      <c r="PSV6" s="31"/>
      <c r="PSW6" s="31"/>
      <c r="PSX6" s="31"/>
      <c r="PSY6" s="31"/>
      <c r="PSZ6" s="31"/>
      <c r="PTA6" s="31"/>
      <c r="PTB6" s="31"/>
      <c r="PTC6" s="31"/>
      <c r="PTD6" s="31"/>
      <c r="PTE6" s="31"/>
      <c r="PTF6" s="31"/>
      <c r="PTG6" s="31"/>
      <c r="PTH6" s="31"/>
      <c r="PTI6" s="31"/>
      <c r="PTJ6" s="31"/>
      <c r="PTK6" s="31"/>
      <c r="PTL6" s="31"/>
      <c r="PTM6" s="31"/>
      <c r="PTN6" s="31"/>
      <c r="PTO6" s="31"/>
      <c r="PTP6" s="31"/>
      <c r="PTQ6" s="31"/>
      <c r="PTR6" s="31"/>
      <c r="PTS6" s="31"/>
      <c r="PTT6" s="31"/>
      <c r="PTU6" s="31"/>
      <c r="PTV6" s="31"/>
      <c r="PTW6" s="31"/>
      <c r="PTX6" s="31"/>
      <c r="PTY6" s="31"/>
      <c r="PTZ6" s="31"/>
      <c r="PUA6" s="31"/>
      <c r="PUB6" s="31"/>
      <c r="PUC6" s="31"/>
      <c r="PUD6" s="31"/>
      <c r="PUE6" s="31"/>
      <c r="PUF6" s="31"/>
      <c r="PUG6" s="31"/>
      <c r="PUH6" s="31"/>
      <c r="PUI6" s="31"/>
      <c r="PUJ6" s="31"/>
      <c r="PUK6" s="31"/>
      <c r="PUL6" s="31"/>
      <c r="PUM6" s="31"/>
      <c r="PUN6" s="31"/>
      <c r="PUO6" s="31"/>
      <c r="PUP6" s="31"/>
      <c r="PUQ6" s="31"/>
      <c r="PUR6" s="31"/>
      <c r="PUS6" s="31"/>
      <c r="PUT6" s="31"/>
      <c r="PUU6" s="31"/>
      <c r="PUV6" s="31"/>
      <c r="PUW6" s="31"/>
      <c r="PUX6" s="31"/>
      <c r="PUY6" s="31"/>
      <c r="PUZ6" s="31"/>
      <c r="PVA6" s="31"/>
      <c r="PVB6" s="31"/>
      <c r="PVC6" s="31"/>
      <c r="PVD6" s="31"/>
      <c r="PVE6" s="31"/>
      <c r="PVF6" s="31"/>
      <c r="PVG6" s="31"/>
      <c r="PVH6" s="31"/>
      <c r="PVI6" s="31"/>
      <c r="PVJ6" s="31"/>
      <c r="PVK6" s="31"/>
      <c r="PVL6" s="31"/>
      <c r="PVM6" s="31"/>
      <c r="PVN6" s="31"/>
      <c r="PVO6" s="31"/>
      <c r="PVP6" s="31"/>
      <c r="PVQ6" s="31"/>
      <c r="PVR6" s="31"/>
      <c r="PVS6" s="31"/>
      <c r="PVT6" s="31"/>
      <c r="PVU6" s="31"/>
      <c r="PVV6" s="31"/>
      <c r="PVW6" s="31"/>
      <c r="PVX6" s="31"/>
      <c r="PVY6" s="31"/>
      <c r="PVZ6" s="31"/>
      <c r="PWA6" s="31"/>
      <c r="PWB6" s="31"/>
      <c r="PWC6" s="31"/>
      <c r="PWD6" s="31"/>
      <c r="PWE6" s="31"/>
      <c r="PWF6" s="31"/>
      <c r="PWG6" s="31"/>
      <c r="PWH6" s="31"/>
      <c r="PWI6" s="31"/>
      <c r="PWJ6" s="31"/>
      <c r="PWK6" s="31"/>
      <c r="PWL6" s="31"/>
      <c r="PWM6" s="31"/>
      <c r="PWN6" s="31"/>
      <c r="PWO6" s="31"/>
      <c r="PWP6" s="31"/>
      <c r="PWQ6" s="31"/>
      <c r="PWR6" s="31"/>
      <c r="PWS6" s="31"/>
      <c r="PWT6" s="31"/>
      <c r="PWU6" s="31"/>
      <c r="PWV6" s="31"/>
      <c r="PWW6" s="31"/>
      <c r="PWX6" s="31"/>
      <c r="PWY6" s="31"/>
      <c r="PWZ6" s="31"/>
      <c r="PXA6" s="31"/>
      <c r="PXB6" s="31"/>
      <c r="PXC6" s="31"/>
      <c r="PXD6" s="31"/>
      <c r="PXE6" s="31"/>
      <c r="PXF6" s="31"/>
      <c r="PXG6" s="31"/>
      <c r="PXH6" s="31"/>
      <c r="PXI6" s="31"/>
      <c r="PXJ6" s="31"/>
      <c r="PXK6" s="31"/>
      <c r="PXL6" s="31"/>
      <c r="PXM6" s="31"/>
      <c r="PXN6" s="31"/>
      <c r="PXO6" s="31"/>
      <c r="PXP6" s="31"/>
      <c r="PXQ6" s="31"/>
      <c r="PXR6" s="31"/>
      <c r="PXS6" s="31"/>
      <c r="PXT6" s="31"/>
      <c r="PXU6" s="31"/>
      <c r="PXV6" s="31"/>
      <c r="PXW6" s="31"/>
      <c r="PXX6" s="31"/>
      <c r="PXY6" s="31"/>
      <c r="PXZ6" s="31"/>
      <c r="PYA6" s="31"/>
      <c r="PYB6" s="31"/>
      <c r="PYC6" s="31"/>
      <c r="PYD6" s="31"/>
      <c r="PYE6" s="31"/>
      <c r="PYF6" s="31"/>
      <c r="PYG6" s="31"/>
      <c r="PYH6" s="31"/>
      <c r="PYI6" s="31"/>
      <c r="PYJ6" s="31"/>
      <c r="PYK6" s="31"/>
      <c r="PYL6" s="31"/>
      <c r="PYM6" s="31"/>
      <c r="PYN6" s="31"/>
      <c r="PYO6" s="31"/>
      <c r="PYP6" s="31"/>
      <c r="PYQ6" s="31"/>
      <c r="PYR6" s="31"/>
      <c r="PYS6" s="31"/>
      <c r="PYT6" s="31"/>
      <c r="PYU6" s="31"/>
      <c r="PYV6" s="31"/>
      <c r="PYW6" s="31"/>
      <c r="PYX6" s="31"/>
      <c r="PYY6" s="31"/>
      <c r="PYZ6" s="31"/>
      <c r="PZA6" s="31"/>
      <c r="PZB6" s="31"/>
      <c r="PZC6" s="31"/>
      <c r="PZD6" s="31"/>
      <c r="PZE6" s="31"/>
      <c r="PZF6" s="31"/>
      <c r="PZG6" s="31"/>
      <c r="PZH6" s="31"/>
      <c r="PZI6" s="31"/>
      <c r="PZJ6" s="31"/>
      <c r="PZK6" s="31"/>
      <c r="PZL6" s="31"/>
      <c r="PZM6" s="31"/>
      <c r="PZN6" s="31"/>
      <c r="PZO6" s="31"/>
      <c r="PZP6" s="31"/>
      <c r="PZQ6" s="31"/>
      <c r="PZR6" s="31"/>
      <c r="PZS6" s="31"/>
      <c r="PZT6" s="31"/>
      <c r="PZU6" s="31"/>
      <c r="PZV6" s="31"/>
      <c r="PZW6" s="31"/>
      <c r="PZX6" s="31"/>
      <c r="PZY6" s="31"/>
      <c r="PZZ6" s="31"/>
      <c r="QAA6" s="31"/>
      <c r="QAB6" s="31"/>
      <c r="QAC6" s="31"/>
      <c r="QAD6" s="31"/>
      <c r="QAE6" s="31"/>
      <c r="QAF6" s="31"/>
      <c r="QAG6" s="31"/>
      <c r="QAH6" s="31"/>
      <c r="QAI6" s="31"/>
      <c r="QAJ6" s="31"/>
      <c r="QAK6" s="31"/>
      <c r="QAL6" s="31"/>
      <c r="QAM6" s="31"/>
      <c r="QAN6" s="31"/>
      <c r="QAO6" s="31"/>
      <c r="QAP6" s="31"/>
      <c r="QAQ6" s="31"/>
      <c r="QAR6" s="31"/>
      <c r="QAS6" s="31"/>
      <c r="QAT6" s="31"/>
      <c r="QAU6" s="31"/>
      <c r="QAV6" s="31"/>
      <c r="QAW6" s="31"/>
      <c r="QAX6" s="31"/>
      <c r="QAY6" s="31"/>
      <c r="QAZ6" s="31"/>
      <c r="QBA6" s="31"/>
      <c r="QBB6" s="31"/>
      <c r="QBC6" s="31"/>
      <c r="QBD6" s="31"/>
      <c r="QBE6" s="31"/>
      <c r="QBF6" s="31"/>
      <c r="QBG6" s="31"/>
      <c r="QBH6" s="31"/>
      <c r="QBI6" s="31"/>
      <c r="QBJ6" s="31"/>
      <c r="QBK6" s="31"/>
      <c r="QBL6" s="31"/>
      <c r="QBM6" s="31"/>
      <c r="QBN6" s="31"/>
      <c r="QBO6" s="31"/>
      <c r="QBP6" s="31"/>
      <c r="QBQ6" s="31"/>
      <c r="QBR6" s="31"/>
      <c r="QBS6" s="31"/>
      <c r="QBT6" s="31"/>
      <c r="QBU6" s="31"/>
      <c r="QBV6" s="31"/>
      <c r="QBW6" s="31"/>
      <c r="QBX6" s="31"/>
      <c r="QBY6" s="31"/>
      <c r="QBZ6" s="31"/>
      <c r="QCA6" s="31"/>
      <c r="QCB6" s="31"/>
      <c r="QCC6" s="31"/>
      <c r="QCD6" s="31"/>
      <c r="QCE6" s="31"/>
      <c r="QCF6" s="31"/>
      <c r="QCG6" s="31"/>
      <c r="QCH6" s="31"/>
      <c r="QCI6" s="31"/>
      <c r="QCJ6" s="31"/>
      <c r="QCK6" s="31"/>
      <c r="QCL6" s="31"/>
      <c r="QCM6" s="31"/>
      <c r="QCN6" s="31"/>
      <c r="QCO6" s="31"/>
      <c r="QCP6" s="31"/>
      <c r="QCQ6" s="31"/>
      <c r="QCR6" s="31"/>
      <c r="QCS6" s="31"/>
      <c r="QCT6" s="31"/>
      <c r="QCU6" s="31"/>
      <c r="QCV6" s="31"/>
      <c r="QCW6" s="31"/>
      <c r="QCX6" s="31"/>
      <c r="QCY6" s="31"/>
      <c r="QCZ6" s="31"/>
      <c r="QDA6" s="31"/>
      <c r="QDB6" s="31"/>
      <c r="QDC6" s="31"/>
      <c r="QDD6" s="31"/>
      <c r="QDE6" s="31"/>
      <c r="QDF6" s="31"/>
      <c r="QDG6" s="31"/>
      <c r="QDH6" s="31"/>
      <c r="QDI6" s="31"/>
      <c r="QDJ6" s="31"/>
      <c r="QDK6" s="31"/>
      <c r="QDL6" s="31"/>
      <c r="QDM6" s="31"/>
      <c r="QDN6" s="31"/>
      <c r="QDO6" s="31"/>
      <c r="QDP6" s="31"/>
      <c r="QDQ6" s="31"/>
      <c r="QDR6" s="31"/>
      <c r="QDS6" s="31"/>
      <c r="QDT6" s="31"/>
      <c r="QDU6" s="31"/>
      <c r="QDV6" s="31"/>
      <c r="QDW6" s="31"/>
      <c r="QDX6" s="31"/>
      <c r="QDY6" s="31"/>
      <c r="QDZ6" s="31"/>
      <c r="QEA6" s="31"/>
      <c r="QEB6" s="31"/>
      <c r="QEC6" s="31"/>
      <c r="QED6" s="31"/>
      <c r="QEE6" s="31"/>
      <c r="QEF6" s="31"/>
      <c r="QEG6" s="31"/>
      <c r="QEH6" s="31"/>
      <c r="QEI6" s="31"/>
      <c r="QEJ6" s="31"/>
      <c r="QEK6" s="31"/>
      <c r="QEL6" s="31"/>
      <c r="QEM6" s="31"/>
      <c r="QEN6" s="31"/>
      <c r="QEO6" s="31"/>
      <c r="QEP6" s="31"/>
      <c r="QEQ6" s="31"/>
      <c r="QER6" s="31"/>
      <c r="QES6" s="31"/>
      <c r="QET6" s="31"/>
      <c r="QEU6" s="31"/>
      <c r="QEV6" s="31"/>
      <c r="QEW6" s="31"/>
      <c r="QEX6" s="31"/>
      <c r="QEY6" s="31"/>
      <c r="QEZ6" s="31"/>
      <c r="QFA6" s="31"/>
      <c r="QFB6" s="31"/>
      <c r="QFC6" s="31"/>
      <c r="QFD6" s="31"/>
      <c r="QFE6" s="31"/>
      <c r="QFF6" s="31"/>
      <c r="QFG6" s="31"/>
      <c r="QFH6" s="31"/>
      <c r="QFI6" s="31"/>
      <c r="QFJ6" s="31"/>
      <c r="QFK6" s="31"/>
      <c r="QFL6" s="31"/>
      <c r="QFM6" s="31"/>
      <c r="QFN6" s="31"/>
      <c r="QFO6" s="31"/>
      <c r="QFP6" s="31"/>
      <c r="QFQ6" s="31"/>
      <c r="QFR6" s="31"/>
      <c r="QFS6" s="31"/>
      <c r="QFT6" s="31"/>
      <c r="QFU6" s="31"/>
      <c r="QFV6" s="31"/>
      <c r="QFW6" s="31"/>
      <c r="QFX6" s="31"/>
      <c r="QFY6" s="31"/>
      <c r="QFZ6" s="31"/>
      <c r="QGA6" s="31"/>
      <c r="QGB6" s="31"/>
      <c r="QGC6" s="31"/>
      <c r="QGD6" s="31"/>
      <c r="QGE6" s="31"/>
      <c r="QGF6" s="31"/>
      <c r="QGG6" s="31"/>
      <c r="QGH6" s="31"/>
      <c r="QGI6" s="31"/>
      <c r="QGJ6" s="31"/>
      <c r="QGK6" s="31"/>
      <c r="QGL6" s="31"/>
      <c r="QGM6" s="31"/>
      <c r="QGN6" s="31"/>
      <c r="QGO6" s="31"/>
      <c r="QGP6" s="31"/>
      <c r="QGQ6" s="31"/>
      <c r="QGR6" s="31"/>
      <c r="QGS6" s="31"/>
      <c r="QGT6" s="31"/>
      <c r="QGU6" s="31"/>
      <c r="QGV6" s="31"/>
      <c r="QGW6" s="31"/>
      <c r="QGX6" s="31"/>
      <c r="QGY6" s="31"/>
      <c r="QGZ6" s="31"/>
      <c r="QHA6" s="31"/>
      <c r="QHB6" s="31"/>
      <c r="QHC6" s="31"/>
      <c r="QHD6" s="31"/>
      <c r="QHE6" s="31"/>
      <c r="QHF6" s="31"/>
      <c r="QHG6" s="31"/>
      <c r="QHH6" s="31"/>
      <c r="QHI6" s="31"/>
      <c r="QHJ6" s="31"/>
      <c r="QHK6" s="31"/>
      <c r="QHL6" s="31"/>
      <c r="QHM6" s="31"/>
      <c r="QHN6" s="31"/>
      <c r="QHO6" s="31"/>
      <c r="QHP6" s="31"/>
      <c r="QHQ6" s="31"/>
      <c r="QHR6" s="31"/>
      <c r="QHS6" s="31"/>
      <c r="QHT6" s="31"/>
      <c r="QHU6" s="31"/>
      <c r="QHV6" s="31"/>
      <c r="QHW6" s="31"/>
      <c r="QHX6" s="31"/>
      <c r="QHY6" s="31"/>
      <c r="QHZ6" s="31"/>
      <c r="QIA6" s="31"/>
      <c r="QIB6" s="31"/>
      <c r="QIC6" s="31"/>
      <c r="QID6" s="31"/>
      <c r="QIE6" s="31"/>
      <c r="QIF6" s="31"/>
      <c r="QIG6" s="31"/>
      <c r="QIH6" s="31"/>
      <c r="QII6" s="31"/>
      <c r="QIJ6" s="31"/>
      <c r="QIK6" s="31"/>
      <c r="QIL6" s="31"/>
      <c r="QIM6" s="31"/>
      <c r="QIN6" s="31"/>
      <c r="QIO6" s="31"/>
      <c r="QIP6" s="31"/>
      <c r="QIQ6" s="31"/>
      <c r="QIR6" s="31"/>
      <c r="QIS6" s="31"/>
      <c r="QIT6" s="31"/>
      <c r="QIU6" s="31"/>
      <c r="QIV6" s="31"/>
      <c r="QIW6" s="31"/>
      <c r="QIX6" s="31"/>
      <c r="QIY6" s="31"/>
      <c r="QIZ6" s="31"/>
      <c r="QJA6" s="31"/>
      <c r="QJB6" s="31"/>
      <c r="QJC6" s="31"/>
      <c r="QJD6" s="31"/>
      <c r="QJE6" s="31"/>
      <c r="QJF6" s="31"/>
      <c r="QJG6" s="31"/>
      <c r="QJH6" s="31"/>
      <c r="QJI6" s="31"/>
      <c r="QJJ6" s="31"/>
      <c r="QJK6" s="31"/>
      <c r="QJL6" s="31"/>
      <c r="QJM6" s="31"/>
      <c r="QJN6" s="31"/>
      <c r="QJO6" s="31"/>
      <c r="QJP6" s="31"/>
      <c r="QJQ6" s="31"/>
      <c r="QJR6" s="31"/>
      <c r="QJS6" s="31"/>
      <c r="QJT6" s="31"/>
      <c r="QJU6" s="31"/>
      <c r="QJV6" s="31"/>
      <c r="QJW6" s="31"/>
      <c r="QJX6" s="31"/>
      <c r="QJY6" s="31"/>
      <c r="QJZ6" s="31"/>
      <c r="QKA6" s="31"/>
      <c r="QKB6" s="31"/>
      <c r="QKC6" s="31"/>
      <c r="QKD6" s="31"/>
      <c r="QKE6" s="31"/>
      <c r="QKF6" s="31"/>
      <c r="QKG6" s="31"/>
      <c r="QKH6" s="31"/>
      <c r="QKI6" s="31"/>
      <c r="QKJ6" s="31"/>
      <c r="QKK6" s="31"/>
      <c r="QKL6" s="31"/>
      <c r="QKM6" s="31"/>
      <c r="QKN6" s="31"/>
      <c r="QKO6" s="31"/>
      <c r="QKP6" s="31"/>
      <c r="QKQ6" s="31"/>
      <c r="QKR6" s="31"/>
      <c r="QKS6" s="31"/>
      <c r="QKT6" s="31"/>
      <c r="QKU6" s="31"/>
      <c r="QKV6" s="31"/>
      <c r="QKW6" s="31"/>
      <c r="QKX6" s="31"/>
      <c r="QKY6" s="31"/>
      <c r="QKZ6" s="31"/>
      <c r="QLA6" s="31"/>
      <c r="QLB6" s="31"/>
      <c r="QLC6" s="31"/>
      <c r="QLD6" s="31"/>
      <c r="QLE6" s="31"/>
      <c r="QLF6" s="31"/>
      <c r="QLG6" s="31"/>
      <c r="QLH6" s="31"/>
      <c r="QLI6" s="31"/>
      <c r="QLJ6" s="31"/>
      <c r="QLK6" s="31"/>
      <c r="QLL6" s="31"/>
      <c r="QLM6" s="31"/>
      <c r="QLN6" s="31"/>
      <c r="QLO6" s="31"/>
      <c r="QLP6" s="31"/>
      <c r="QLQ6" s="31"/>
      <c r="QLR6" s="31"/>
      <c r="QLS6" s="31"/>
      <c r="QLT6" s="31"/>
      <c r="QLU6" s="31"/>
      <c r="QLV6" s="31"/>
      <c r="QLW6" s="31"/>
      <c r="QLX6" s="31"/>
      <c r="QLY6" s="31"/>
      <c r="QLZ6" s="31"/>
      <c r="QMA6" s="31"/>
      <c r="QMB6" s="31"/>
      <c r="QMC6" s="31"/>
      <c r="QMD6" s="31"/>
      <c r="QME6" s="31"/>
      <c r="QMF6" s="31"/>
      <c r="QMG6" s="31"/>
      <c r="QMH6" s="31"/>
      <c r="QMI6" s="31"/>
      <c r="QMJ6" s="31"/>
      <c r="QMK6" s="31"/>
      <c r="QML6" s="31"/>
      <c r="QMM6" s="31"/>
      <c r="QMN6" s="31"/>
      <c r="QMO6" s="31"/>
      <c r="QMP6" s="31"/>
      <c r="QMQ6" s="31"/>
      <c r="QMR6" s="31"/>
      <c r="QMS6" s="31"/>
      <c r="QMT6" s="31"/>
      <c r="QMU6" s="31"/>
      <c r="QMV6" s="31"/>
      <c r="QMW6" s="31"/>
      <c r="QMX6" s="31"/>
      <c r="QMY6" s="31"/>
      <c r="QMZ6" s="31"/>
      <c r="QNA6" s="31"/>
      <c r="QNB6" s="31"/>
      <c r="QNC6" s="31"/>
      <c r="QND6" s="31"/>
      <c r="QNE6" s="31"/>
      <c r="QNF6" s="31"/>
      <c r="QNG6" s="31"/>
      <c r="QNH6" s="31"/>
      <c r="QNI6" s="31"/>
      <c r="QNJ6" s="31"/>
      <c r="QNK6" s="31"/>
      <c r="QNL6" s="31"/>
      <c r="QNM6" s="31"/>
      <c r="QNN6" s="31"/>
      <c r="QNO6" s="31"/>
      <c r="QNP6" s="31"/>
      <c r="QNQ6" s="31"/>
      <c r="QNR6" s="31"/>
      <c r="QNS6" s="31"/>
      <c r="QNT6" s="31"/>
      <c r="QNU6" s="31"/>
      <c r="QNV6" s="31"/>
      <c r="QNW6" s="31"/>
      <c r="QNX6" s="31"/>
      <c r="QNY6" s="31"/>
      <c r="QNZ6" s="31"/>
      <c r="QOA6" s="31"/>
      <c r="QOB6" s="31"/>
      <c r="QOC6" s="31"/>
      <c r="QOD6" s="31"/>
      <c r="QOE6" s="31"/>
      <c r="QOF6" s="31"/>
      <c r="QOG6" s="31"/>
      <c r="QOH6" s="31"/>
      <c r="QOI6" s="31"/>
      <c r="QOJ6" s="31"/>
      <c r="QOK6" s="31"/>
      <c r="QOL6" s="31"/>
      <c r="QOM6" s="31"/>
      <c r="QON6" s="31"/>
      <c r="QOO6" s="31"/>
      <c r="QOP6" s="31"/>
      <c r="QOQ6" s="31"/>
      <c r="QOR6" s="31"/>
      <c r="QOS6" s="31"/>
      <c r="QOT6" s="31"/>
      <c r="QOU6" s="31"/>
      <c r="QOV6" s="31"/>
      <c r="QOW6" s="31"/>
      <c r="QOX6" s="31"/>
      <c r="QOY6" s="31"/>
      <c r="QOZ6" s="31"/>
      <c r="QPA6" s="31"/>
      <c r="QPB6" s="31"/>
      <c r="QPC6" s="31"/>
      <c r="QPD6" s="31"/>
      <c r="QPE6" s="31"/>
      <c r="QPF6" s="31"/>
      <c r="QPG6" s="31"/>
      <c r="QPH6" s="31"/>
      <c r="QPI6" s="31"/>
      <c r="QPJ6" s="31"/>
      <c r="QPK6" s="31"/>
      <c r="QPL6" s="31"/>
      <c r="QPM6" s="31"/>
      <c r="QPN6" s="31"/>
      <c r="QPO6" s="31"/>
      <c r="QPP6" s="31"/>
      <c r="QPQ6" s="31"/>
      <c r="QPR6" s="31"/>
      <c r="QPS6" s="31"/>
      <c r="QPT6" s="31"/>
      <c r="QPU6" s="31"/>
      <c r="QPV6" s="31"/>
      <c r="QPW6" s="31"/>
      <c r="QPX6" s="31"/>
      <c r="QPY6" s="31"/>
      <c r="QPZ6" s="31"/>
      <c r="QQA6" s="31"/>
      <c r="QQB6" s="31"/>
      <c r="QQC6" s="31"/>
      <c r="QQD6" s="31"/>
      <c r="QQE6" s="31"/>
      <c r="QQF6" s="31"/>
      <c r="QQG6" s="31"/>
      <c r="QQH6" s="31"/>
      <c r="QQI6" s="31"/>
      <c r="QQJ6" s="31"/>
      <c r="QQK6" s="31"/>
      <c r="QQL6" s="31"/>
      <c r="QQM6" s="31"/>
      <c r="QQN6" s="31"/>
      <c r="QQO6" s="31"/>
      <c r="QQP6" s="31"/>
      <c r="QQQ6" s="31"/>
      <c r="QQR6" s="31"/>
      <c r="QQS6" s="31"/>
      <c r="QQT6" s="31"/>
      <c r="QQU6" s="31"/>
      <c r="QQV6" s="31"/>
      <c r="QQW6" s="31"/>
      <c r="QQX6" s="31"/>
      <c r="QQY6" s="31"/>
      <c r="QQZ6" s="31"/>
      <c r="QRA6" s="31"/>
      <c r="QRB6" s="31"/>
      <c r="QRC6" s="31"/>
      <c r="QRD6" s="31"/>
      <c r="QRE6" s="31"/>
      <c r="QRF6" s="31"/>
      <c r="QRG6" s="31"/>
      <c r="QRH6" s="31"/>
      <c r="QRI6" s="31"/>
      <c r="QRJ6" s="31"/>
      <c r="QRK6" s="31"/>
      <c r="QRL6" s="31"/>
      <c r="QRM6" s="31"/>
      <c r="QRN6" s="31"/>
      <c r="QRO6" s="31"/>
      <c r="QRP6" s="31"/>
      <c r="QRQ6" s="31"/>
      <c r="QRR6" s="31"/>
      <c r="QRS6" s="31"/>
      <c r="QRT6" s="31"/>
      <c r="QRU6" s="31"/>
      <c r="QRV6" s="31"/>
      <c r="QRW6" s="31"/>
      <c r="QRX6" s="31"/>
      <c r="QRY6" s="31"/>
      <c r="QRZ6" s="31"/>
      <c r="QSA6" s="31"/>
      <c r="QSB6" s="31"/>
      <c r="QSC6" s="31"/>
      <c r="QSD6" s="31"/>
      <c r="QSE6" s="31"/>
      <c r="QSF6" s="31"/>
      <c r="QSG6" s="31"/>
      <c r="QSH6" s="31"/>
      <c r="QSI6" s="31"/>
      <c r="QSJ6" s="31"/>
      <c r="QSK6" s="31"/>
      <c r="QSL6" s="31"/>
      <c r="QSM6" s="31"/>
      <c r="QSN6" s="31"/>
      <c r="QSO6" s="31"/>
      <c r="QSP6" s="31"/>
      <c r="QSQ6" s="31"/>
      <c r="QSR6" s="31"/>
      <c r="QSS6" s="31"/>
      <c r="QST6" s="31"/>
      <c r="QSU6" s="31"/>
      <c r="QSV6" s="31"/>
      <c r="QSW6" s="31"/>
      <c r="QSX6" s="31"/>
      <c r="QSY6" s="31"/>
      <c r="QSZ6" s="31"/>
      <c r="QTA6" s="31"/>
      <c r="QTB6" s="31"/>
      <c r="QTC6" s="31"/>
      <c r="QTD6" s="31"/>
      <c r="QTE6" s="31"/>
      <c r="QTF6" s="31"/>
      <c r="QTG6" s="31"/>
      <c r="QTH6" s="31"/>
      <c r="QTI6" s="31"/>
      <c r="QTJ6" s="31"/>
      <c r="QTK6" s="31"/>
      <c r="QTL6" s="31"/>
      <c r="QTM6" s="31"/>
      <c r="QTN6" s="31"/>
      <c r="QTO6" s="31"/>
      <c r="QTP6" s="31"/>
      <c r="QTQ6" s="31"/>
      <c r="QTR6" s="31"/>
      <c r="QTS6" s="31"/>
      <c r="QTT6" s="31"/>
      <c r="QTU6" s="31"/>
      <c r="QTV6" s="31"/>
      <c r="QTW6" s="31"/>
      <c r="QTX6" s="31"/>
      <c r="QTY6" s="31"/>
      <c r="QTZ6" s="31"/>
      <c r="QUA6" s="31"/>
      <c r="QUB6" s="31"/>
      <c r="QUC6" s="31"/>
      <c r="QUD6" s="31"/>
      <c r="QUE6" s="31"/>
      <c r="QUF6" s="31"/>
      <c r="QUG6" s="31"/>
      <c r="QUH6" s="31"/>
      <c r="QUI6" s="31"/>
      <c r="QUJ6" s="31"/>
      <c r="QUK6" s="31"/>
      <c r="QUL6" s="31"/>
      <c r="QUM6" s="31"/>
      <c r="QUN6" s="31"/>
      <c r="QUO6" s="31"/>
      <c r="QUP6" s="31"/>
      <c r="QUQ6" s="31"/>
      <c r="QUR6" s="31"/>
      <c r="QUS6" s="31"/>
      <c r="QUT6" s="31"/>
      <c r="QUU6" s="31"/>
      <c r="QUV6" s="31"/>
      <c r="QUW6" s="31"/>
      <c r="QUX6" s="31"/>
      <c r="QUY6" s="31"/>
      <c r="QUZ6" s="31"/>
      <c r="QVA6" s="31"/>
      <c r="QVB6" s="31"/>
      <c r="QVC6" s="31"/>
      <c r="QVD6" s="31"/>
      <c r="QVE6" s="31"/>
      <c r="QVF6" s="31"/>
      <c r="QVG6" s="31"/>
      <c r="QVH6" s="31"/>
      <c r="QVI6" s="31"/>
      <c r="QVJ6" s="31"/>
      <c r="QVK6" s="31"/>
      <c r="QVL6" s="31"/>
      <c r="QVM6" s="31"/>
      <c r="QVN6" s="31"/>
      <c r="QVO6" s="31"/>
      <c r="QVP6" s="31"/>
      <c r="QVQ6" s="31"/>
      <c r="QVR6" s="31"/>
      <c r="QVS6" s="31"/>
      <c r="QVT6" s="31"/>
      <c r="QVU6" s="31"/>
      <c r="QVV6" s="31"/>
      <c r="QVW6" s="31"/>
      <c r="QVX6" s="31"/>
      <c r="QVY6" s="31"/>
      <c r="QVZ6" s="31"/>
      <c r="QWA6" s="31"/>
      <c r="QWB6" s="31"/>
      <c r="QWC6" s="31"/>
      <c r="QWD6" s="31"/>
      <c r="QWE6" s="31"/>
      <c r="QWF6" s="31"/>
      <c r="QWG6" s="31"/>
      <c r="QWH6" s="31"/>
      <c r="QWI6" s="31"/>
      <c r="QWJ6" s="31"/>
      <c r="QWK6" s="31"/>
      <c r="QWL6" s="31"/>
      <c r="QWM6" s="31"/>
      <c r="QWN6" s="31"/>
      <c r="QWO6" s="31"/>
      <c r="QWP6" s="31"/>
      <c r="QWQ6" s="31"/>
      <c r="QWR6" s="31"/>
      <c r="QWS6" s="31"/>
      <c r="QWT6" s="31"/>
      <c r="QWU6" s="31"/>
      <c r="QWV6" s="31"/>
      <c r="QWW6" s="31"/>
      <c r="QWX6" s="31"/>
      <c r="QWY6" s="31"/>
      <c r="QWZ6" s="31"/>
      <c r="QXA6" s="31"/>
      <c r="QXB6" s="31"/>
      <c r="QXC6" s="31"/>
      <c r="QXD6" s="31"/>
      <c r="QXE6" s="31"/>
      <c r="QXF6" s="31"/>
      <c r="QXG6" s="31"/>
      <c r="QXH6" s="31"/>
      <c r="QXI6" s="31"/>
      <c r="QXJ6" s="31"/>
      <c r="QXK6" s="31"/>
      <c r="QXL6" s="31"/>
      <c r="QXM6" s="31"/>
      <c r="QXN6" s="31"/>
      <c r="QXO6" s="31"/>
      <c r="QXP6" s="31"/>
      <c r="QXQ6" s="31"/>
      <c r="QXR6" s="31"/>
      <c r="QXS6" s="31"/>
      <c r="QXT6" s="31"/>
      <c r="QXU6" s="31"/>
      <c r="QXV6" s="31"/>
      <c r="QXW6" s="31"/>
      <c r="QXX6" s="31"/>
      <c r="QXY6" s="31"/>
      <c r="QXZ6" s="31"/>
      <c r="QYA6" s="31"/>
      <c r="QYB6" s="31"/>
      <c r="QYC6" s="31"/>
      <c r="QYD6" s="31"/>
      <c r="QYE6" s="31"/>
      <c r="QYF6" s="31"/>
      <c r="QYG6" s="31"/>
      <c r="QYH6" s="31"/>
      <c r="QYI6" s="31"/>
      <c r="QYJ6" s="31"/>
      <c r="QYK6" s="31"/>
      <c r="QYL6" s="31"/>
      <c r="QYM6" s="31"/>
      <c r="QYN6" s="31"/>
      <c r="QYO6" s="31"/>
      <c r="QYP6" s="31"/>
      <c r="QYQ6" s="31"/>
      <c r="QYR6" s="31"/>
      <c r="QYS6" s="31"/>
      <c r="QYT6" s="31"/>
      <c r="QYU6" s="31"/>
      <c r="QYV6" s="31"/>
      <c r="QYW6" s="31"/>
      <c r="QYX6" s="31"/>
      <c r="QYY6" s="31"/>
      <c r="QYZ6" s="31"/>
      <c r="QZA6" s="31"/>
      <c r="QZB6" s="31"/>
      <c r="QZC6" s="31"/>
      <c r="QZD6" s="31"/>
      <c r="QZE6" s="31"/>
      <c r="QZF6" s="31"/>
      <c r="QZG6" s="31"/>
      <c r="QZH6" s="31"/>
      <c r="QZI6" s="31"/>
      <c r="QZJ6" s="31"/>
      <c r="QZK6" s="31"/>
      <c r="QZL6" s="31"/>
      <c r="QZM6" s="31"/>
      <c r="QZN6" s="31"/>
      <c r="QZO6" s="31"/>
      <c r="QZP6" s="31"/>
      <c r="QZQ6" s="31"/>
      <c r="QZR6" s="31"/>
      <c r="QZS6" s="31"/>
      <c r="QZT6" s="31"/>
      <c r="QZU6" s="31"/>
      <c r="QZV6" s="31"/>
      <c r="QZW6" s="31"/>
      <c r="QZX6" s="31"/>
      <c r="QZY6" s="31"/>
      <c r="QZZ6" s="31"/>
      <c r="RAA6" s="31"/>
      <c r="RAB6" s="31"/>
      <c r="RAC6" s="31"/>
      <c r="RAD6" s="31"/>
      <c r="RAE6" s="31"/>
      <c r="RAF6" s="31"/>
      <c r="RAG6" s="31"/>
      <c r="RAH6" s="31"/>
      <c r="RAI6" s="31"/>
      <c r="RAJ6" s="31"/>
      <c r="RAK6" s="31"/>
      <c r="RAL6" s="31"/>
      <c r="RAM6" s="31"/>
      <c r="RAN6" s="31"/>
      <c r="RAO6" s="31"/>
      <c r="RAP6" s="31"/>
      <c r="RAQ6" s="31"/>
      <c r="RAR6" s="31"/>
      <c r="RAS6" s="31"/>
      <c r="RAT6" s="31"/>
      <c r="RAU6" s="31"/>
      <c r="RAV6" s="31"/>
      <c r="RAW6" s="31"/>
      <c r="RAX6" s="31"/>
      <c r="RAY6" s="31"/>
      <c r="RAZ6" s="31"/>
      <c r="RBA6" s="31"/>
      <c r="RBB6" s="31"/>
      <c r="RBC6" s="31"/>
      <c r="RBD6" s="31"/>
      <c r="RBE6" s="31"/>
      <c r="RBF6" s="31"/>
      <c r="RBG6" s="31"/>
      <c r="RBH6" s="31"/>
      <c r="RBI6" s="31"/>
      <c r="RBJ6" s="31"/>
      <c r="RBK6" s="31"/>
      <c r="RBL6" s="31"/>
      <c r="RBM6" s="31"/>
      <c r="RBN6" s="31"/>
      <c r="RBO6" s="31"/>
      <c r="RBP6" s="31"/>
      <c r="RBQ6" s="31"/>
      <c r="RBR6" s="31"/>
      <c r="RBS6" s="31"/>
      <c r="RBT6" s="31"/>
      <c r="RBU6" s="31"/>
      <c r="RBV6" s="31"/>
      <c r="RBW6" s="31"/>
      <c r="RBX6" s="31"/>
      <c r="RBY6" s="31"/>
      <c r="RBZ6" s="31"/>
      <c r="RCA6" s="31"/>
      <c r="RCB6" s="31"/>
      <c r="RCC6" s="31"/>
      <c r="RCD6" s="31"/>
      <c r="RCE6" s="31"/>
      <c r="RCF6" s="31"/>
      <c r="RCG6" s="31"/>
      <c r="RCH6" s="31"/>
      <c r="RCI6" s="31"/>
      <c r="RCJ6" s="31"/>
      <c r="RCK6" s="31"/>
      <c r="RCL6" s="31"/>
      <c r="RCM6" s="31"/>
      <c r="RCN6" s="31"/>
      <c r="RCO6" s="31"/>
      <c r="RCP6" s="31"/>
      <c r="RCQ6" s="31"/>
      <c r="RCR6" s="31"/>
      <c r="RCS6" s="31"/>
      <c r="RCT6" s="31"/>
      <c r="RCU6" s="31"/>
      <c r="RCV6" s="31"/>
      <c r="RCW6" s="31"/>
      <c r="RCX6" s="31"/>
      <c r="RCY6" s="31"/>
      <c r="RCZ6" s="31"/>
      <c r="RDA6" s="31"/>
      <c r="RDB6" s="31"/>
      <c r="RDC6" s="31"/>
      <c r="RDD6" s="31"/>
      <c r="RDE6" s="31"/>
      <c r="RDF6" s="31"/>
      <c r="RDG6" s="31"/>
      <c r="RDH6" s="31"/>
      <c r="RDI6" s="31"/>
      <c r="RDJ6" s="31"/>
      <c r="RDK6" s="31"/>
      <c r="RDL6" s="31"/>
      <c r="RDM6" s="31"/>
      <c r="RDN6" s="31"/>
      <c r="RDO6" s="31"/>
      <c r="RDP6" s="31"/>
      <c r="RDQ6" s="31"/>
      <c r="RDR6" s="31"/>
      <c r="RDS6" s="31"/>
      <c r="RDT6" s="31"/>
      <c r="RDU6" s="31"/>
      <c r="RDV6" s="31"/>
      <c r="RDW6" s="31"/>
      <c r="RDX6" s="31"/>
      <c r="RDY6" s="31"/>
      <c r="RDZ6" s="31"/>
      <c r="REA6" s="31"/>
      <c r="REB6" s="31"/>
      <c r="REC6" s="31"/>
      <c r="RED6" s="31"/>
      <c r="REE6" s="31"/>
      <c r="REF6" s="31"/>
      <c r="REG6" s="31"/>
      <c r="REH6" s="31"/>
      <c r="REI6" s="31"/>
      <c r="REJ6" s="31"/>
      <c r="REK6" s="31"/>
      <c r="REL6" s="31"/>
      <c r="REM6" s="31"/>
      <c r="REN6" s="31"/>
      <c r="REO6" s="31"/>
      <c r="REP6" s="31"/>
      <c r="REQ6" s="31"/>
      <c r="RER6" s="31"/>
      <c r="RES6" s="31"/>
      <c r="RET6" s="31"/>
      <c r="REU6" s="31"/>
      <c r="REV6" s="31"/>
      <c r="REW6" s="31"/>
      <c r="REX6" s="31"/>
      <c r="REY6" s="31"/>
      <c r="REZ6" s="31"/>
      <c r="RFA6" s="31"/>
      <c r="RFB6" s="31"/>
      <c r="RFC6" s="31"/>
      <c r="RFD6" s="31"/>
      <c r="RFE6" s="31"/>
      <c r="RFF6" s="31"/>
      <c r="RFG6" s="31"/>
      <c r="RFH6" s="31"/>
      <c r="RFI6" s="31"/>
      <c r="RFJ6" s="31"/>
      <c r="RFK6" s="31"/>
      <c r="RFL6" s="31"/>
      <c r="RFM6" s="31"/>
      <c r="RFN6" s="31"/>
      <c r="RFO6" s="31"/>
      <c r="RFP6" s="31"/>
      <c r="RFQ6" s="31"/>
      <c r="RFR6" s="31"/>
      <c r="RFS6" s="31"/>
      <c r="RFT6" s="31"/>
      <c r="RFU6" s="31"/>
      <c r="RFV6" s="31"/>
      <c r="RFW6" s="31"/>
      <c r="RFX6" s="31"/>
      <c r="RFY6" s="31"/>
      <c r="RFZ6" s="31"/>
      <c r="RGA6" s="31"/>
      <c r="RGB6" s="31"/>
      <c r="RGC6" s="31"/>
      <c r="RGD6" s="31"/>
      <c r="RGE6" s="31"/>
      <c r="RGF6" s="31"/>
      <c r="RGG6" s="31"/>
      <c r="RGH6" s="31"/>
      <c r="RGI6" s="31"/>
      <c r="RGJ6" s="31"/>
      <c r="RGK6" s="31"/>
      <c r="RGL6" s="31"/>
      <c r="RGM6" s="31"/>
      <c r="RGN6" s="31"/>
      <c r="RGO6" s="31"/>
      <c r="RGP6" s="31"/>
      <c r="RGQ6" s="31"/>
      <c r="RGR6" s="31"/>
      <c r="RGS6" s="31"/>
      <c r="RGT6" s="31"/>
      <c r="RGU6" s="31"/>
      <c r="RGV6" s="31"/>
      <c r="RGW6" s="31"/>
      <c r="RGX6" s="31"/>
      <c r="RGY6" s="31"/>
      <c r="RGZ6" s="31"/>
      <c r="RHA6" s="31"/>
      <c r="RHB6" s="31"/>
      <c r="RHC6" s="31"/>
      <c r="RHD6" s="31"/>
      <c r="RHE6" s="31"/>
      <c r="RHF6" s="31"/>
      <c r="RHG6" s="31"/>
      <c r="RHH6" s="31"/>
      <c r="RHI6" s="31"/>
      <c r="RHJ6" s="31"/>
      <c r="RHK6" s="31"/>
      <c r="RHL6" s="31"/>
      <c r="RHM6" s="31"/>
      <c r="RHN6" s="31"/>
      <c r="RHO6" s="31"/>
      <c r="RHP6" s="31"/>
      <c r="RHQ6" s="31"/>
      <c r="RHR6" s="31"/>
      <c r="RHS6" s="31"/>
      <c r="RHT6" s="31"/>
      <c r="RHU6" s="31"/>
      <c r="RHV6" s="31"/>
      <c r="RHW6" s="31"/>
      <c r="RHX6" s="31"/>
      <c r="RHY6" s="31"/>
      <c r="RHZ6" s="31"/>
      <c r="RIA6" s="31"/>
      <c r="RIB6" s="31"/>
      <c r="RIC6" s="31"/>
      <c r="RID6" s="31"/>
      <c r="RIE6" s="31"/>
      <c r="RIF6" s="31"/>
      <c r="RIG6" s="31"/>
      <c r="RIH6" s="31"/>
      <c r="RII6" s="31"/>
      <c r="RIJ6" s="31"/>
      <c r="RIK6" s="31"/>
      <c r="RIL6" s="31"/>
      <c r="RIM6" s="31"/>
      <c r="RIN6" s="31"/>
      <c r="RIO6" s="31"/>
      <c r="RIP6" s="31"/>
      <c r="RIQ6" s="31"/>
      <c r="RIR6" s="31"/>
      <c r="RIS6" s="31"/>
      <c r="RIT6" s="31"/>
      <c r="RIU6" s="31"/>
      <c r="RIV6" s="31"/>
      <c r="RIW6" s="31"/>
      <c r="RIX6" s="31"/>
      <c r="RIY6" s="31"/>
      <c r="RIZ6" s="31"/>
      <c r="RJA6" s="31"/>
      <c r="RJB6" s="31"/>
      <c r="RJC6" s="31"/>
      <c r="RJD6" s="31"/>
      <c r="RJE6" s="31"/>
      <c r="RJF6" s="31"/>
      <c r="RJG6" s="31"/>
      <c r="RJH6" s="31"/>
      <c r="RJI6" s="31"/>
      <c r="RJJ6" s="31"/>
      <c r="RJK6" s="31"/>
      <c r="RJL6" s="31"/>
      <c r="RJM6" s="31"/>
      <c r="RJN6" s="31"/>
      <c r="RJO6" s="31"/>
      <c r="RJP6" s="31"/>
      <c r="RJQ6" s="31"/>
      <c r="RJR6" s="31"/>
      <c r="RJS6" s="31"/>
      <c r="RJT6" s="31"/>
      <c r="RJU6" s="31"/>
      <c r="RJV6" s="31"/>
      <c r="RJW6" s="31"/>
      <c r="RJX6" s="31"/>
      <c r="RJY6" s="31"/>
      <c r="RJZ6" s="31"/>
      <c r="RKA6" s="31"/>
      <c r="RKB6" s="31"/>
      <c r="RKC6" s="31"/>
      <c r="RKD6" s="31"/>
      <c r="RKE6" s="31"/>
      <c r="RKF6" s="31"/>
      <c r="RKG6" s="31"/>
      <c r="RKH6" s="31"/>
      <c r="RKI6" s="31"/>
      <c r="RKJ6" s="31"/>
      <c r="RKK6" s="31"/>
      <c r="RKL6" s="31"/>
      <c r="RKM6" s="31"/>
      <c r="RKN6" s="31"/>
      <c r="RKO6" s="31"/>
      <c r="RKP6" s="31"/>
      <c r="RKQ6" s="31"/>
      <c r="RKR6" s="31"/>
      <c r="RKS6" s="31"/>
      <c r="RKT6" s="31"/>
      <c r="RKU6" s="31"/>
      <c r="RKV6" s="31"/>
      <c r="RKW6" s="31"/>
      <c r="RKX6" s="31"/>
      <c r="RKY6" s="31"/>
      <c r="RKZ6" s="31"/>
      <c r="RLA6" s="31"/>
      <c r="RLB6" s="31"/>
      <c r="RLC6" s="31"/>
      <c r="RLD6" s="31"/>
      <c r="RLE6" s="31"/>
      <c r="RLF6" s="31"/>
      <c r="RLG6" s="31"/>
      <c r="RLH6" s="31"/>
      <c r="RLI6" s="31"/>
      <c r="RLJ6" s="31"/>
      <c r="RLK6" s="31"/>
      <c r="RLL6" s="31"/>
      <c r="RLM6" s="31"/>
      <c r="RLN6" s="31"/>
      <c r="RLO6" s="31"/>
      <c r="RLP6" s="31"/>
      <c r="RLQ6" s="31"/>
      <c r="RLR6" s="31"/>
      <c r="RLS6" s="31"/>
      <c r="RLT6" s="31"/>
      <c r="RLU6" s="31"/>
      <c r="RLV6" s="31"/>
      <c r="RLW6" s="31"/>
      <c r="RLX6" s="31"/>
      <c r="RLY6" s="31"/>
      <c r="RLZ6" s="31"/>
      <c r="RMA6" s="31"/>
      <c r="RMB6" s="31"/>
      <c r="RMC6" s="31"/>
      <c r="RMD6" s="31"/>
      <c r="RME6" s="31"/>
      <c r="RMF6" s="31"/>
      <c r="RMG6" s="31"/>
      <c r="RMH6" s="31"/>
      <c r="RMI6" s="31"/>
      <c r="RMJ6" s="31"/>
      <c r="RMK6" s="31"/>
      <c r="RML6" s="31"/>
      <c r="RMM6" s="31"/>
      <c r="RMN6" s="31"/>
      <c r="RMO6" s="31"/>
      <c r="RMP6" s="31"/>
      <c r="RMQ6" s="31"/>
      <c r="RMR6" s="31"/>
      <c r="RMS6" s="31"/>
      <c r="RMT6" s="31"/>
      <c r="RMU6" s="31"/>
      <c r="RMV6" s="31"/>
      <c r="RMW6" s="31"/>
      <c r="RMX6" s="31"/>
      <c r="RMY6" s="31"/>
      <c r="RMZ6" s="31"/>
      <c r="RNA6" s="31"/>
      <c r="RNB6" s="31"/>
      <c r="RNC6" s="31"/>
      <c r="RND6" s="31"/>
      <c r="RNE6" s="31"/>
      <c r="RNF6" s="31"/>
      <c r="RNG6" s="31"/>
      <c r="RNH6" s="31"/>
      <c r="RNI6" s="31"/>
      <c r="RNJ6" s="31"/>
      <c r="RNK6" s="31"/>
      <c r="RNL6" s="31"/>
      <c r="RNM6" s="31"/>
      <c r="RNN6" s="31"/>
      <c r="RNO6" s="31"/>
      <c r="RNP6" s="31"/>
      <c r="RNQ6" s="31"/>
      <c r="RNR6" s="31"/>
      <c r="RNS6" s="31"/>
      <c r="RNT6" s="31"/>
      <c r="RNU6" s="31"/>
      <c r="RNV6" s="31"/>
      <c r="RNW6" s="31"/>
      <c r="RNX6" s="31"/>
      <c r="RNY6" s="31"/>
      <c r="RNZ6" s="31"/>
      <c r="ROA6" s="31"/>
      <c r="ROB6" s="31"/>
      <c r="ROC6" s="31"/>
      <c r="ROD6" s="31"/>
      <c r="ROE6" s="31"/>
      <c r="ROF6" s="31"/>
      <c r="ROG6" s="31"/>
      <c r="ROH6" s="31"/>
      <c r="ROI6" s="31"/>
      <c r="ROJ6" s="31"/>
      <c r="ROK6" s="31"/>
      <c r="ROL6" s="31"/>
      <c r="ROM6" s="31"/>
      <c r="RON6" s="31"/>
      <c r="ROO6" s="31"/>
      <c r="ROP6" s="31"/>
      <c r="ROQ6" s="31"/>
      <c r="ROR6" s="31"/>
      <c r="ROS6" s="31"/>
      <c r="ROT6" s="31"/>
      <c r="ROU6" s="31"/>
      <c r="ROV6" s="31"/>
      <c r="ROW6" s="31"/>
      <c r="ROX6" s="31"/>
      <c r="ROY6" s="31"/>
      <c r="ROZ6" s="31"/>
      <c r="RPA6" s="31"/>
      <c r="RPB6" s="31"/>
      <c r="RPC6" s="31"/>
      <c r="RPD6" s="31"/>
      <c r="RPE6" s="31"/>
      <c r="RPF6" s="31"/>
      <c r="RPG6" s="31"/>
      <c r="RPH6" s="31"/>
      <c r="RPI6" s="31"/>
      <c r="RPJ6" s="31"/>
      <c r="RPK6" s="31"/>
      <c r="RPL6" s="31"/>
      <c r="RPM6" s="31"/>
      <c r="RPN6" s="31"/>
      <c r="RPO6" s="31"/>
      <c r="RPP6" s="31"/>
      <c r="RPQ6" s="31"/>
      <c r="RPR6" s="31"/>
      <c r="RPS6" s="31"/>
      <c r="RPT6" s="31"/>
      <c r="RPU6" s="31"/>
      <c r="RPV6" s="31"/>
      <c r="RPW6" s="31"/>
      <c r="RPX6" s="31"/>
      <c r="RPY6" s="31"/>
      <c r="RPZ6" s="31"/>
      <c r="RQA6" s="31"/>
      <c r="RQB6" s="31"/>
      <c r="RQC6" s="31"/>
      <c r="RQD6" s="31"/>
      <c r="RQE6" s="31"/>
      <c r="RQF6" s="31"/>
      <c r="RQG6" s="31"/>
      <c r="RQH6" s="31"/>
      <c r="RQI6" s="31"/>
      <c r="RQJ6" s="31"/>
      <c r="RQK6" s="31"/>
      <c r="RQL6" s="31"/>
      <c r="RQM6" s="31"/>
      <c r="RQN6" s="31"/>
      <c r="RQO6" s="31"/>
      <c r="RQP6" s="31"/>
      <c r="RQQ6" s="31"/>
      <c r="RQR6" s="31"/>
      <c r="RQS6" s="31"/>
      <c r="RQT6" s="31"/>
      <c r="RQU6" s="31"/>
      <c r="RQV6" s="31"/>
      <c r="RQW6" s="31"/>
      <c r="RQX6" s="31"/>
      <c r="RQY6" s="31"/>
      <c r="RQZ6" s="31"/>
      <c r="RRA6" s="31"/>
      <c r="RRB6" s="31"/>
      <c r="RRC6" s="31"/>
      <c r="RRD6" s="31"/>
      <c r="RRE6" s="31"/>
      <c r="RRF6" s="31"/>
      <c r="RRG6" s="31"/>
      <c r="RRH6" s="31"/>
      <c r="RRI6" s="31"/>
      <c r="RRJ6" s="31"/>
      <c r="RRK6" s="31"/>
      <c r="RRL6" s="31"/>
      <c r="RRM6" s="31"/>
      <c r="RRN6" s="31"/>
      <c r="RRO6" s="31"/>
      <c r="RRP6" s="31"/>
      <c r="RRQ6" s="31"/>
      <c r="RRR6" s="31"/>
      <c r="RRS6" s="31"/>
      <c r="RRT6" s="31"/>
      <c r="RRU6" s="31"/>
      <c r="RRV6" s="31"/>
      <c r="RRW6" s="31"/>
      <c r="RRX6" s="31"/>
      <c r="RRY6" s="31"/>
      <c r="RRZ6" s="31"/>
      <c r="RSA6" s="31"/>
      <c r="RSB6" s="31"/>
      <c r="RSC6" s="31"/>
      <c r="RSD6" s="31"/>
      <c r="RSE6" s="31"/>
      <c r="RSF6" s="31"/>
      <c r="RSG6" s="31"/>
      <c r="RSH6" s="31"/>
      <c r="RSI6" s="31"/>
      <c r="RSJ6" s="31"/>
      <c r="RSK6" s="31"/>
      <c r="RSL6" s="31"/>
      <c r="RSM6" s="31"/>
      <c r="RSN6" s="31"/>
      <c r="RSO6" s="31"/>
      <c r="RSP6" s="31"/>
      <c r="RSQ6" s="31"/>
      <c r="RSR6" s="31"/>
      <c r="RSS6" s="31"/>
      <c r="RST6" s="31"/>
      <c r="RSU6" s="31"/>
      <c r="RSV6" s="31"/>
      <c r="RSW6" s="31"/>
      <c r="RSX6" s="31"/>
      <c r="RSY6" s="31"/>
      <c r="RSZ6" s="31"/>
      <c r="RTA6" s="31"/>
      <c r="RTB6" s="31"/>
      <c r="RTC6" s="31"/>
      <c r="RTD6" s="31"/>
      <c r="RTE6" s="31"/>
      <c r="RTF6" s="31"/>
      <c r="RTG6" s="31"/>
      <c r="RTH6" s="31"/>
      <c r="RTI6" s="31"/>
      <c r="RTJ6" s="31"/>
      <c r="RTK6" s="31"/>
      <c r="RTL6" s="31"/>
      <c r="RTM6" s="31"/>
      <c r="RTN6" s="31"/>
      <c r="RTO6" s="31"/>
      <c r="RTP6" s="31"/>
      <c r="RTQ6" s="31"/>
      <c r="RTR6" s="31"/>
      <c r="RTS6" s="31"/>
      <c r="RTT6" s="31"/>
      <c r="RTU6" s="31"/>
      <c r="RTV6" s="31"/>
      <c r="RTW6" s="31"/>
      <c r="RTX6" s="31"/>
      <c r="RTY6" s="31"/>
      <c r="RTZ6" s="31"/>
      <c r="RUA6" s="31"/>
      <c r="RUB6" s="31"/>
      <c r="RUC6" s="31"/>
      <c r="RUD6" s="31"/>
      <c r="RUE6" s="31"/>
      <c r="RUF6" s="31"/>
      <c r="RUG6" s="31"/>
      <c r="RUH6" s="31"/>
      <c r="RUI6" s="31"/>
      <c r="RUJ6" s="31"/>
      <c r="RUK6" s="31"/>
      <c r="RUL6" s="31"/>
      <c r="RUM6" s="31"/>
      <c r="RUN6" s="31"/>
      <c r="RUO6" s="31"/>
      <c r="RUP6" s="31"/>
      <c r="RUQ6" s="31"/>
      <c r="RUR6" s="31"/>
      <c r="RUS6" s="31"/>
      <c r="RUT6" s="31"/>
      <c r="RUU6" s="31"/>
      <c r="RUV6" s="31"/>
      <c r="RUW6" s="31"/>
      <c r="RUX6" s="31"/>
      <c r="RUY6" s="31"/>
      <c r="RUZ6" s="31"/>
      <c r="RVA6" s="31"/>
      <c r="RVB6" s="31"/>
      <c r="RVC6" s="31"/>
      <c r="RVD6" s="31"/>
      <c r="RVE6" s="31"/>
      <c r="RVF6" s="31"/>
      <c r="RVG6" s="31"/>
      <c r="RVH6" s="31"/>
      <c r="RVI6" s="31"/>
      <c r="RVJ6" s="31"/>
      <c r="RVK6" s="31"/>
      <c r="RVL6" s="31"/>
      <c r="RVM6" s="31"/>
      <c r="RVN6" s="31"/>
      <c r="RVO6" s="31"/>
      <c r="RVP6" s="31"/>
      <c r="RVQ6" s="31"/>
      <c r="RVR6" s="31"/>
      <c r="RVS6" s="31"/>
      <c r="RVT6" s="31"/>
      <c r="RVU6" s="31"/>
      <c r="RVV6" s="31"/>
      <c r="RVW6" s="31"/>
      <c r="RVX6" s="31"/>
      <c r="RVY6" s="31"/>
      <c r="RVZ6" s="31"/>
      <c r="RWA6" s="31"/>
      <c r="RWB6" s="31"/>
      <c r="RWC6" s="31"/>
      <c r="RWD6" s="31"/>
      <c r="RWE6" s="31"/>
      <c r="RWF6" s="31"/>
      <c r="RWG6" s="31"/>
      <c r="RWH6" s="31"/>
      <c r="RWI6" s="31"/>
      <c r="RWJ6" s="31"/>
      <c r="RWK6" s="31"/>
      <c r="RWL6" s="31"/>
      <c r="RWM6" s="31"/>
      <c r="RWN6" s="31"/>
      <c r="RWO6" s="31"/>
      <c r="RWP6" s="31"/>
      <c r="RWQ6" s="31"/>
      <c r="RWR6" s="31"/>
      <c r="RWS6" s="31"/>
      <c r="RWT6" s="31"/>
      <c r="RWU6" s="31"/>
      <c r="RWV6" s="31"/>
      <c r="RWW6" s="31"/>
      <c r="RWX6" s="31"/>
      <c r="RWY6" s="31"/>
      <c r="RWZ6" s="31"/>
      <c r="RXA6" s="31"/>
      <c r="RXB6" s="31"/>
      <c r="RXC6" s="31"/>
      <c r="RXD6" s="31"/>
      <c r="RXE6" s="31"/>
      <c r="RXF6" s="31"/>
      <c r="RXG6" s="31"/>
      <c r="RXH6" s="31"/>
      <c r="RXI6" s="31"/>
      <c r="RXJ6" s="31"/>
      <c r="RXK6" s="31"/>
      <c r="RXL6" s="31"/>
      <c r="RXM6" s="31"/>
      <c r="RXN6" s="31"/>
      <c r="RXO6" s="31"/>
      <c r="RXP6" s="31"/>
      <c r="RXQ6" s="31"/>
      <c r="RXR6" s="31"/>
      <c r="RXS6" s="31"/>
      <c r="RXT6" s="31"/>
      <c r="RXU6" s="31"/>
      <c r="RXV6" s="31"/>
      <c r="RXW6" s="31"/>
      <c r="RXX6" s="31"/>
      <c r="RXY6" s="31"/>
      <c r="RXZ6" s="31"/>
      <c r="RYA6" s="31"/>
      <c r="RYB6" s="31"/>
      <c r="RYC6" s="31"/>
      <c r="RYD6" s="31"/>
      <c r="RYE6" s="31"/>
      <c r="RYF6" s="31"/>
      <c r="RYG6" s="31"/>
      <c r="RYH6" s="31"/>
      <c r="RYI6" s="31"/>
      <c r="RYJ6" s="31"/>
      <c r="RYK6" s="31"/>
      <c r="RYL6" s="31"/>
      <c r="RYM6" s="31"/>
      <c r="RYN6" s="31"/>
      <c r="RYO6" s="31"/>
      <c r="RYP6" s="31"/>
      <c r="RYQ6" s="31"/>
      <c r="RYR6" s="31"/>
      <c r="RYS6" s="31"/>
      <c r="RYT6" s="31"/>
      <c r="RYU6" s="31"/>
      <c r="RYV6" s="31"/>
      <c r="RYW6" s="31"/>
      <c r="RYX6" s="31"/>
      <c r="RYY6" s="31"/>
      <c r="RYZ6" s="31"/>
      <c r="RZA6" s="31"/>
      <c r="RZB6" s="31"/>
      <c r="RZC6" s="31"/>
      <c r="RZD6" s="31"/>
      <c r="RZE6" s="31"/>
      <c r="RZF6" s="31"/>
      <c r="RZG6" s="31"/>
      <c r="RZH6" s="31"/>
      <c r="RZI6" s="31"/>
      <c r="RZJ6" s="31"/>
      <c r="RZK6" s="31"/>
      <c r="RZL6" s="31"/>
      <c r="RZM6" s="31"/>
      <c r="RZN6" s="31"/>
      <c r="RZO6" s="31"/>
      <c r="RZP6" s="31"/>
      <c r="RZQ6" s="31"/>
      <c r="RZR6" s="31"/>
      <c r="RZS6" s="31"/>
      <c r="RZT6" s="31"/>
      <c r="RZU6" s="31"/>
      <c r="RZV6" s="31"/>
      <c r="RZW6" s="31"/>
      <c r="RZX6" s="31"/>
      <c r="RZY6" s="31"/>
      <c r="RZZ6" s="31"/>
      <c r="SAA6" s="31"/>
      <c r="SAB6" s="31"/>
      <c r="SAC6" s="31"/>
      <c r="SAD6" s="31"/>
      <c r="SAE6" s="31"/>
      <c r="SAF6" s="31"/>
      <c r="SAG6" s="31"/>
      <c r="SAH6" s="31"/>
      <c r="SAI6" s="31"/>
      <c r="SAJ6" s="31"/>
      <c r="SAK6" s="31"/>
      <c r="SAL6" s="31"/>
      <c r="SAM6" s="31"/>
      <c r="SAN6" s="31"/>
      <c r="SAO6" s="31"/>
      <c r="SAP6" s="31"/>
      <c r="SAQ6" s="31"/>
      <c r="SAR6" s="31"/>
      <c r="SAS6" s="31"/>
      <c r="SAT6" s="31"/>
      <c r="SAU6" s="31"/>
      <c r="SAV6" s="31"/>
      <c r="SAW6" s="31"/>
      <c r="SAX6" s="31"/>
      <c r="SAY6" s="31"/>
      <c r="SAZ6" s="31"/>
      <c r="SBA6" s="31"/>
      <c r="SBB6" s="31"/>
      <c r="SBC6" s="31"/>
      <c r="SBD6" s="31"/>
      <c r="SBE6" s="31"/>
      <c r="SBF6" s="31"/>
      <c r="SBG6" s="31"/>
      <c r="SBH6" s="31"/>
      <c r="SBI6" s="31"/>
      <c r="SBJ6" s="31"/>
      <c r="SBK6" s="31"/>
      <c r="SBL6" s="31"/>
      <c r="SBM6" s="31"/>
      <c r="SBN6" s="31"/>
      <c r="SBO6" s="31"/>
      <c r="SBP6" s="31"/>
      <c r="SBQ6" s="31"/>
      <c r="SBR6" s="31"/>
      <c r="SBS6" s="31"/>
      <c r="SBT6" s="31"/>
      <c r="SBU6" s="31"/>
      <c r="SBV6" s="31"/>
      <c r="SBW6" s="31"/>
      <c r="SBX6" s="31"/>
      <c r="SBY6" s="31"/>
      <c r="SBZ6" s="31"/>
      <c r="SCA6" s="31"/>
      <c r="SCB6" s="31"/>
      <c r="SCC6" s="31"/>
      <c r="SCD6" s="31"/>
      <c r="SCE6" s="31"/>
      <c r="SCF6" s="31"/>
      <c r="SCG6" s="31"/>
      <c r="SCH6" s="31"/>
      <c r="SCI6" s="31"/>
      <c r="SCJ6" s="31"/>
      <c r="SCK6" s="31"/>
      <c r="SCL6" s="31"/>
      <c r="SCM6" s="31"/>
      <c r="SCN6" s="31"/>
      <c r="SCO6" s="31"/>
      <c r="SCP6" s="31"/>
      <c r="SCQ6" s="31"/>
      <c r="SCR6" s="31"/>
      <c r="SCS6" s="31"/>
      <c r="SCT6" s="31"/>
      <c r="SCU6" s="31"/>
      <c r="SCV6" s="31"/>
      <c r="SCW6" s="31"/>
      <c r="SCX6" s="31"/>
      <c r="SCY6" s="31"/>
      <c r="SCZ6" s="31"/>
      <c r="SDA6" s="31"/>
      <c r="SDB6" s="31"/>
      <c r="SDC6" s="31"/>
      <c r="SDD6" s="31"/>
      <c r="SDE6" s="31"/>
      <c r="SDF6" s="31"/>
      <c r="SDG6" s="31"/>
      <c r="SDH6" s="31"/>
      <c r="SDI6" s="31"/>
      <c r="SDJ6" s="31"/>
      <c r="SDK6" s="31"/>
      <c r="SDL6" s="31"/>
      <c r="SDM6" s="31"/>
      <c r="SDN6" s="31"/>
      <c r="SDO6" s="31"/>
      <c r="SDP6" s="31"/>
      <c r="SDQ6" s="31"/>
      <c r="SDR6" s="31"/>
      <c r="SDS6" s="31"/>
      <c r="SDT6" s="31"/>
      <c r="SDU6" s="31"/>
      <c r="SDV6" s="31"/>
      <c r="SDW6" s="31"/>
      <c r="SDX6" s="31"/>
      <c r="SDY6" s="31"/>
      <c r="SDZ6" s="31"/>
      <c r="SEA6" s="31"/>
      <c r="SEB6" s="31"/>
      <c r="SEC6" s="31"/>
      <c r="SED6" s="31"/>
      <c r="SEE6" s="31"/>
      <c r="SEF6" s="31"/>
      <c r="SEG6" s="31"/>
      <c r="SEH6" s="31"/>
      <c r="SEI6" s="31"/>
      <c r="SEJ6" s="31"/>
      <c r="SEK6" s="31"/>
      <c r="SEL6" s="31"/>
      <c r="SEM6" s="31"/>
      <c r="SEN6" s="31"/>
      <c r="SEO6" s="31"/>
      <c r="SEP6" s="31"/>
      <c r="SEQ6" s="31"/>
      <c r="SER6" s="31"/>
      <c r="SES6" s="31"/>
      <c r="SET6" s="31"/>
      <c r="SEU6" s="31"/>
      <c r="SEV6" s="31"/>
      <c r="SEW6" s="31"/>
      <c r="SEX6" s="31"/>
      <c r="SEY6" s="31"/>
      <c r="SEZ6" s="31"/>
      <c r="SFA6" s="31"/>
      <c r="SFB6" s="31"/>
      <c r="SFC6" s="31"/>
      <c r="SFD6" s="31"/>
      <c r="SFE6" s="31"/>
      <c r="SFF6" s="31"/>
      <c r="SFG6" s="31"/>
      <c r="SFH6" s="31"/>
      <c r="SFI6" s="31"/>
      <c r="SFJ6" s="31"/>
      <c r="SFK6" s="31"/>
      <c r="SFL6" s="31"/>
      <c r="SFM6" s="31"/>
      <c r="SFN6" s="31"/>
      <c r="SFO6" s="31"/>
      <c r="SFP6" s="31"/>
      <c r="SFQ6" s="31"/>
      <c r="SFR6" s="31"/>
      <c r="SFS6" s="31"/>
      <c r="SFT6" s="31"/>
      <c r="SFU6" s="31"/>
      <c r="SFV6" s="31"/>
      <c r="SFW6" s="31"/>
      <c r="SFX6" s="31"/>
      <c r="SFY6" s="31"/>
      <c r="SFZ6" s="31"/>
      <c r="SGA6" s="31"/>
      <c r="SGB6" s="31"/>
      <c r="SGC6" s="31"/>
      <c r="SGD6" s="31"/>
      <c r="SGE6" s="31"/>
      <c r="SGF6" s="31"/>
      <c r="SGG6" s="31"/>
      <c r="SGH6" s="31"/>
      <c r="SGI6" s="31"/>
      <c r="SGJ6" s="31"/>
      <c r="SGK6" s="31"/>
      <c r="SGL6" s="31"/>
      <c r="SGM6" s="31"/>
      <c r="SGN6" s="31"/>
      <c r="SGO6" s="31"/>
      <c r="SGP6" s="31"/>
      <c r="SGQ6" s="31"/>
      <c r="SGR6" s="31"/>
      <c r="SGS6" s="31"/>
      <c r="SGT6" s="31"/>
      <c r="SGU6" s="31"/>
      <c r="SGV6" s="31"/>
      <c r="SGW6" s="31"/>
      <c r="SGX6" s="31"/>
      <c r="SGY6" s="31"/>
      <c r="SGZ6" s="31"/>
      <c r="SHA6" s="31"/>
      <c r="SHB6" s="31"/>
      <c r="SHC6" s="31"/>
      <c r="SHD6" s="31"/>
      <c r="SHE6" s="31"/>
      <c r="SHF6" s="31"/>
      <c r="SHG6" s="31"/>
      <c r="SHH6" s="31"/>
      <c r="SHI6" s="31"/>
      <c r="SHJ6" s="31"/>
      <c r="SHK6" s="31"/>
      <c r="SHL6" s="31"/>
      <c r="SHM6" s="31"/>
      <c r="SHN6" s="31"/>
      <c r="SHO6" s="31"/>
      <c r="SHP6" s="31"/>
      <c r="SHQ6" s="31"/>
      <c r="SHR6" s="31"/>
      <c r="SHS6" s="31"/>
      <c r="SHT6" s="31"/>
      <c r="SHU6" s="31"/>
      <c r="SHV6" s="31"/>
      <c r="SHW6" s="31"/>
      <c r="SHX6" s="31"/>
      <c r="SHY6" s="31"/>
      <c r="SHZ6" s="31"/>
      <c r="SIA6" s="31"/>
      <c r="SIB6" s="31"/>
      <c r="SIC6" s="31"/>
      <c r="SID6" s="31"/>
      <c r="SIE6" s="31"/>
      <c r="SIF6" s="31"/>
      <c r="SIG6" s="31"/>
      <c r="SIH6" s="31"/>
      <c r="SII6" s="31"/>
      <c r="SIJ6" s="31"/>
      <c r="SIK6" s="31"/>
      <c r="SIL6" s="31"/>
      <c r="SIM6" s="31"/>
      <c r="SIN6" s="31"/>
      <c r="SIO6" s="31"/>
      <c r="SIP6" s="31"/>
      <c r="SIQ6" s="31"/>
      <c r="SIR6" s="31"/>
      <c r="SIS6" s="31"/>
      <c r="SIT6" s="31"/>
      <c r="SIU6" s="31"/>
      <c r="SIV6" s="31"/>
      <c r="SIW6" s="31"/>
      <c r="SIX6" s="31"/>
      <c r="SIY6" s="31"/>
      <c r="SIZ6" s="31"/>
      <c r="SJA6" s="31"/>
      <c r="SJB6" s="31"/>
      <c r="SJC6" s="31"/>
      <c r="SJD6" s="31"/>
      <c r="SJE6" s="31"/>
      <c r="SJF6" s="31"/>
      <c r="SJG6" s="31"/>
      <c r="SJH6" s="31"/>
      <c r="SJI6" s="31"/>
      <c r="SJJ6" s="31"/>
      <c r="SJK6" s="31"/>
      <c r="SJL6" s="31"/>
      <c r="SJM6" s="31"/>
      <c r="SJN6" s="31"/>
      <c r="SJO6" s="31"/>
      <c r="SJP6" s="31"/>
      <c r="SJQ6" s="31"/>
      <c r="SJR6" s="31"/>
      <c r="SJS6" s="31"/>
      <c r="SJT6" s="31"/>
      <c r="SJU6" s="31"/>
      <c r="SJV6" s="31"/>
      <c r="SJW6" s="31"/>
      <c r="SJX6" s="31"/>
      <c r="SJY6" s="31"/>
      <c r="SJZ6" s="31"/>
      <c r="SKA6" s="31"/>
      <c r="SKB6" s="31"/>
      <c r="SKC6" s="31"/>
      <c r="SKD6" s="31"/>
      <c r="SKE6" s="31"/>
      <c r="SKF6" s="31"/>
      <c r="SKG6" s="31"/>
      <c r="SKH6" s="31"/>
      <c r="SKI6" s="31"/>
      <c r="SKJ6" s="31"/>
      <c r="SKK6" s="31"/>
      <c r="SKL6" s="31"/>
      <c r="SKM6" s="31"/>
      <c r="SKN6" s="31"/>
      <c r="SKO6" s="31"/>
      <c r="SKP6" s="31"/>
      <c r="SKQ6" s="31"/>
      <c r="SKR6" s="31"/>
      <c r="SKS6" s="31"/>
      <c r="SKT6" s="31"/>
      <c r="SKU6" s="31"/>
      <c r="SKV6" s="31"/>
      <c r="SKW6" s="31"/>
      <c r="SKX6" s="31"/>
      <c r="SKY6" s="31"/>
      <c r="SKZ6" s="31"/>
      <c r="SLA6" s="31"/>
      <c r="SLB6" s="31"/>
      <c r="SLC6" s="31"/>
      <c r="SLD6" s="31"/>
      <c r="SLE6" s="31"/>
      <c r="SLF6" s="31"/>
      <c r="SLG6" s="31"/>
      <c r="SLH6" s="31"/>
      <c r="SLI6" s="31"/>
      <c r="SLJ6" s="31"/>
      <c r="SLK6" s="31"/>
      <c r="SLL6" s="31"/>
      <c r="SLM6" s="31"/>
      <c r="SLN6" s="31"/>
      <c r="SLO6" s="31"/>
      <c r="SLP6" s="31"/>
      <c r="SLQ6" s="31"/>
      <c r="SLR6" s="31"/>
      <c r="SLS6" s="31"/>
      <c r="SLT6" s="31"/>
      <c r="SLU6" s="31"/>
      <c r="SLV6" s="31"/>
      <c r="SLW6" s="31"/>
      <c r="SLX6" s="31"/>
      <c r="SLY6" s="31"/>
      <c r="SLZ6" s="31"/>
      <c r="SMA6" s="31"/>
      <c r="SMB6" s="31"/>
      <c r="SMC6" s="31"/>
      <c r="SMD6" s="31"/>
      <c r="SME6" s="31"/>
      <c r="SMF6" s="31"/>
      <c r="SMG6" s="31"/>
      <c r="SMH6" s="31"/>
      <c r="SMI6" s="31"/>
      <c r="SMJ6" s="31"/>
      <c r="SMK6" s="31"/>
      <c r="SML6" s="31"/>
      <c r="SMM6" s="31"/>
      <c r="SMN6" s="31"/>
      <c r="SMO6" s="31"/>
      <c r="SMP6" s="31"/>
      <c r="SMQ6" s="31"/>
      <c r="SMR6" s="31"/>
      <c r="SMS6" s="31"/>
      <c r="SMT6" s="31"/>
      <c r="SMU6" s="31"/>
      <c r="SMV6" s="31"/>
      <c r="SMW6" s="31"/>
      <c r="SMX6" s="31"/>
      <c r="SMY6" s="31"/>
      <c r="SMZ6" s="31"/>
      <c r="SNA6" s="31"/>
      <c r="SNB6" s="31"/>
      <c r="SNC6" s="31"/>
      <c r="SND6" s="31"/>
      <c r="SNE6" s="31"/>
      <c r="SNF6" s="31"/>
      <c r="SNG6" s="31"/>
      <c r="SNH6" s="31"/>
      <c r="SNI6" s="31"/>
      <c r="SNJ6" s="31"/>
      <c r="SNK6" s="31"/>
      <c r="SNL6" s="31"/>
      <c r="SNM6" s="31"/>
      <c r="SNN6" s="31"/>
      <c r="SNO6" s="31"/>
      <c r="SNP6" s="31"/>
      <c r="SNQ6" s="31"/>
      <c r="SNR6" s="31"/>
      <c r="SNS6" s="31"/>
      <c r="SNT6" s="31"/>
      <c r="SNU6" s="31"/>
      <c r="SNV6" s="31"/>
      <c r="SNW6" s="31"/>
      <c r="SNX6" s="31"/>
      <c r="SNY6" s="31"/>
      <c r="SNZ6" s="31"/>
      <c r="SOA6" s="31"/>
      <c r="STS6" s="31"/>
      <c r="STT6" s="31"/>
      <c r="STU6" s="31"/>
      <c r="STV6" s="31"/>
      <c r="STW6" s="31"/>
      <c r="STX6" s="31"/>
      <c r="STY6" s="31"/>
      <c r="STZ6" s="31"/>
      <c r="SUA6" s="31"/>
      <c r="SUB6" s="31"/>
      <c r="SUC6" s="31"/>
      <c r="SUD6" s="31"/>
      <c r="SUE6" s="31"/>
      <c r="SUF6" s="31"/>
      <c r="SUG6" s="31"/>
      <c r="SUH6" s="31"/>
      <c r="SUI6" s="31"/>
      <c r="SUJ6" s="31"/>
      <c r="SUK6" s="31"/>
      <c r="SUL6" s="31"/>
      <c r="SUM6" s="31"/>
      <c r="SUN6" s="31"/>
      <c r="SUO6" s="31"/>
      <c r="SUP6" s="31"/>
      <c r="SUQ6" s="31"/>
      <c r="SUR6" s="31"/>
      <c r="SUS6" s="31"/>
      <c r="SUT6" s="31"/>
      <c r="SUU6" s="31"/>
      <c r="SUV6" s="31"/>
      <c r="SUW6" s="31"/>
      <c r="SUX6" s="31"/>
      <c r="SUY6" s="31"/>
      <c r="SUZ6" s="31"/>
      <c r="SVA6" s="31"/>
      <c r="SVB6" s="31"/>
      <c r="SVC6" s="31"/>
      <c r="SVD6" s="31"/>
      <c r="SVE6" s="31"/>
      <c r="SVF6" s="31"/>
      <c r="SVG6" s="31"/>
      <c r="SVH6" s="31"/>
      <c r="SVI6" s="31"/>
      <c r="SVJ6" s="31"/>
      <c r="SVK6" s="31"/>
      <c r="SVL6" s="31"/>
      <c r="SVM6" s="31"/>
      <c r="SVN6" s="31"/>
      <c r="SVO6" s="31"/>
      <c r="SVP6" s="31"/>
      <c r="SVQ6" s="31"/>
      <c r="SVR6" s="31"/>
      <c r="SVS6" s="31"/>
      <c r="SVT6" s="31"/>
      <c r="SVU6" s="31"/>
      <c r="SVV6" s="31"/>
      <c r="SVW6" s="31"/>
      <c r="SVX6" s="31"/>
      <c r="SVY6" s="31"/>
      <c r="SVZ6" s="31"/>
      <c r="SWA6" s="31"/>
      <c r="SWB6" s="31"/>
      <c r="SWC6" s="31"/>
      <c r="SWD6" s="31"/>
      <c r="SWE6" s="31"/>
      <c r="SWF6" s="31"/>
      <c r="SWG6" s="31"/>
      <c r="SWH6" s="31"/>
      <c r="SWI6" s="31"/>
      <c r="SWJ6" s="31"/>
      <c r="SWK6" s="31"/>
      <c r="SWL6" s="31"/>
      <c r="SWM6" s="31"/>
      <c r="SWN6" s="31"/>
      <c r="SWO6" s="31"/>
      <c r="SWP6" s="31"/>
      <c r="SWQ6" s="31"/>
      <c r="SWR6" s="31"/>
      <c r="SWS6" s="31"/>
      <c r="SWT6" s="31"/>
      <c r="SWU6" s="31"/>
      <c r="SWV6" s="31"/>
      <c r="SWW6" s="31"/>
      <c r="SWX6" s="31"/>
      <c r="SWY6" s="31"/>
      <c r="SWZ6" s="31"/>
      <c r="SXA6" s="31"/>
      <c r="SXB6" s="31"/>
      <c r="SXC6" s="31"/>
      <c r="SXD6" s="31"/>
      <c r="SXE6" s="31"/>
      <c r="SXF6" s="31"/>
      <c r="SXG6" s="31"/>
      <c r="SXH6" s="31"/>
      <c r="SXI6" s="31"/>
      <c r="SXJ6" s="31"/>
      <c r="SXK6" s="31"/>
      <c r="SXL6" s="31"/>
      <c r="SXM6" s="31"/>
      <c r="SXN6" s="31"/>
      <c r="SXO6" s="31"/>
      <c r="SXP6" s="31"/>
      <c r="SXQ6" s="31"/>
      <c r="SXR6" s="31"/>
      <c r="SXS6" s="31"/>
      <c r="SXT6" s="31"/>
      <c r="SXU6" s="31"/>
      <c r="SXV6" s="31"/>
      <c r="SXW6" s="31"/>
      <c r="SXX6" s="31"/>
      <c r="SXY6" s="31"/>
      <c r="SXZ6" s="31"/>
      <c r="SYA6" s="31"/>
      <c r="SYB6" s="31"/>
      <c r="SYC6" s="31"/>
      <c r="SYD6" s="31"/>
      <c r="SYE6" s="31"/>
      <c r="SYF6" s="31"/>
      <c r="SYG6" s="31"/>
      <c r="SYH6" s="31"/>
      <c r="SYI6" s="31"/>
      <c r="SYJ6" s="31"/>
      <c r="SYK6" s="31"/>
      <c r="SYL6" s="31"/>
      <c r="SYM6" s="31"/>
      <c r="SYN6" s="31"/>
      <c r="SYO6" s="31"/>
      <c r="SYP6" s="31"/>
      <c r="SYQ6" s="31"/>
      <c r="SYR6" s="31"/>
      <c r="SYS6" s="31"/>
      <c r="SYT6" s="31"/>
      <c r="SYU6" s="31"/>
      <c r="SYV6" s="31"/>
      <c r="SYW6" s="31"/>
      <c r="SYX6" s="31"/>
      <c r="SYY6" s="31"/>
      <c r="SYZ6" s="31"/>
      <c r="SZA6" s="31"/>
      <c r="SZB6" s="31"/>
      <c r="SZC6" s="31"/>
      <c r="SZD6" s="31"/>
      <c r="SZE6" s="31"/>
      <c r="SZF6" s="31"/>
      <c r="SZG6" s="31"/>
      <c r="SZH6" s="31"/>
      <c r="SZI6" s="31"/>
      <c r="SZJ6" s="31"/>
      <c r="SZK6" s="31"/>
      <c r="SZL6" s="31"/>
      <c r="SZM6" s="31"/>
      <c r="SZN6" s="31"/>
      <c r="SZO6" s="31"/>
      <c r="SZP6" s="31"/>
      <c r="SZQ6" s="31"/>
      <c r="SZR6" s="31"/>
      <c r="SZS6" s="31"/>
      <c r="SZT6" s="31"/>
      <c r="SZU6" s="31"/>
      <c r="SZV6" s="31"/>
      <c r="SZW6" s="31"/>
      <c r="SZX6" s="31"/>
      <c r="SZY6" s="31"/>
      <c r="SZZ6" s="31"/>
      <c r="TAA6" s="31"/>
      <c r="TAB6" s="31"/>
      <c r="TAC6" s="31"/>
      <c r="TAD6" s="31"/>
      <c r="TAE6" s="31"/>
      <c r="TAF6" s="31"/>
      <c r="TAG6" s="31"/>
      <c r="TAH6" s="31"/>
      <c r="TAI6" s="31"/>
      <c r="TAJ6" s="31"/>
      <c r="TAK6" s="31"/>
      <c r="TAL6" s="31"/>
      <c r="TAM6" s="31"/>
      <c r="TAN6" s="31"/>
      <c r="TAO6" s="31"/>
      <c r="TAP6" s="31"/>
      <c r="TAQ6" s="31"/>
      <c r="TAR6" s="31"/>
      <c r="TAS6" s="31"/>
      <c r="TAT6" s="31"/>
      <c r="TAU6" s="31"/>
      <c r="TAV6" s="31"/>
      <c r="TAW6" s="31"/>
      <c r="TAX6" s="31"/>
      <c r="TAY6" s="31"/>
      <c r="TAZ6" s="31"/>
      <c r="TBA6" s="31"/>
      <c r="TBB6" s="31"/>
      <c r="TBC6" s="31"/>
      <c r="TBD6" s="31"/>
      <c r="TBE6" s="31"/>
      <c r="TBF6" s="31"/>
      <c r="TBG6" s="31"/>
      <c r="TBH6" s="31"/>
      <c r="TBI6" s="31"/>
      <c r="TBJ6" s="31"/>
      <c r="TBK6" s="31"/>
      <c r="TBL6" s="31"/>
      <c r="TBM6" s="31"/>
      <c r="TBN6" s="31"/>
      <c r="TBO6" s="31"/>
      <c r="TBP6" s="31"/>
      <c r="TBQ6" s="31"/>
      <c r="TBR6" s="31"/>
      <c r="TBS6" s="31"/>
      <c r="TBT6" s="31"/>
      <c r="TBU6" s="31"/>
      <c r="TBV6" s="31"/>
      <c r="TBW6" s="31"/>
      <c r="TBX6" s="31"/>
      <c r="TBY6" s="31"/>
      <c r="TBZ6" s="31"/>
      <c r="TCA6" s="31"/>
      <c r="TCB6" s="31"/>
      <c r="TCC6" s="31"/>
      <c r="TCD6" s="31"/>
      <c r="TCE6" s="31"/>
      <c r="TCF6" s="31"/>
      <c r="TCG6" s="31"/>
      <c r="TCH6" s="31"/>
      <c r="TCI6" s="31"/>
      <c r="TCJ6" s="31"/>
      <c r="TCK6" s="31"/>
      <c r="TCL6" s="31"/>
      <c r="TCM6" s="31"/>
      <c r="TCN6" s="31"/>
      <c r="TCO6" s="31"/>
      <c r="TCP6" s="31"/>
      <c r="TCQ6" s="31"/>
      <c r="TCR6" s="31"/>
      <c r="TCS6" s="31"/>
      <c r="TCT6" s="31"/>
      <c r="TCU6" s="31"/>
      <c r="TCV6" s="31"/>
      <c r="TCW6" s="31"/>
      <c r="TCX6" s="31"/>
      <c r="TCY6" s="31"/>
      <c r="TCZ6" s="31"/>
      <c r="TDA6" s="31"/>
      <c r="TDB6" s="31"/>
      <c r="TDC6" s="31"/>
      <c r="TDD6" s="31"/>
      <c r="TDE6" s="31"/>
      <c r="TDF6" s="31"/>
      <c r="TDG6" s="31"/>
      <c r="TDH6" s="31"/>
      <c r="TDI6" s="31"/>
      <c r="TDJ6" s="31"/>
      <c r="TDK6" s="31"/>
      <c r="TDL6" s="31"/>
      <c r="TDM6" s="31"/>
      <c r="TDN6" s="31"/>
      <c r="TDO6" s="31"/>
      <c r="TDP6" s="31"/>
      <c r="TDQ6" s="31"/>
      <c r="TDR6" s="31"/>
      <c r="TDS6" s="31"/>
      <c r="TDT6" s="31"/>
      <c r="TDU6" s="31"/>
      <c r="TDV6" s="31"/>
      <c r="TDW6" s="31"/>
      <c r="TDX6" s="31"/>
      <c r="TDY6" s="31"/>
      <c r="TDZ6" s="31"/>
      <c r="TEA6" s="31"/>
      <c r="TEB6" s="31"/>
      <c r="TEC6" s="31"/>
      <c r="TED6" s="31"/>
      <c r="TEE6" s="31"/>
      <c r="TEF6" s="31"/>
      <c r="TEG6" s="31"/>
      <c r="TEH6" s="31"/>
      <c r="TEI6" s="31"/>
      <c r="TEJ6" s="31"/>
      <c r="TEK6" s="31"/>
      <c r="TEL6" s="31"/>
      <c r="TEM6" s="31"/>
      <c r="TEN6" s="31"/>
      <c r="TEO6" s="31"/>
      <c r="TEP6" s="31"/>
      <c r="TEQ6" s="31"/>
      <c r="TER6" s="31"/>
      <c r="TES6" s="31"/>
      <c r="TET6" s="31"/>
      <c r="TEU6" s="31"/>
      <c r="TEV6" s="31"/>
      <c r="TEW6" s="31"/>
      <c r="TEX6" s="31"/>
      <c r="TEY6" s="31"/>
      <c r="TEZ6" s="31"/>
      <c r="TFA6" s="31"/>
      <c r="TFB6" s="31"/>
      <c r="TFC6" s="31"/>
      <c r="TFD6" s="31"/>
      <c r="TFE6" s="31"/>
      <c r="TFF6" s="31"/>
      <c r="TFG6" s="31"/>
      <c r="TFH6" s="31"/>
      <c r="TFI6" s="31"/>
      <c r="TFJ6" s="31"/>
      <c r="TFK6" s="31"/>
      <c r="TFL6" s="31"/>
      <c r="TFM6" s="31"/>
      <c r="TFN6" s="31"/>
      <c r="TFO6" s="31"/>
      <c r="TFP6" s="31"/>
      <c r="TFQ6" s="31"/>
      <c r="TFR6" s="31"/>
      <c r="TFS6" s="31"/>
      <c r="TFT6" s="31"/>
      <c r="TFU6" s="31"/>
      <c r="TFV6" s="31"/>
      <c r="TFW6" s="31"/>
      <c r="TFX6" s="31"/>
      <c r="TFY6" s="31"/>
      <c r="TFZ6" s="31"/>
      <c r="TGA6" s="31"/>
      <c r="TGB6" s="31"/>
      <c r="TGC6" s="31"/>
      <c r="TGD6" s="31"/>
      <c r="TGE6" s="31"/>
      <c r="TGF6" s="31"/>
      <c r="TGG6" s="31"/>
      <c r="TGH6" s="31"/>
      <c r="TGI6" s="31"/>
      <c r="TGJ6" s="31"/>
      <c r="TGK6" s="31"/>
      <c r="TGL6" s="31"/>
      <c r="TGM6" s="31"/>
      <c r="TGN6" s="31"/>
      <c r="TGO6" s="31"/>
      <c r="TGP6" s="31"/>
      <c r="TGQ6" s="31"/>
      <c r="TGR6" s="31"/>
      <c r="TGS6" s="31"/>
      <c r="TGT6" s="31"/>
      <c r="TGU6" s="31"/>
      <c r="TGV6" s="31"/>
      <c r="TGW6" s="31"/>
      <c r="TGX6" s="31"/>
      <c r="TGY6" s="31"/>
      <c r="TGZ6" s="31"/>
      <c r="THA6" s="31"/>
      <c r="THB6" s="31"/>
      <c r="THC6" s="31"/>
      <c r="THD6" s="31"/>
      <c r="THE6" s="31"/>
      <c r="THF6" s="31"/>
      <c r="THG6" s="31"/>
      <c r="THH6" s="31"/>
      <c r="THI6" s="31"/>
      <c r="THJ6" s="31"/>
      <c r="THK6" s="31"/>
      <c r="THL6" s="31"/>
      <c r="THM6" s="31"/>
      <c r="THN6" s="31"/>
      <c r="THO6" s="31"/>
      <c r="THP6" s="31"/>
      <c r="THQ6" s="31"/>
      <c r="THR6" s="31"/>
      <c r="THS6" s="31"/>
      <c r="THT6" s="31"/>
      <c r="THU6" s="31"/>
      <c r="THV6" s="31"/>
      <c r="THW6" s="31"/>
      <c r="THX6" s="31"/>
      <c r="THY6" s="31"/>
      <c r="THZ6" s="31"/>
      <c r="TIA6" s="31"/>
      <c r="TIB6" s="31"/>
      <c r="TIC6" s="31"/>
      <c r="TID6" s="31"/>
      <c r="TIE6" s="31"/>
      <c r="TIF6" s="31"/>
      <c r="TIG6" s="31"/>
      <c r="TIH6" s="31"/>
      <c r="TII6" s="31"/>
      <c r="TIJ6" s="31"/>
      <c r="TIK6" s="31"/>
      <c r="TIL6" s="31"/>
      <c r="TIM6" s="31"/>
      <c r="TIN6" s="31"/>
      <c r="TIO6" s="31"/>
      <c r="TIP6" s="31"/>
      <c r="TIQ6" s="31"/>
      <c r="TIR6" s="31"/>
      <c r="TIS6" s="31"/>
      <c r="TIT6" s="31"/>
      <c r="TIU6" s="31"/>
      <c r="TIV6" s="31"/>
      <c r="TIW6" s="31"/>
      <c r="TIX6" s="31"/>
      <c r="TIY6" s="31"/>
      <c r="TIZ6" s="31"/>
      <c r="TJA6" s="31"/>
      <c r="TJB6" s="31"/>
      <c r="TJC6" s="31"/>
      <c r="TJD6" s="31"/>
      <c r="TJE6" s="31"/>
      <c r="TJF6" s="31"/>
      <c r="TJG6" s="31"/>
      <c r="TJH6" s="31"/>
      <c r="TJI6" s="31"/>
      <c r="TJJ6" s="31"/>
      <c r="TJK6" s="31"/>
      <c r="TJL6" s="31"/>
      <c r="TJM6" s="31"/>
      <c r="TJN6" s="31"/>
      <c r="TJO6" s="31"/>
      <c r="TJP6" s="31"/>
      <c r="TJQ6" s="31"/>
      <c r="TJR6" s="31"/>
      <c r="TJS6" s="31"/>
      <c r="TJT6" s="31"/>
      <c r="TJU6" s="31"/>
      <c r="TJV6" s="31"/>
      <c r="TJW6" s="31"/>
      <c r="TJX6" s="31"/>
      <c r="TJY6" s="31"/>
      <c r="TJZ6" s="31"/>
      <c r="TKA6" s="31"/>
      <c r="TKB6" s="31"/>
      <c r="TKC6" s="31"/>
      <c r="TKD6" s="31"/>
      <c r="TKE6" s="31"/>
      <c r="TKF6" s="31"/>
      <c r="TKG6" s="31"/>
      <c r="TKH6" s="31"/>
      <c r="TKI6" s="31"/>
      <c r="TKJ6" s="31"/>
      <c r="TKK6" s="31"/>
      <c r="TKL6" s="31"/>
      <c r="TKM6" s="31"/>
      <c r="TKN6" s="31"/>
      <c r="TKO6" s="31"/>
      <c r="TKP6" s="31"/>
      <c r="TKQ6" s="31"/>
      <c r="TKR6" s="31"/>
      <c r="TKS6" s="31"/>
      <c r="TKT6" s="31"/>
      <c r="TKU6" s="31"/>
      <c r="TKV6" s="31"/>
      <c r="TKW6" s="31"/>
      <c r="TKX6" s="31"/>
      <c r="TKY6" s="31"/>
      <c r="TKZ6" s="31"/>
      <c r="TLA6" s="31"/>
      <c r="TLB6" s="31"/>
      <c r="TLC6" s="31"/>
      <c r="TLD6" s="31"/>
      <c r="TLE6" s="31"/>
      <c r="TLF6" s="31"/>
      <c r="TLG6" s="31"/>
      <c r="TLH6" s="31"/>
      <c r="TLI6" s="31"/>
      <c r="TLJ6" s="31"/>
      <c r="TLK6" s="31"/>
      <c r="TLL6" s="31"/>
      <c r="TLM6" s="31"/>
      <c r="TLN6" s="31"/>
      <c r="TLO6" s="31"/>
      <c r="TLP6" s="31"/>
      <c r="TLQ6" s="31"/>
      <c r="TLR6" s="31"/>
      <c r="TLS6" s="31"/>
      <c r="TLT6" s="31"/>
      <c r="TLU6" s="31"/>
      <c r="TLV6" s="31"/>
      <c r="TLW6" s="31"/>
      <c r="TLX6" s="31"/>
      <c r="TLY6" s="31"/>
      <c r="TLZ6" s="31"/>
      <c r="TMA6" s="31"/>
      <c r="TMB6" s="31"/>
      <c r="TMC6" s="31"/>
      <c r="TMD6" s="31"/>
      <c r="TME6" s="31"/>
      <c r="TMF6" s="31"/>
      <c r="TMG6" s="31"/>
      <c r="TMH6" s="31"/>
      <c r="TMI6" s="31"/>
      <c r="TMJ6" s="31"/>
      <c r="TMK6" s="31"/>
      <c r="TML6" s="31"/>
      <c r="TMM6" s="31"/>
      <c r="TMN6" s="31"/>
      <c r="TMO6" s="31"/>
      <c r="TMP6" s="31"/>
      <c r="TMQ6" s="31"/>
      <c r="TMR6" s="31"/>
      <c r="TMS6" s="31"/>
      <c r="TMT6" s="31"/>
      <c r="TMU6" s="31"/>
      <c r="TMV6" s="31"/>
      <c r="TMW6" s="31"/>
      <c r="TMX6" s="31"/>
      <c r="TMY6" s="31"/>
      <c r="TMZ6" s="31"/>
      <c r="TNA6" s="31"/>
      <c r="TNB6" s="31"/>
      <c r="TNC6" s="31"/>
      <c r="TND6" s="31"/>
      <c r="TNE6" s="31"/>
      <c r="TNF6" s="31"/>
      <c r="TNG6" s="31"/>
      <c r="TNH6" s="31"/>
      <c r="TNI6" s="31"/>
      <c r="TNJ6" s="31"/>
      <c r="TNK6" s="31"/>
      <c r="TNL6" s="31"/>
      <c r="TNM6" s="31"/>
      <c r="TNN6" s="31"/>
      <c r="TNO6" s="31"/>
      <c r="TNP6" s="31"/>
      <c r="TNQ6" s="31"/>
      <c r="TNR6" s="31"/>
      <c r="TNS6" s="31"/>
      <c r="TNT6" s="31"/>
      <c r="TNU6" s="31"/>
      <c r="TNV6" s="31"/>
      <c r="TNW6" s="31"/>
      <c r="TNX6" s="31"/>
      <c r="TNY6" s="31"/>
      <c r="TNZ6" s="31"/>
      <c r="TOA6" s="31"/>
      <c r="TOB6" s="31"/>
      <c r="TOC6" s="31"/>
      <c r="TOD6" s="31"/>
      <c r="TOE6" s="31"/>
      <c r="TOF6" s="31"/>
      <c r="TOG6" s="31"/>
      <c r="TOH6" s="31"/>
      <c r="TOI6" s="31"/>
      <c r="TOJ6" s="31"/>
      <c r="TOK6" s="31"/>
      <c r="TOL6" s="31"/>
      <c r="TOM6" s="31"/>
      <c r="TON6" s="31"/>
      <c r="TOO6" s="31"/>
      <c r="TOP6" s="31"/>
      <c r="TOQ6" s="31"/>
      <c r="TOR6" s="31"/>
      <c r="TOS6" s="31"/>
      <c r="TOT6" s="31"/>
      <c r="TOU6" s="31"/>
      <c r="TOV6" s="31"/>
      <c r="TOW6" s="31"/>
      <c r="TOX6" s="31"/>
      <c r="TOY6" s="31"/>
      <c r="TOZ6" s="31"/>
      <c r="TPA6" s="31"/>
      <c r="TPB6" s="31"/>
      <c r="TPC6" s="31"/>
      <c r="TPD6" s="31"/>
      <c r="TPE6" s="31"/>
      <c r="TPF6" s="31"/>
      <c r="TPG6" s="31"/>
      <c r="TPH6" s="31"/>
      <c r="TPI6" s="31"/>
      <c r="TPJ6" s="31"/>
      <c r="TPK6" s="31"/>
      <c r="TPL6" s="31"/>
      <c r="TPM6" s="31"/>
      <c r="TPN6" s="31"/>
      <c r="TPO6" s="31"/>
      <c r="TPP6" s="31"/>
      <c r="TPQ6" s="31"/>
      <c r="TPR6" s="31"/>
      <c r="TPS6" s="31"/>
      <c r="TPT6" s="31"/>
      <c r="TPU6" s="31"/>
      <c r="TPV6" s="31"/>
      <c r="TPW6" s="31"/>
      <c r="TPX6" s="31"/>
      <c r="TPY6" s="31"/>
      <c r="TPZ6" s="31"/>
      <c r="TQA6" s="31"/>
      <c r="TQB6" s="31"/>
      <c r="TQC6" s="31"/>
      <c r="TQD6" s="31"/>
      <c r="TQE6" s="31"/>
      <c r="TQF6" s="31"/>
      <c r="TQG6" s="31"/>
      <c r="TQH6" s="31"/>
      <c r="TQI6" s="31"/>
      <c r="TQJ6" s="31"/>
      <c r="TQK6" s="31"/>
      <c r="TQL6" s="31"/>
      <c r="TQM6" s="31"/>
      <c r="TQN6" s="31"/>
      <c r="TQO6" s="31"/>
      <c r="TQP6" s="31"/>
      <c r="TQQ6" s="31"/>
      <c r="TQR6" s="31"/>
      <c r="TQS6" s="31"/>
      <c r="TQT6" s="31"/>
      <c r="TQU6" s="31"/>
      <c r="TQV6" s="31"/>
      <c r="TQW6" s="31"/>
      <c r="TQX6" s="31"/>
      <c r="TQY6" s="31"/>
      <c r="TQZ6" s="31"/>
      <c r="TRA6" s="31"/>
      <c r="TRB6" s="31"/>
      <c r="TRC6" s="31"/>
      <c r="TRD6" s="31"/>
      <c r="TRE6" s="31"/>
      <c r="TRF6" s="31"/>
      <c r="TRG6" s="31"/>
      <c r="TRH6" s="31"/>
      <c r="TRI6" s="31"/>
      <c r="TRJ6" s="31"/>
      <c r="TRK6" s="31"/>
      <c r="TRL6" s="31"/>
      <c r="TRM6" s="31"/>
      <c r="TRN6" s="31"/>
      <c r="TRO6" s="31"/>
      <c r="TRP6" s="31"/>
      <c r="TRQ6" s="31"/>
      <c r="TRR6" s="31"/>
      <c r="TRS6" s="31"/>
      <c r="TRT6" s="31"/>
      <c r="TRU6" s="31"/>
      <c r="TRV6" s="31"/>
      <c r="TRW6" s="31"/>
      <c r="TRX6" s="31"/>
      <c r="TRY6" s="31"/>
      <c r="TRZ6" s="31"/>
      <c r="TSA6" s="31"/>
      <c r="TSB6" s="31"/>
      <c r="TSC6" s="31"/>
      <c r="TSD6" s="31"/>
      <c r="TSE6" s="31"/>
      <c r="TSF6" s="31"/>
      <c r="TSG6" s="31"/>
      <c r="TSH6" s="31"/>
      <c r="TSI6" s="31"/>
      <c r="TSJ6" s="31"/>
      <c r="TSK6" s="31"/>
      <c r="TSL6" s="31"/>
      <c r="TSM6" s="31"/>
      <c r="TSN6" s="31"/>
      <c r="TSO6" s="31"/>
      <c r="TSP6" s="31"/>
      <c r="TSQ6" s="31"/>
      <c r="TSR6" s="31"/>
      <c r="TSS6" s="31"/>
      <c r="TST6" s="31"/>
      <c r="TSU6" s="31"/>
      <c r="TSV6" s="31"/>
      <c r="TSW6" s="31"/>
      <c r="TSX6" s="31"/>
      <c r="TSY6" s="31"/>
      <c r="TSZ6" s="31"/>
      <c r="TTA6" s="31"/>
      <c r="TTB6" s="31"/>
      <c r="TTC6" s="31"/>
      <c r="TTD6" s="31"/>
      <c r="TTE6" s="31"/>
      <c r="TTF6" s="31"/>
      <c r="TTG6" s="31"/>
      <c r="TTH6" s="31"/>
      <c r="TTI6" s="31"/>
      <c r="TTJ6" s="31"/>
      <c r="TTK6" s="31"/>
      <c r="TTL6" s="31"/>
      <c r="TTM6" s="31"/>
      <c r="TTN6" s="31"/>
      <c r="TTO6" s="31"/>
      <c r="TTP6" s="31"/>
      <c r="TTQ6" s="31"/>
      <c r="TTR6" s="31"/>
      <c r="TTS6" s="31"/>
      <c r="TTT6" s="31"/>
      <c r="TTU6" s="31"/>
      <c r="TTV6" s="31"/>
      <c r="TTW6" s="31"/>
      <c r="TTX6" s="31"/>
      <c r="TTY6" s="31"/>
      <c r="TTZ6" s="31"/>
      <c r="TUA6" s="31"/>
      <c r="TUB6" s="31"/>
      <c r="TUC6" s="31"/>
      <c r="TUD6" s="31"/>
      <c r="TUE6" s="31"/>
      <c r="TUF6" s="31"/>
      <c r="TUG6" s="31"/>
      <c r="TUH6" s="31"/>
      <c r="TUI6" s="31"/>
      <c r="TUJ6" s="31"/>
      <c r="TUK6" s="31"/>
      <c r="TUL6" s="31"/>
      <c r="TUM6" s="31"/>
      <c r="TUN6" s="31"/>
      <c r="TUO6" s="31"/>
      <c r="TUP6" s="31"/>
      <c r="TUQ6" s="31"/>
      <c r="TUR6" s="31"/>
      <c r="TUS6" s="31"/>
      <c r="TUT6" s="31"/>
      <c r="TUU6" s="31"/>
      <c r="TUV6" s="31"/>
      <c r="TUW6" s="31"/>
      <c r="TUX6" s="31"/>
      <c r="TUY6" s="31"/>
      <c r="TUZ6" s="31"/>
      <c r="TVA6" s="31"/>
      <c r="TVB6" s="31"/>
      <c r="TVC6" s="31"/>
      <c r="TVD6" s="31"/>
      <c r="TVE6" s="31"/>
      <c r="TVF6" s="31"/>
      <c r="TVG6" s="31"/>
      <c r="TVH6" s="31"/>
      <c r="TVI6" s="31"/>
      <c r="TVJ6" s="31"/>
      <c r="TVK6" s="31"/>
      <c r="TVL6" s="31"/>
      <c r="TVM6" s="31"/>
      <c r="TVN6" s="31"/>
      <c r="TVO6" s="31"/>
      <c r="TVP6" s="31"/>
      <c r="TVQ6" s="31"/>
      <c r="TVR6" s="31"/>
      <c r="TVS6" s="31"/>
      <c r="TVT6" s="31"/>
      <c r="TVU6" s="31"/>
      <c r="TVV6" s="31"/>
      <c r="TVW6" s="31"/>
      <c r="TVX6" s="31"/>
      <c r="TVY6" s="31"/>
      <c r="TVZ6" s="31"/>
      <c r="TWA6" s="31"/>
      <c r="TWB6" s="31"/>
      <c r="TWC6" s="31"/>
      <c r="TWD6" s="31"/>
      <c r="TWE6" s="31"/>
      <c r="TWF6" s="31"/>
      <c r="TWG6" s="31"/>
      <c r="TWH6" s="31"/>
      <c r="TWI6" s="31"/>
      <c r="TWJ6" s="31"/>
      <c r="TWK6" s="31"/>
      <c r="TWL6" s="31"/>
      <c r="TWM6" s="31"/>
      <c r="TWN6" s="31"/>
      <c r="TWO6" s="31"/>
      <c r="TWP6" s="31"/>
      <c r="TWQ6" s="31"/>
      <c r="TWR6" s="31"/>
      <c r="TWS6" s="31"/>
      <c r="TWT6" s="31"/>
      <c r="TWU6" s="31"/>
      <c r="TWV6" s="31"/>
      <c r="TWW6" s="31"/>
      <c r="TWX6" s="31"/>
      <c r="TWY6" s="31"/>
      <c r="TWZ6" s="31"/>
      <c r="TXA6" s="31"/>
      <c r="TXB6" s="31"/>
      <c r="TXC6" s="31"/>
      <c r="TXD6" s="31"/>
      <c r="TXE6" s="31"/>
      <c r="TXF6" s="31"/>
      <c r="TXG6" s="31"/>
      <c r="TXH6" s="31"/>
      <c r="TXI6" s="31"/>
      <c r="TXJ6" s="31"/>
      <c r="TXK6" s="31"/>
      <c r="TXL6" s="31"/>
      <c r="TXM6" s="31"/>
      <c r="TXN6" s="31"/>
      <c r="TXO6" s="31"/>
      <c r="TXP6" s="31"/>
      <c r="TXQ6" s="31"/>
      <c r="TXR6" s="31"/>
      <c r="TXS6" s="31"/>
      <c r="TXT6" s="31"/>
      <c r="TXU6" s="31"/>
      <c r="TXV6" s="31"/>
      <c r="TXW6" s="31"/>
      <c r="TXX6" s="31"/>
      <c r="TXY6" s="31"/>
      <c r="TXZ6" s="31"/>
      <c r="TYA6" s="31"/>
      <c r="TYB6" s="31"/>
      <c r="TYC6" s="31"/>
      <c r="TYD6" s="31"/>
      <c r="TYE6" s="31"/>
      <c r="TYF6" s="31"/>
      <c r="TYG6" s="31"/>
      <c r="TYH6" s="31"/>
      <c r="TYI6" s="31"/>
      <c r="TYJ6" s="31"/>
      <c r="TYK6" s="31"/>
      <c r="TYL6" s="31"/>
      <c r="TYM6" s="31"/>
      <c r="TYN6" s="31"/>
      <c r="TYO6" s="31"/>
      <c r="TYP6" s="31"/>
      <c r="TYQ6" s="31"/>
      <c r="TYR6" s="31"/>
      <c r="TYS6" s="31"/>
      <c r="TYT6" s="31"/>
      <c r="TYU6" s="31"/>
      <c r="TYV6" s="31"/>
      <c r="TYW6" s="31"/>
      <c r="TYX6" s="31"/>
      <c r="TYY6" s="31"/>
      <c r="TYZ6" s="31"/>
      <c r="TZA6" s="31"/>
      <c r="TZB6" s="31"/>
      <c r="TZC6" s="31"/>
      <c r="TZD6" s="31"/>
      <c r="TZE6" s="31"/>
      <c r="TZF6" s="31"/>
      <c r="TZG6" s="31"/>
      <c r="TZH6" s="31"/>
      <c r="TZI6" s="31"/>
      <c r="TZJ6" s="31"/>
      <c r="TZK6" s="31"/>
      <c r="TZL6" s="31"/>
      <c r="TZM6" s="31"/>
      <c r="TZN6" s="31"/>
      <c r="TZO6" s="31"/>
      <c r="TZP6" s="31"/>
      <c r="TZQ6" s="31"/>
      <c r="TZR6" s="31"/>
      <c r="TZS6" s="31"/>
      <c r="TZT6" s="31"/>
      <c r="TZU6" s="31"/>
      <c r="TZV6" s="31"/>
      <c r="TZW6" s="31"/>
      <c r="TZX6" s="31"/>
      <c r="TZY6" s="31"/>
      <c r="TZZ6" s="31"/>
      <c r="UAA6" s="31"/>
      <c r="UAB6" s="31"/>
      <c r="UAC6" s="31"/>
      <c r="UAD6" s="31"/>
      <c r="UAE6" s="31"/>
      <c r="UAF6" s="31"/>
      <c r="UAG6" s="31"/>
      <c r="UAH6" s="31"/>
      <c r="UAI6" s="31"/>
      <c r="UAJ6" s="31"/>
      <c r="UAK6" s="31"/>
      <c r="UAL6" s="31"/>
      <c r="UAM6" s="31"/>
      <c r="UAN6" s="31"/>
      <c r="UAO6" s="31"/>
      <c r="UAP6" s="31"/>
      <c r="UAQ6" s="31"/>
      <c r="UAR6" s="31"/>
      <c r="UAS6" s="31"/>
      <c r="UAT6" s="31"/>
      <c r="UAU6" s="31"/>
      <c r="UAV6" s="31"/>
      <c r="UAW6" s="31"/>
      <c r="UAX6" s="31"/>
      <c r="UAY6" s="31"/>
      <c r="UAZ6" s="31"/>
      <c r="UBA6" s="31"/>
      <c r="UBB6" s="31"/>
      <c r="UBC6" s="31"/>
      <c r="UBD6" s="31"/>
      <c r="UBE6" s="31"/>
      <c r="UBF6" s="31"/>
      <c r="UBG6" s="31"/>
      <c r="UBH6" s="31"/>
      <c r="UBI6" s="31"/>
      <c r="UBJ6" s="31"/>
      <c r="UBK6" s="31"/>
      <c r="UBL6" s="31"/>
      <c r="UBM6" s="31"/>
      <c r="UBN6" s="31"/>
      <c r="UBO6" s="31"/>
      <c r="UBP6" s="31"/>
      <c r="UBQ6" s="31"/>
      <c r="UBR6" s="31"/>
      <c r="UBS6" s="31"/>
      <c r="UBT6" s="31"/>
      <c r="UBU6" s="31"/>
      <c r="UBV6" s="31"/>
      <c r="UBW6" s="31"/>
      <c r="UBX6" s="31"/>
      <c r="UBY6" s="31"/>
      <c r="UBZ6" s="31"/>
      <c r="UCA6" s="31"/>
      <c r="UCB6" s="31"/>
      <c r="UCC6" s="31"/>
      <c r="UCD6" s="31"/>
      <c r="UCE6" s="31"/>
      <c r="UCF6" s="31"/>
      <c r="UCG6" s="31"/>
      <c r="UCH6" s="31"/>
      <c r="UCI6" s="31"/>
      <c r="UCJ6" s="31"/>
      <c r="UCK6" s="31"/>
      <c r="UCL6" s="31"/>
      <c r="UCM6" s="31"/>
      <c r="UCN6" s="31"/>
      <c r="UCO6" s="31"/>
      <c r="UCP6" s="31"/>
      <c r="UCQ6" s="31"/>
      <c r="UCR6" s="31"/>
      <c r="UCS6" s="31"/>
      <c r="UCT6" s="31"/>
      <c r="UCU6" s="31"/>
      <c r="UCV6" s="31"/>
      <c r="UCW6" s="31"/>
      <c r="UCX6" s="31"/>
      <c r="UCY6" s="31"/>
      <c r="UCZ6" s="31"/>
      <c r="UDA6" s="31"/>
      <c r="UDB6" s="31"/>
      <c r="UDC6" s="31"/>
      <c r="UDD6" s="31"/>
      <c r="UDE6" s="31"/>
      <c r="UDF6" s="31"/>
      <c r="UDG6" s="31"/>
      <c r="UDH6" s="31"/>
      <c r="UDI6" s="31"/>
      <c r="UDJ6" s="31"/>
      <c r="UDK6" s="31"/>
      <c r="UDL6" s="31"/>
      <c r="UDM6" s="31"/>
      <c r="UDN6" s="31"/>
      <c r="UDO6" s="31"/>
      <c r="UDP6" s="31"/>
      <c r="UDQ6" s="31"/>
      <c r="UDR6" s="31"/>
      <c r="UDS6" s="31"/>
      <c r="UDT6" s="31"/>
      <c r="UDU6" s="31"/>
      <c r="UDV6" s="31"/>
      <c r="UDW6" s="31"/>
      <c r="UDX6" s="31"/>
      <c r="UDY6" s="31"/>
      <c r="UDZ6" s="31"/>
      <c r="UEA6" s="31"/>
      <c r="UEB6" s="31"/>
      <c r="UEC6" s="31"/>
      <c r="UED6" s="31"/>
      <c r="UEE6" s="31"/>
      <c r="UEF6" s="31"/>
      <c r="UEG6" s="31"/>
      <c r="UEH6" s="31"/>
      <c r="UEI6" s="31"/>
      <c r="UEJ6" s="31"/>
      <c r="UEK6" s="31"/>
      <c r="UEL6" s="31"/>
      <c r="UEM6" s="31"/>
      <c r="UEN6" s="31"/>
      <c r="UEO6" s="31"/>
      <c r="UEP6" s="31"/>
      <c r="UEQ6" s="31"/>
      <c r="UER6" s="31"/>
      <c r="UES6" s="31"/>
      <c r="UET6" s="31"/>
      <c r="UEU6" s="31"/>
      <c r="UEV6" s="31"/>
      <c r="UEW6" s="31"/>
      <c r="UEX6" s="31"/>
      <c r="UEY6" s="31"/>
      <c r="UEZ6" s="31"/>
      <c r="UFA6" s="31"/>
      <c r="UFB6" s="31"/>
      <c r="UFC6" s="31"/>
      <c r="UFD6" s="31"/>
      <c r="UFE6" s="31"/>
      <c r="UFF6" s="31"/>
      <c r="UFG6" s="31"/>
      <c r="UFH6" s="31"/>
      <c r="UFI6" s="31"/>
      <c r="UFJ6" s="31"/>
      <c r="UFK6" s="31"/>
      <c r="UFL6" s="31"/>
      <c r="UFM6" s="31"/>
      <c r="UFN6" s="31"/>
      <c r="UFO6" s="31"/>
      <c r="UFP6" s="31"/>
      <c r="UFQ6" s="31"/>
      <c r="UFR6" s="31"/>
      <c r="UFS6" s="31"/>
      <c r="UFT6" s="31"/>
      <c r="UFU6" s="31"/>
      <c r="UFV6" s="31"/>
      <c r="UFW6" s="31"/>
      <c r="UFX6" s="31"/>
      <c r="UFY6" s="31"/>
      <c r="UFZ6" s="31"/>
      <c r="UGA6" s="31"/>
      <c r="UGB6" s="31"/>
      <c r="UGC6" s="31"/>
      <c r="UGD6" s="31"/>
      <c r="UGE6" s="31"/>
      <c r="UGF6" s="31"/>
      <c r="UGG6" s="31"/>
      <c r="UGH6" s="31"/>
      <c r="UGI6" s="31"/>
      <c r="UGJ6" s="31"/>
      <c r="UGK6" s="31"/>
      <c r="UGL6" s="31"/>
      <c r="UGM6" s="31"/>
      <c r="UGN6" s="31"/>
      <c r="UGO6" s="31"/>
      <c r="UGP6" s="31"/>
      <c r="UGQ6" s="31"/>
      <c r="UGR6" s="31"/>
      <c r="UGS6" s="31"/>
      <c r="UGT6" s="31"/>
      <c r="UGU6" s="31"/>
      <c r="UGV6" s="31"/>
      <c r="UGW6" s="31"/>
      <c r="UGX6" s="31"/>
      <c r="UGY6" s="31"/>
      <c r="UGZ6" s="31"/>
      <c r="UHA6" s="31"/>
      <c r="UHB6" s="31"/>
      <c r="UHC6" s="31"/>
      <c r="UHD6" s="31"/>
      <c r="UHE6" s="31"/>
      <c r="UHF6" s="31"/>
      <c r="UHG6" s="31"/>
      <c r="UHH6" s="31"/>
      <c r="UHI6" s="31"/>
      <c r="UHJ6" s="31"/>
      <c r="UHK6" s="31"/>
      <c r="UHL6" s="31"/>
      <c r="UHM6" s="31"/>
      <c r="UHN6" s="31"/>
      <c r="UHO6" s="31"/>
      <c r="UHP6" s="31"/>
      <c r="UHQ6" s="31"/>
      <c r="UHR6" s="31"/>
      <c r="UHS6" s="31"/>
      <c r="UHT6" s="31"/>
      <c r="UHU6" s="31"/>
      <c r="UHV6" s="31"/>
      <c r="UHW6" s="31"/>
      <c r="UHX6" s="31"/>
      <c r="UHY6" s="31"/>
      <c r="UHZ6" s="31"/>
      <c r="UIA6" s="31"/>
      <c r="UIB6" s="31"/>
      <c r="UIC6" s="31"/>
      <c r="UID6" s="31"/>
      <c r="UIE6" s="31"/>
      <c r="UIF6" s="31"/>
      <c r="UIG6" s="31"/>
      <c r="UIH6" s="31"/>
      <c r="UII6" s="31"/>
      <c r="UIJ6" s="31"/>
      <c r="UIK6" s="31"/>
      <c r="UIL6" s="31"/>
      <c r="UIM6" s="31"/>
      <c r="UIN6" s="31"/>
      <c r="UIO6" s="31"/>
      <c r="UIP6" s="31"/>
      <c r="UIQ6" s="31"/>
      <c r="UIR6" s="31"/>
      <c r="UIS6" s="31"/>
      <c r="UIT6" s="31"/>
      <c r="UIU6" s="31"/>
      <c r="UIV6" s="31"/>
      <c r="UIW6" s="31"/>
      <c r="UIX6" s="31"/>
      <c r="UIY6" s="31"/>
      <c r="UIZ6" s="31"/>
      <c r="UJA6" s="31"/>
      <c r="UJB6" s="31"/>
      <c r="UJC6" s="31"/>
      <c r="UJD6" s="31"/>
      <c r="UJE6" s="31"/>
      <c r="UJF6" s="31"/>
      <c r="UJG6" s="31"/>
      <c r="UJH6" s="31"/>
      <c r="UJI6" s="31"/>
      <c r="UJJ6" s="31"/>
      <c r="UJK6" s="31"/>
      <c r="UJL6" s="31"/>
      <c r="UJM6" s="31"/>
      <c r="UJN6" s="31"/>
      <c r="UJO6" s="31"/>
      <c r="UJP6" s="31"/>
      <c r="UJQ6" s="31"/>
      <c r="UJR6" s="31"/>
      <c r="UJS6" s="31"/>
      <c r="UJT6" s="31"/>
      <c r="UJU6" s="31"/>
      <c r="UJV6" s="31"/>
      <c r="UJW6" s="31"/>
      <c r="UJX6" s="31"/>
      <c r="UJY6" s="31"/>
      <c r="UJZ6" s="31"/>
      <c r="UKA6" s="31"/>
      <c r="UKB6" s="31"/>
      <c r="UKC6" s="31"/>
      <c r="UKD6" s="31"/>
      <c r="UKE6" s="31"/>
      <c r="UKF6" s="31"/>
      <c r="UKG6" s="31"/>
      <c r="UKH6" s="31"/>
      <c r="UKI6" s="31"/>
      <c r="UKJ6" s="31"/>
      <c r="UKK6" s="31"/>
      <c r="UKL6" s="31"/>
      <c r="UKM6" s="31"/>
      <c r="UKN6" s="31"/>
      <c r="UKO6" s="31"/>
      <c r="UKP6" s="31"/>
      <c r="UKQ6" s="31"/>
      <c r="UKR6" s="31"/>
      <c r="UKS6" s="31"/>
      <c r="UKT6" s="31"/>
      <c r="UKU6" s="31"/>
      <c r="UKV6" s="31"/>
      <c r="UKW6" s="31"/>
      <c r="UKX6" s="31"/>
      <c r="UKY6" s="31"/>
      <c r="UKZ6" s="31"/>
      <c r="ULA6" s="31"/>
      <c r="ULB6" s="31"/>
      <c r="ULC6" s="31"/>
      <c r="ULD6" s="31"/>
      <c r="ULE6" s="31"/>
      <c r="ULF6" s="31"/>
      <c r="ULG6" s="31"/>
      <c r="ULH6" s="31"/>
      <c r="ULI6" s="31"/>
      <c r="ULJ6" s="31"/>
      <c r="ULK6" s="31"/>
      <c r="ULL6" s="31"/>
      <c r="ULM6" s="31"/>
      <c r="ULN6" s="31"/>
      <c r="ULO6" s="31"/>
      <c r="ULP6" s="31"/>
      <c r="ULQ6" s="31"/>
      <c r="ULR6" s="31"/>
      <c r="ULS6" s="31"/>
      <c r="ULT6" s="31"/>
      <c r="ULU6" s="31"/>
      <c r="ULV6" s="31"/>
      <c r="ULW6" s="31"/>
      <c r="ULX6" s="31"/>
      <c r="ULY6" s="31"/>
      <c r="ULZ6" s="31"/>
      <c r="UMA6" s="31"/>
      <c r="UMB6" s="31"/>
      <c r="UMC6" s="31"/>
      <c r="UMD6" s="31"/>
      <c r="UME6" s="31"/>
      <c r="UMF6" s="31"/>
      <c r="UMG6" s="31"/>
      <c r="UMH6" s="31"/>
      <c r="UMI6" s="31"/>
      <c r="UMJ6" s="31"/>
      <c r="UMK6" s="31"/>
      <c r="UML6" s="31"/>
      <c r="UMM6" s="31"/>
      <c r="UMN6" s="31"/>
      <c r="UMO6" s="31"/>
      <c r="UMP6" s="31"/>
      <c r="UMQ6" s="31"/>
      <c r="UMR6" s="31"/>
      <c r="UMS6" s="31"/>
      <c r="UMT6" s="31"/>
      <c r="UMU6" s="31"/>
      <c r="UMV6" s="31"/>
      <c r="UMW6" s="31"/>
      <c r="UMX6" s="31"/>
      <c r="UMY6" s="31"/>
      <c r="UMZ6" s="31"/>
      <c r="UNA6" s="31"/>
      <c r="UNB6" s="31"/>
      <c r="UNC6" s="31"/>
      <c r="UND6" s="31"/>
      <c r="UNE6" s="31"/>
      <c r="UNF6" s="31"/>
      <c r="UNG6" s="31"/>
      <c r="UNH6" s="31"/>
      <c r="UNI6" s="31"/>
      <c r="UNJ6" s="31"/>
      <c r="UNK6" s="31"/>
      <c r="UNL6" s="31"/>
      <c r="UNM6" s="31"/>
      <c r="UNN6" s="31"/>
      <c r="UNO6" s="31"/>
      <c r="UNP6" s="31"/>
      <c r="UNQ6" s="31"/>
      <c r="UNR6" s="31"/>
      <c r="UNS6" s="31"/>
      <c r="UNT6" s="31"/>
      <c r="UNU6" s="31"/>
      <c r="UNV6" s="31"/>
      <c r="UNW6" s="31"/>
      <c r="UNX6" s="31"/>
      <c r="UNY6" s="31"/>
      <c r="UNZ6" s="31"/>
      <c r="UOA6" s="31"/>
      <c r="UOB6" s="31"/>
      <c r="UOC6" s="31"/>
      <c r="UOD6" s="31"/>
      <c r="UOE6" s="31"/>
      <c r="UOF6" s="31"/>
      <c r="UOG6" s="31"/>
      <c r="UOH6" s="31"/>
      <c r="UOI6" s="31"/>
      <c r="UOJ6" s="31"/>
      <c r="UOK6" s="31"/>
      <c r="UOL6" s="31"/>
      <c r="UOM6" s="31"/>
      <c r="UON6" s="31"/>
      <c r="UOO6" s="31"/>
      <c r="UOP6" s="31"/>
      <c r="UOQ6" s="31"/>
      <c r="UOR6" s="31"/>
      <c r="UOS6" s="31"/>
      <c r="UOT6" s="31"/>
      <c r="UOU6" s="31"/>
      <c r="UOV6" s="31"/>
      <c r="UOW6" s="31"/>
      <c r="UOX6" s="31"/>
      <c r="UOY6" s="31"/>
      <c r="UOZ6" s="31"/>
      <c r="UPA6" s="31"/>
      <c r="UPB6" s="31"/>
      <c r="UPC6" s="31"/>
      <c r="UPD6" s="31"/>
      <c r="UPE6" s="31"/>
      <c r="UPF6" s="31"/>
      <c r="UPG6" s="31"/>
      <c r="UPH6" s="31"/>
      <c r="UPI6" s="31"/>
      <c r="UPJ6" s="31"/>
      <c r="UPK6" s="31"/>
      <c r="UPL6" s="31"/>
      <c r="UPM6" s="31"/>
      <c r="UPN6" s="31"/>
      <c r="UPO6" s="31"/>
      <c r="UPP6" s="31"/>
      <c r="UPQ6" s="31"/>
      <c r="UPR6" s="31"/>
      <c r="UPS6" s="31"/>
      <c r="UPT6" s="31"/>
      <c r="UPU6" s="31"/>
      <c r="UPV6" s="31"/>
      <c r="UPW6" s="31"/>
      <c r="UPX6" s="31"/>
      <c r="UPY6" s="31"/>
      <c r="UPZ6" s="31"/>
      <c r="UQA6" s="31"/>
      <c r="UQB6" s="31"/>
      <c r="UQC6" s="31"/>
      <c r="UQD6" s="31"/>
      <c r="UQE6" s="31"/>
      <c r="UQF6" s="31"/>
      <c r="UQG6" s="31"/>
      <c r="UQH6" s="31"/>
      <c r="UQI6" s="31"/>
      <c r="UQJ6" s="31"/>
      <c r="UQK6" s="31"/>
      <c r="UQL6" s="31"/>
      <c r="UQM6" s="31"/>
      <c r="UQN6" s="31"/>
      <c r="UQO6" s="31"/>
      <c r="UQP6" s="31"/>
      <c r="UQQ6" s="31"/>
      <c r="UQR6" s="31"/>
      <c r="UQS6" s="31"/>
      <c r="UQT6" s="31"/>
      <c r="UQU6" s="31"/>
      <c r="UQV6" s="31"/>
      <c r="UQW6" s="31"/>
      <c r="UQX6" s="31"/>
      <c r="UQY6" s="31"/>
      <c r="UQZ6" s="31"/>
      <c r="URA6" s="31"/>
      <c r="URB6" s="31"/>
      <c r="URC6" s="31"/>
      <c r="URD6" s="31"/>
      <c r="URE6" s="31"/>
      <c r="URF6" s="31"/>
      <c r="URG6" s="31"/>
      <c r="URH6" s="31"/>
      <c r="URI6" s="31"/>
      <c r="URJ6" s="31"/>
      <c r="URK6" s="31"/>
      <c r="URL6" s="31"/>
      <c r="URM6" s="31"/>
      <c r="URN6" s="31"/>
      <c r="URO6" s="31"/>
      <c r="URP6" s="31"/>
      <c r="URQ6" s="31"/>
      <c r="URR6" s="31"/>
      <c r="URS6" s="31"/>
      <c r="URT6" s="31"/>
      <c r="URU6" s="31"/>
      <c r="URV6" s="31"/>
      <c r="URW6" s="31"/>
      <c r="URX6" s="31"/>
      <c r="URY6" s="31"/>
      <c r="URZ6" s="31"/>
      <c r="USA6" s="31"/>
      <c r="USB6" s="31"/>
      <c r="USC6" s="31"/>
      <c r="USD6" s="31"/>
      <c r="USE6" s="31"/>
      <c r="USF6" s="31"/>
      <c r="USG6" s="31"/>
      <c r="USH6" s="31"/>
      <c r="USI6" s="31"/>
      <c r="USJ6" s="31"/>
      <c r="USK6" s="31"/>
      <c r="USL6" s="31"/>
      <c r="USM6" s="31"/>
      <c r="USN6" s="31"/>
      <c r="USO6" s="31"/>
      <c r="USP6" s="31"/>
      <c r="USQ6" s="31"/>
      <c r="USR6" s="31"/>
      <c r="USS6" s="31"/>
      <c r="UST6" s="31"/>
      <c r="USU6" s="31"/>
      <c r="USV6" s="31"/>
      <c r="USW6" s="31"/>
      <c r="USX6" s="31"/>
      <c r="USY6" s="31"/>
      <c r="USZ6" s="31"/>
      <c r="UTA6" s="31"/>
      <c r="UTB6" s="31"/>
      <c r="UTC6" s="31"/>
      <c r="UTD6" s="31"/>
      <c r="UTE6" s="31"/>
      <c r="UTF6" s="31"/>
      <c r="UTG6" s="31"/>
      <c r="UTH6" s="31"/>
      <c r="UTI6" s="31"/>
      <c r="UTJ6" s="31"/>
      <c r="UTK6" s="31"/>
      <c r="UTL6" s="31"/>
      <c r="UTM6" s="31"/>
      <c r="UTN6" s="31"/>
      <c r="UTO6" s="31"/>
      <c r="UTP6" s="31"/>
      <c r="UTQ6" s="31"/>
      <c r="UTR6" s="31"/>
      <c r="UTS6" s="31"/>
      <c r="UTT6" s="31"/>
      <c r="UTU6" s="31"/>
      <c r="UTV6" s="31"/>
      <c r="UTW6" s="31"/>
      <c r="UTX6" s="31"/>
      <c r="UTY6" s="31"/>
      <c r="UTZ6" s="31"/>
      <c r="UUA6" s="31"/>
      <c r="UUB6" s="31"/>
      <c r="UUC6" s="31"/>
      <c r="UUD6" s="31"/>
      <c r="UUE6" s="31"/>
      <c r="UUF6" s="31"/>
      <c r="UUG6" s="31"/>
      <c r="UUH6" s="31"/>
      <c r="UUI6" s="31"/>
      <c r="UUJ6" s="31"/>
      <c r="UUK6" s="31"/>
      <c r="UUL6" s="31"/>
      <c r="UUM6" s="31"/>
      <c r="UUN6" s="31"/>
      <c r="UUO6" s="31"/>
      <c r="UUP6" s="31"/>
      <c r="UUQ6" s="31"/>
      <c r="UUR6" s="31"/>
      <c r="UUS6" s="31"/>
      <c r="UUT6" s="31"/>
      <c r="UUU6" s="31"/>
      <c r="UUV6" s="31"/>
      <c r="UUW6" s="31"/>
      <c r="UUX6" s="31"/>
      <c r="UUY6" s="31"/>
      <c r="UUZ6" s="31"/>
      <c r="UVA6" s="31"/>
      <c r="UVB6" s="31"/>
      <c r="UVC6" s="31"/>
      <c r="UVD6" s="31"/>
      <c r="UVE6" s="31"/>
      <c r="UVF6" s="31"/>
      <c r="UVG6" s="31"/>
      <c r="UVH6" s="31"/>
      <c r="UVI6" s="31"/>
      <c r="UVJ6" s="31"/>
      <c r="UVK6" s="31"/>
      <c r="UVL6" s="31"/>
      <c r="UVM6" s="31"/>
      <c r="UVN6" s="31"/>
      <c r="UVO6" s="31"/>
      <c r="UVP6" s="31"/>
      <c r="UVQ6" s="31"/>
      <c r="UVR6" s="31"/>
      <c r="UVS6" s="31"/>
      <c r="UVT6" s="31"/>
      <c r="UVU6" s="31"/>
      <c r="UVV6" s="31"/>
      <c r="UVW6" s="31"/>
      <c r="UVX6" s="31"/>
      <c r="UVY6" s="31"/>
      <c r="UVZ6" s="31"/>
      <c r="UWA6" s="31"/>
      <c r="UWB6" s="31"/>
      <c r="UWC6" s="31"/>
      <c r="UWD6" s="31"/>
      <c r="UWE6" s="31"/>
      <c r="UWF6" s="31"/>
      <c r="UWG6" s="31"/>
      <c r="UWH6" s="31"/>
      <c r="UWI6" s="31"/>
      <c r="UWJ6" s="31"/>
      <c r="UWK6" s="31"/>
      <c r="UWL6" s="31"/>
      <c r="UWM6" s="31"/>
      <c r="UWN6" s="31"/>
      <c r="UWO6" s="31"/>
      <c r="UWP6" s="31"/>
      <c r="UWQ6" s="31"/>
      <c r="UWR6" s="31"/>
      <c r="UWS6" s="31"/>
      <c r="UWT6" s="31"/>
      <c r="UWU6" s="31"/>
      <c r="UWV6" s="31"/>
      <c r="UWW6" s="31"/>
      <c r="UWX6" s="31"/>
      <c r="UWY6" s="31"/>
      <c r="UWZ6" s="31"/>
      <c r="UXA6" s="31"/>
      <c r="UXB6" s="31"/>
      <c r="UXC6" s="31"/>
      <c r="UXD6" s="31"/>
      <c r="UXE6" s="31"/>
      <c r="UXF6" s="31"/>
      <c r="UXG6" s="31"/>
      <c r="UXH6" s="31"/>
      <c r="UXI6" s="31"/>
      <c r="UXJ6" s="31"/>
      <c r="UXK6" s="31"/>
      <c r="UXL6" s="31"/>
      <c r="UXM6" s="31"/>
      <c r="UXN6" s="31"/>
      <c r="UXO6" s="31"/>
      <c r="UXP6" s="31"/>
      <c r="UXQ6" s="31"/>
      <c r="UXR6" s="31"/>
      <c r="UXS6" s="31"/>
      <c r="UXT6" s="31"/>
      <c r="UXU6" s="31"/>
      <c r="UXV6" s="31"/>
      <c r="UXW6" s="31"/>
      <c r="UXX6" s="31"/>
      <c r="UXY6" s="31"/>
      <c r="UXZ6" s="31"/>
      <c r="UYA6" s="31"/>
      <c r="UYB6" s="31"/>
      <c r="UYC6" s="31"/>
      <c r="UYD6" s="31"/>
      <c r="UYE6" s="31"/>
      <c r="UYF6" s="31"/>
      <c r="UYG6" s="31"/>
      <c r="UYH6" s="31"/>
      <c r="UYI6" s="31"/>
      <c r="UYJ6" s="31"/>
      <c r="UYK6" s="31"/>
      <c r="UYL6" s="31"/>
      <c r="UYM6" s="31"/>
      <c r="UYN6" s="31"/>
      <c r="UYO6" s="31"/>
      <c r="UYP6" s="31"/>
      <c r="UYQ6" s="31"/>
      <c r="UYR6" s="31"/>
      <c r="UYS6" s="31"/>
      <c r="UYT6" s="31"/>
      <c r="UYU6" s="31"/>
      <c r="UYV6" s="31"/>
      <c r="UYW6" s="31"/>
      <c r="UYX6" s="31"/>
      <c r="UYY6" s="31"/>
      <c r="UYZ6" s="31"/>
      <c r="UZA6" s="31"/>
      <c r="UZB6" s="31"/>
      <c r="UZC6" s="31"/>
      <c r="UZD6" s="31"/>
      <c r="UZE6" s="31"/>
      <c r="UZF6" s="31"/>
      <c r="UZG6" s="31"/>
      <c r="UZH6" s="31"/>
      <c r="UZI6" s="31"/>
      <c r="UZJ6" s="31"/>
      <c r="UZK6" s="31"/>
      <c r="UZL6" s="31"/>
      <c r="UZM6" s="31"/>
      <c r="UZN6" s="31"/>
      <c r="UZO6" s="31"/>
      <c r="UZP6" s="31"/>
      <c r="UZQ6" s="31"/>
      <c r="UZR6" s="31"/>
      <c r="UZS6" s="31"/>
      <c r="UZT6" s="31"/>
      <c r="UZU6" s="31"/>
      <c r="UZV6" s="31"/>
      <c r="UZW6" s="31"/>
      <c r="UZX6" s="31"/>
      <c r="UZY6" s="31"/>
      <c r="UZZ6" s="31"/>
      <c r="VAA6" s="31"/>
      <c r="VAB6" s="31"/>
      <c r="VAC6" s="31"/>
      <c r="VAD6" s="31"/>
      <c r="VAE6" s="31"/>
      <c r="VAF6" s="31"/>
      <c r="VAG6" s="31"/>
      <c r="VAH6" s="31"/>
      <c r="VAI6" s="31"/>
      <c r="VAJ6" s="31"/>
      <c r="VAK6" s="31"/>
      <c r="VAL6" s="31"/>
      <c r="VAM6" s="31"/>
      <c r="VAN6" s="31"/>
      <c r="VAO6" s="31"/>
      <c r="VAP6" s="31"/>
      <c r="VAQ6" s="31"/>
      <c r="VAR6" s="31"/>
      <c r="VAS6" s="31"/>
      <c r="VAT6" s="31"/>
      <c r="VAU6" s="31"/>
      <c r="VAV6" s="31"/>
      <c r="VAW6" s="31"/>
      <c r="VAX6" s="31"/>
      <c r="VAY6" s="31"/>
      <c r="VAZ6" s="31"/>
      <c r="VBA6" s="31"/>
      <c r="VBB6" s="31"/>
      <c r="VBC6" s="31"/>
      <c r="VBD6" s="31"/>
      <c r="VBE6" s="31"/>
      <c r="VBF6" s="31"/>
      <c r="VBG6" s="31"/>
      <c r="VBH6" s="31"/>
      <c r="VBI6" s="31"/>
      <c r="VBJ6" s="31"/>
      <c r="VBK6" s="31"/>
      <c r="VBL6" s="31"/>
      <c r="VBM6" s="31"/>
      <c r="VBN6" s="31"/>
      <c r="VBO6" s="31"/>
      <c r="VBP6" s="31"/>
      <c r="VBQ6" s="31"/>
      <c r="VBR6" s="31"/>
      <c r="VBS6" s="31"/>
      <c r="VBT6" s="31"/>
      <c r="VBU6" s="31"/>
      <c r="VBV6" s="31"/>
      <c r="VBW6" s="31"/>
      <c r="VBX6" s="31"/>
      <c r="VBY6" s="31"/>
      <c r="VBZ6" s="31"/>
      <c r="VCA6" s="31"/>
      <c r="VCB6" s="31"/>
      <c r="VCC6" s="31"/>
      <c r="VCD6" s="31"/>
      <c r="VCE6" s="31"/>
      <c r="VCF6" s="31"/>
      <c r="VCG6" s="31"/>
      <c r="VCH6" s="31"/>
      <c r="VCI6" s="31"/>
      <c r="VCJ6" s="31"/>
      <c r="VCK6" s="31"/>
      <c r="VCL6" s="31"/>
      <c r="VCM6" s="31"/>
      <c r="VCN6" s="31"/>
      <c r="VCO6" s="31"/>
      <c r="VCP6" s="31"/>
      <c r="VCQ6" s="31"/>
      <c r="VCR6" s="31"/>
      <c r="VCS6" s="31"/>
      <c r="VCT6" s="31"/>
      <c r="VCU6" s="31"/>
      <c r="VCV6" s="31"/>
      <c r="VCW6" s="31"/>
      <c r="VCX6" s="31"/>
      <c r="VCY6" s="31"/>
      <c r="VCZ6" s="31"/>
      <c r="VDA6" s="31"/>
      <c r="VDB6" s="31"/>
      <c r="VDC6" s="31"/>
      <c r="VDD6" s="31"/>
      <c r="VDE6" s="31"/>
      <c r="VDF6" s="31"/>
      <c r="VDG6" s="31"/>
      <c r="VDH6" s="31"/>
      <c r="VDI6" s="31"/>
      <c r="VDJ6" s="31"/>
      <c r="VDK6" s="31"/>
      <c r="VDL6" s="31"/>
      <c r="VDM6" s="31"/>
      <c r="VDN6" s="31"/>
      <c r="VDO6" s="31"/>
      <c r="VDP6" s="31"/>
      <c r="VDQ6" s="31"/>
      <c r="VDR6" s="31"/>
      <c r="VDS6" s="31"/>
      <c r="VDT6" s="31"/>
      <c r="VDU6" s="31"/>
      <c r="VDV6" s="31"/>
      <c r="VDW6" s="31"/>
      <c r="VDX6" s="31"/>
      <c r="VDY6" s="31"/>
      <c r="VDZ6" s="31"/>
      <c r="VEA6" s="31"/>
      <c r="VEB6" s="31"/>
      <c r="VEC6" s="31"/>
      <c r="VED6" s="31"/>
      <c r="VEE6" s="31"/>
      <c r="VEF6" s="31"/>
      <c r="VEG6" s="31"/>
      <c r="VEH6" s="31"/>
      <c r="VEI6" s="31"/>
      <c r="VEJ6" s="31"/>
      <c r="VEK6" s="31"/>
      <c r="VEL6" s="31"/>
      <c r="VEM6" s="31"/>
      <c r="VEN6" s="31"/>
      <c r="VEO6" s="31"/>
      <c r="VEP6" s="31"/>
      <c r="VEQ6" s="31"/>
      <c r="VER6" s="31"/>
      <c r="VES6" s="31"/>
      <c r="VET6" s="31"/>
      <c r="VEU6" s="31"/>
      <c r="VEV6" s="31"/>
      <c r="VEW6" s="31"/>
      <c r="VEX6" s="31"/>
      <c r="VEY6" s="31"/>
      <c r="VEZ6" s="31"/>
      <c r="VFA6" s="31"/>
      <c r="VFB6" s="31"/>
      <c r="VFC6" s="31"/>
      <c r="VFD6" s="31"/>
      <c r="VFE6" s="31"/>
      <c r="VFF6" s="31"/>
      <c r="VFG6" s="31"/>
      <c r="VFH6" s="31"/>
      <c r="VFI6" s="31"/>
      <c r="VFJ6" s="31"/>
      <c r="VFK6" s="31"/>
      <c r="VFL6" s="31"/>
      <c r="VFM6" s="31"/>
      <c r="VFN6" s="31"/>
      <c r="VFO6" s="31"/>
      <c r="VFP6" s="31"/>
      <c r="VFQ6" s="31"/>
      <c r="VFR6" s="31"/>
      <c r="VFS6" s="31"/>
      <c r="VFT6" s="31"/>
      <c r="VFU6" s="31"/>
      <c r="VFV6" s="31"/>
      <c r="VFW6" s="31"/>
      <c r="VFX6" s="31"/>
      <c r="VFY6" s="31"/>
      <c r="VFZ6" s="31"/>
      <c r="VGA6" s="31"/>
      <c r="VGB6" s="31"/>
      <c r="VGC6" s="31"/>
      <c r="VGD6" s="31"/>
      <c r="VGE6" s="31"/>
      <c r="VGF6" s="31"/>
      <c r="VGG6" s="31"/>
      <c r="VGH6" s="31"/>
      <c r="VGI6" s="31"/>
      <c r="VGJ6" s="31"/>
      <c r="VGK6" s="31"/>
      <c r="VGL6" s="31"/>
      <c r="VGM6" s="31"/>
      <c r="VGN6" s="31"/>
      <c r="VGO6" s="31"/>
      <c r="VGP6" s="31"/>
      <c r="VGQ6" s="31"/>
      <c r="VGR6" s="31"/>
      <c r="VGS6" s="31"/>
      <c r="VGT6" s="31"/>
      <c r="VGU6" s="31"/>
      <c r="VGV6" s="31"/>
      <c r="VGW6" s="31"/>
      <c r="VGX6" s="31"/>
      <c r="VGY6" s="31"/>
      <c r="VGZ6" s="31"/>
      <c r="VHA6" s="31"/>
      <c r="VHB6" s="31"/>
      <c r="VHC6" s="31"/>
      <c r="VHD6" s="31"/>
      <c r="VHE6" s="31"/>
      <c r="VHF6" s="31"/>
      <c r="VHG6" s="31"/>
      <c r="VHH6" s="31"/>
      <c r="VHI6" s="31"/>
      <c r="VHJ6" s="31"/>
      <c r="VHK6" s="31"/>
      <c r="VHL6" s="31"/>
      <c r="VHM6" s="31"/>
      <c r="VHN6" s="31"/>
      <c r="VHO6" s="31"/>
      <c r="VHP6" s="31"/>
      <c r="VHQ6" s="31"/>
      <c r="VHR6" s="31"/>
      <c r="VHS6" s="31"/>
      <c r="VHT6" s="31"/>
      <c r="VHU6" s="31"/>
      <c r="VHV6" s="31"/>
      <c r="VHW6" s="31"/>
      <c r="VHX6" s="31"/>
      <c r="VHY6" s="31"/>
      <c r="VHZ6" s="31"/>
      <c r="VIA6" s="31"/>
      <c r="VIB6" s="31"/>
      <c r="VIC6" s="31"/>
      <c r="VID6" s="31"/>
      <c r="VIE6" s="31"/>
      <c r="VIF6" s="31"/>
      <c r="VIG6" s="31"/>
      <c r="VIH6" s="31"/>
      <c r="VII6" s="31"/>
      <c r="VIJ6" s="31"/>
      <c r="VIK6" s="31"/>
      <c r="VIL6" s="31"/>
      <c r="VIM6" s="31"/>
      <c r="VIN6" s="31"/>
      <c r="VIO6" s="31"/>
      <c r="VIP6" s="31"/>
      <c r="VIQ6" s="31"/>
      <c r="VIR6" s="31"/>
      <c r="VIS6" s="31"/>
      <c r="VIT6" s="31"/>
      <c r="VIU6" s="31"/>
      <c r="VIV6" s="31"/>
      <c r="VIW6" s="31"/>
      <c r="VIX6" s="31"/>
      <c r="VIY6" s="31"/>
      <c r="VIZ6" s="31"/>
      <c r="VJA6" s="31"/>
      <c r="VJB6" s="31"/>
      <c r="VJC6" s="31"/>
      <c r="VJD6" s="31"/>
      <c r="VJE6" s="31"/>
      <c r="VJF6" s="31"/>
      <c r="VJG6" s="31"/>
      <c r="VJH6" s="31"/>
      <c r="VJI6" s="31"/>
      <c r="VJJ6" s="31"/>
      <c r="VJK6" s="31"/>
      <c r="VJL6" s="31"/>
      <c r="VJM6" s="31"/>
      <c r="VJN6" s="31"/>
      <c r="VJO6" s="31"/>
      <c r="VJP6" s="31"/>
      <c r="VJQ6" s="31"/>
      <c r="VJR6" s="31"/>
      <c r="VJS6" s="31"/>
      <c r="VJT6" s="31"/>
      <c r="VJU6" s="31"/>
      <c r="VJV6" s="31"/>
      <c r="VJW6" s="31"/>
      <c r="VJX6" s="31"/>
      <c r="VJY6" s="31"/>
      <c r="VJZ6" s="31"/>
      <c r="VKA6" s="31"/>
      <c r="VKB6" s="31"/>
      <c r="VKC6" s="31"/>
      <c r="VKD6" s="31"/>
      <c r="VKE6" s="31"/>
      <c r="VKF6" s="31"/>
      <c r="VKG6" s="31"/>
      <c r="VKH6" s="31"/>
      <c r="VKI6" s="31"/>
      <c r="VKJ6" s="31"/>
      <c r="VKK6" s="31"/>
      <c r="VKL6" s="31"/>
      <c r="VKM6" s="31"/>
      <c r="VKN6" s="31"/>
      <c r="VKO6" s="31"/>
      <c r="VKP6" s="31"/>
      <c r="VKQ6" s="31"/>
      <c r="VKR6" s="31"/>
      <c r="VKS6" s="31"/>
      <c r="VKT6" s="31"/>
      <c r="VKU6" s="31"/>
      <c r="VKV6" s="31"/>
      <c r="VKW6" s="31"/>
      <c r="VKX6" s="31"/>
      <c r="VKY6" s="31"/>
      <c r="VKZ6" s="31"/>
      <c r="VLA6" s="31"/>
      <c r="VLB6" s="31"/>
      <c r="VLC6" s="31"/>
      <c r="VLD6" s="31"/>
      <c r="VLE6" s="31"/>
      <c r="VLF6" s="31"/>
      <c r="VLG6" s="31"/>
      <c r="VLH6" s="31"/>
      <c r="VLI6" s="31"/>
      <c r="VLJ6" s="31"/>
      <c r="VLK6" s="31"/>
      <c r="VLL6" s="31"/>
      <c r="VLM6" s="31"/>
      <c r="VLN6" s="31"/>
      <c r="VLO6" s="31"/>
      <c r="VLP6" s="31"/>
      <c r="VLQ6" s="31"/>
      <c r="VLR6" s="31"/>
      <c r="VLS6" s="31"/>
      <c r="VLT6" s="31"/>
      <c r="VLU6" s="31"/>
      <c r="VLV6" s="31"/>
      <c r="VLW6" s="31"/>
      <c r="VLX6" s="31"/>
      <c r="VLY6" s="31"/>
      <c r="VLZ6" s="31"/>
      <c r="VMA6" s="31"/>
      <c r="VMB6" s="31"/>
      <c r="VMC6" s="31"/>
      <c r="VMD6" s="31"/>
      <c r="VME6" s="31"/>
      <c r="VMF6" s="31"/>
      <c r="VMG6" s="31"/>
      <c r="VMH6" s="31"/>
      <c r="VMI6" s="31"/>
      <c r="VMJ6" s="31"/>
      <c r="VMK6" s="31"/>
      <c r="VML6" s="31"/>
      <c r="VMM6" s="31"/>
      <c r="VMN6" s="31"/>
      <c r="VMO6" s="31"/>
      <c r="VMP6" s="31"/>
      <c r="VMQ6" s="31"/>
      <c r="VMR6" s="31"/>
      <c r="VMS6" s="31"/>
      <c r="VMT6" s="31"/>
      <c r="VMU6" s="31"/>
      <c r="VMV6" s="31"/>
      <c r="VMW6" s="31"/>
      <c r="VMX6" s="31"/>
      <c r="VMY6" s="31"/>
      <c r="VMZ6" s="31"/>
      <c r="VNA6" s="31"/>
      <c r="VNB6" s="31"/>
      <c r="VNC6" s="31"/>
      <c r="VND6" s="31"/>
      <c r="VNE6" s="31"/>
      <c r="VNF6" s="31"/>
      <c r="VNG6" s="31"/>
      <c r="VNH6" s="31"/>
      <c r="VNI6" s="31"/>
      <c r="VNJ6" s="31"/>
      <c r="VNK6" s="31"/>
      <c r="VNL6" s="31"/>
      <c r="VNM6" s="31"/>
      <c r="VNN6" s="31"/>
      <c r="VNO6" s="31"/>
      <c r="VNP6" s="31"/>
      <c r="VNQ6" s="31"/>
      <c r="VNR6" s="31"/>
      <c r="VNS6" s="31"/>
      <c r="VNT6" s="31"/>
      <c r="VNU6" s="31"/>
      <c r="VNV6" s="31"/>
      <c r="VNW6" s="31"/>
      <c r="VNX6" s="31"/>
      <c r="VNY6" s="31"/>
      <c r="VNZ6" s="31"/>
      <c r="VOA6" s="31"/>
      <c r="VOB6" s="31"/>
      <c r="VOC6" s="31"/>
      <c r="VOD6" s="31"/>
      <c r="VOE6" s="31"/>
      <c r="VOF6" s="31"/>
      <c r="VOG6" s="31"/>
      <c r="VOH6" s="31"/>
      <c r="VOI6" s="31"/>
      <c r="VOJ6" s="31"/>
      <c r="VOK6" s="31"/>
      <c r="VOL6" s="31"/>
      <c r="VOM6" s="31"/>
      <c r="VON6" s="31"/>
      <c r="VOO6" s="31"/>
      <c r="VOP6" s="31"/>
      <c r="VOQ6" s="31"/>
      <c r="VOR6" s="31"/>
      <c r="VOS6" s="31"/>
      <c r="VOT6" s="31"/>
      <c r="VOU6" s="31"/>
      <c r="VOV6" s="31"/>
      <c r="VOW6" s="31"/>
      <c r="VOX6" s="31"/>
      <c r="VOY6" s="31"/>
      <c r="VOZ6" s="31"/>
      <c r="VPA6" s="31"/>
      <c r="VPB6" s="31"/>
      <c r="VPC6" s="31"/>
      <c r="VPD6" s="31"/>
      <c r="VPE6" s="31"/>
      <c r="VPF6" s="31"/>
      <c r="VPG6" s="31"/>
      <c r="VPH6" s="31"/>
      <c r="VPI6" s="31"/>
      <c r="VPJ6" s="31"/>
      <c r="VPK6" s="31"/>
      <c r="VPL6" s="31"/>
      <c r="VPM6" s="31"/>
      <c r="VPN6" s="31"/>
      <c r="VPO6" s="31"/>
      <c r="VPP6" s="31"/>
      <c r="VPQ6" s="31"/>
      <c r="VPR6" s="31"/>
      <c r="VPS6" s="31"/>
      <c r="VPT6" s="31"/>
      <c r="VPU6" s="31"/>
      <c r="VPV6" s="31"/>
      <c r="VPW6" s="31"/>
      <c r="VPX6" s="31"/>
      <c r="VPY6" s="31"/>
      <c r="VPZ6" s="31"/>
      <c r="VVR6" s="31"/>
      <c r="VVS6" s="31"/>
      <c r="VVT6" s="31"/>
      <c r="VVU6" s="31"/>
      <c r="VVV6" s="31"/>
      <c r="VVW6" s="31"/>
      <c r="VVX6" s="31"/>
      <c r="VVY6" s="31"/>
      <c r="VVZ6" s="31"/>
      <c r="VWA6" s="31"/>
      <c r="VWB6" s="31"/>
      <c r="VWC6" s="31"/>
      <c r="VWD6" s="31"/>
      <c r="VWE6" s="31"/>
      <c r="VWF6" s="31"/>
      <c r="VWG6" s="31"/>
      <c r="VWH6" s="31"/>
      <c r="VWI6" s="31"/>
      <c r="VWJ6" s="31"/>
      <c r="VWK6" s="31"/>
      <c r="VWL6" s="31"/>
      <c r="VWM6" s="31"/>
      <c r="VWN6" s="31"/>
      <c r="VWO6" s="31"/>
      <c r="VWP6" s="31"/>
      <c r="VWQ6" s="31"/>
      <c r="VWR6" s="31"/>
      <c r="VWS6" s="31"/>
      <c r="VWT6" s="31"/>
      <c r="VWU6" s="31"/>
      <c r="VWV6" s="31"/>
      <c r="VWW6" s="31"/>
      <c r="VWX6" s="31"/>
      <c r="VWY6" s="31"/>
      <c r="VWZ6" s="31"/>
      <c r="VXA6" s="31"/>
      <c r="VXB6" s="31"/>
      <c r="VXC6" s="31"/>
      <c r="VXD6" s="31"/>
      <c r="VXE6" s="31"/>
      <c r="VXF6" s="31"/>
      <c r="VXG6" s="31"/>
      <c r="VXH6" s="31"/>
      <c r="VXI6" s="31"/>
      <c r="VXJ6" s="31"/>
      <c r="VXK6" s="31"/>
      <c r="VXL6" s="31"/>
      <c r="VXM6" s="31"/>
      <c r="VXN6" s="31"/>
      <c r="VXO6" s="31"/>
      <c r="VXP6" s="31"/>
      <c r="VXQ6" s="31"/>
      <c r="VXR6" s="31"/>
      <c r="VXS6" s="31"/>
      <c r="VXT6" s="31"/>
      <c r="VXU6" s="31"/>
      <c r="VXV6" s="31"/>
      <c r="VXW6" s="31"/>
      <c r="VXX6" s="31"/>
      <c r="VXY6" s="31"/>
      <c r="VXZ6" s="31"/>
      <c r="VYA6" s="31"/>
      <c r="VYB6" s="31"/>
      <c r="VYC6" s="31"/>
      <c r="VYD6" s="31"/>
      <c r="VYE6" s="31"/>
      <c r="VYF6" s="31"/>
      <c r="VYG6" s="31"/>
      <c r="VYH6" s="31"/>
      <c r="VYI6" s="31"/>
      <c r="VYJ6" s="31"/>
      <c r="VYK6" s="31"/>
      <c r="VYL6" s="31"/>
      <c r="VYM6" s="31"/>
      <c r="VYN6" s="31"/>
      <c r="VYO6" s="31"/>
      <c r="VYP6" s="31"/>
      <c r="VYQ6" s="31"/>
      <c r="VYR6" s="31"/>
      <c r="VYS6" s="31"/>
      <c r="VYT6" s="31"/>
      <c r="VYU6" s="31"/>
      <c r="VYV6" s="31"/>
      <c r="VYW6" s="31"/>
      <c r="VYX6" s="31"/>
      <c r="VYY6" s="31"/>
      <c r="VYZ6" s="31"/>
      <c r="VZA6" s="31"/>
      <c r="VZB6" s="31"/>
      <c r="VZC6" s="31"/>
      <c r="VZD6" s="31"/>
      <c r="VZE6" s="31"/>
      <c r="VZF6" s="31"/>
      <c r="VZG6" s="31"/>
      <c r="VZH6" s="31"/>
      <c r="VZI6" s="31"/>
      <c r="VZJ6" s="31"/>
      <c r="VZK6" s="31"/>
      <c r="VZL6" s="31"/>
      <c r="VZM6" s="31"/>
      <c r="VZN6" s="31"/>
      <c r="VZO6" s="31"/>
      <c r="VZP6" s="31"/>
      <c r="VZQ6" s="31"/>
      <c r="VZR6" s="31"/>
      <c r="VZS6" s="31"/>
      <c r="VZT6" s="31"/>
      <c r="VZU6" s="31"/>
      <c r="VZV6" s="31"/>
      <c r="VZW6" s="31"/>
      <c r="VZX6" s="31"/>
      <c r="VZY6" s="31"/>
      <c r="VZZ6" s="31"/>
      <c r="WAA6" s="31"/>
      <c r="WAB6" s="31"/>
      <c r="WAC6" s="31"/>
      <c r="WAD6" s="31"/>
      <c r="WAE6" s="31"/>
      <c r="WAF6" s="31"/>
      <c r="WAG6" s="31"/>
      <c r="WAH6" s="31"/>
      <c r="WAI6" s="31"/>
      <c r="WAJ6" s="31"/>
      <c r="WAK6" s="31"/>
      <c r="WAL6" s="31"/>
      <c r="WAM6" s="31"/>
      <c r="WAN6" s="31"/>
      <c r="WAO6" s="31"/>
      <c r="WAP6" s="31"/>
      <c r="WAQ6" s="31"/>
      <c r="WAR6" s="31"/>
      <c r="WAS6" s="31"/>
      <c r="WAT6" s="31"/>
      <c r="WAU6" s="31"/>
      <c r="WAV6" s="31"/>
      <c r="WAW6" s="31"/>
      <c r="WAX6" s="31"/>
      <c r="WAY6" s="31"/>
      <c r="WAZ6" s="31"/>
      <c r="WBA6" s="31"/>
      <c r="WBB6" s="31"/>
      <c r="WBC6" s="31"/>
      <c r="WBD6" s="31"/>
      <c r="WBE6" s="31"/>
      <c r="WBF6" s="31"/>
      <c r="WBG6" s="31"/>
      <c r="WBH6" s="31"/>
      <c r="WBI6" s="31"/>
      <c r="WBJ6" s="31"/>
      <c r="WBK6" s="31"/>
      <c r="WBL6" s="31"/>
      <c r="WBM6" s="31"/>
      <c r="WBN6" s="31"/>
      <c r="WBO6" s="31"/>
      <c r="WBP6" s="31"/>
      <c r="WBQ6" s="31"/>
      <c r="WBR6" s="31"/>
      <c r="WBS6" s="31"/>
      <c r="WBT6" s="31"/>
      <c r="WBU6" s="31"/>
      <c r="WBV6" s="31"/>
      <c r="WBW6" s="31"/>
      <c r="WBX6" s="31"/>
      <c r="WBY6" s="31"/>
      <c r="WBZ6" s="31"/>
      <c r="WCA6" s="31"/>
      <c r="WCB6" s="31"/>
      <c r="WCC6" s="31"/>
      <c r="WCD6" s="31"/>
      <c r="WCE6" s="31"/>
      <c r="WCF6" s="31"/>
      <c r="WCG6" s="31"/>
      <c r="WCH6" s="31"/>
      <c r="WCI6" s="31"/>
      <c r="WCJ6" s="31"/>
      <c r="WCK6" s="31"/>
      <c r="WCL6" s="31"/>
      <c r="WCM6" s="31"/>
      <c r="WCN6" s="31"/>
      <c r="WCO6" s="31"/>
      <c r="WCP6" s="31"/>
      <c r="WCQ6" s="31"/>
      <c r="WCR6" s="31"/>
      <c r="WCS6" s="31"/>
      <c r="WCT6" s="31"/>
      <c r="WCU6" s="31"/>
      <c r="WCV6" s="31"/>
      <c r="WCW6" s="31"/>
      <c r="WCX6" s="31"/>
      <c r="WCY6" s="31"/>
      <c r="WCZ6" s="31"/>
      <c r="WDA6" s="31"/>
      <c r="WDB6" s="31"/>
      <c r="WDC6" s="31"/>
      <c r="WDD6" s="31"/>
      <c r="WDE6" s="31"/>
      <c r="WDF6" s="31"/>
      <c r="WDG6" s="31"/>
      <c r="WDH6" s="31"/>
      <c r="WDI6" s="31"/>
      <c r="WDJ6" s="31"/>
      <c r="WDK6" s="31"/>
      <c r="WDL6" s="31"/>
      <c r="WDM6" s="31"/>
      <c r="WDN6" s="31"/>
      <c r="WDO6" s="31"/>
      <c r="WDP6" s="31"/>
      <c r="WDQ6" s="31"/>
      <c r="WDR6" s="31"/>
      <c r="WDS6" s="31"/>
      <c r="WDT6" s="31"/>
      <c r="WDU6" s="31"/>
      <c r="WDV6" s="31"/>
      <c r="WDW6" s="31"/>
      <c r="WDX6" s="31"/>
      <c r="WDY6" s="31"/>
      <c r="WDZ6" s="31"/>
      <c r="WEA6" s="31"/>
      <c r="WEB6" s="31"/>
      <c r="WEC6" s="31"/>
      <c r="WED6" s="31"/>
      <c r="WEE6" s="31"/>
      <c r="WEF6" s="31"/>
      <c r="WEG6" s="31"/>
      <c r="WEH6" s="31"/>
      <c r="WEI6" s="31"/>
      <c r="WEJ6" s="31"/>
      <c r="WEK6" s="31"/>
      <c r="WEL6" s="31"/>
      <c r="WEM6" s="31"/>
      <c r="WEN6" s="31"/>
      <c r="WEO6" s="31"/>
      <c r="WEP6" s="31"/>
      <c r="WEQ6" s="31"/>
      <c r="WER6" s="31"/>
      <c r="WES6" s="31"/>
      <c r="WET6" s="31"/>
      <c r="WEU6" s="31"/>
      <c r="WEV6" s="31"/>
      <c r="WEW6" s="31"/>
      <c r="WEX6" s="31"/>
      <c r="WEY6" s="31"/>
      <c r="WEZ6" s="31"/>
      <c r="WFA6" s="31"/>
      <c r="WFB6" s="31"/>
      <c r="WFC6" s="31"/>
      <c r="WFD6" s="31"/>
      <c r="WFE6" s="31"/>
      <c r="WFF6" s="31"/>
      <c r="WFG6" s="31"/>
      <c r="WFH6" s="31"/>
      <c r="WFI6" s="31"/>
      <c r="WFJ6" s="31"/>
      <c r="WFK6" s="31"/>
      <c r="WFL6" s="31"/>
      <c r="WFM6" s="31"/>
      <c r="WFN6" s="31"/>
      <c r="WFO6" s="31"/>
      <c r="WFP6" s="31"/>
      <c r="WFQ6" s="31"/>
      <c r="WFR6" s="31"/>
      <c r="WFS6" s="31"/>
      <c r="WFT6" s="31"/>
      <c r="WFU6" s="31"/>
      <c r="WFV6" s="31"/>
      <c r="WFW6" s="31"/>
      <c r="WFX6" s="31"/>
      <c r="WFY6" s="31"/>
      <c r="WFZ6" s="31"/>
      <c r="WGA6" s="31"/>
      <c r="WGB6" s="31"/>
      <c r="WGC6" s="31"/>
      <c r="WGD6" s="31"/>
      <c r="WGE6" s="31"/>
      <c r="WGF6" s="31"/>
      <c r="WGG6" s="31"/>
      <c r="WGH6" s="31"/>
      <c r="WGI6" s="31"/>
      <c r="WGJ6" s="31"/>
      <c r="WGK6" s="31"/>
      <c r="WGL6" s="31"/>
      <c r="WGM6" s="31"/>
      <c r="WGN6" s="31"/>
      <c r="WGO6" s="31"/>
      <c r="WGP6" s="31"/>
      <c r="WGQ6" s="31"/>
      <c r="WGR6" s="31"/>
      <c r="WGS6" s="31"/>
      <c r="WGT6" s="31"/>
      <c r="WGU6" s="31"/>
      <c r="WGV6" s="31"/>
      <c r="WGW6" s="31"/>
      <c r="WGX6" s="31"/>
      <c r="WGY6" s="31"/>
      <c r="WGZ6" s="31"/>
      <c r="WHA6" s="31"/>
      <c r="WHB6" s="31"/>
      <c r="WHC6" s="31"/>
      <c r="WHD6" s="31"/>
      <c r="WHE6" s="31"/>
      <c r="WHF6" s="31"/>
      <c r="WHG6" s="31"/>
      <c r="WHH6" s="31"/>
      <c r="WHI6" s="31"/>
      <c r="WHJ6" s="31"/>
      <c r="WHK6" s="31"/>
      <c r="WHL6" s="31"/>
      <c r="WHM6" s="31"/>
      <c r="WHN6" s="31"/>
      <c r="WHO6" s="31"/>
      <c r="WHP6" s="31"/>
      <c r="WHQ6" s="31"/>
      <c r="WHR6" s="31"/>
      <c r="WHS6" s="31"/>
      <c r="WHT6" s="31"/>
      <c r="WHU6" s="31"/>
      <c r="WHV6" s="31"/>
      <c r="WHW6" s="31"/>
      <c r="WHX6" s="31"/>
      <c r="WHY6" s="31"/>
      <c r="WHZ6" s="31"/>
      <c r="WIA6" s="31"/>
      <c r="WIB6" s="31"/>
      <c r="WIC6" s="31"/>
      <c r="WID6" s="31"/>
      <c r="WIE6" s="31"/>
      <c r="WIF6" s="31"/>
      <c r="WIG6" s="31"/>
      <c r="WIH6" s="31"/>
      <c r="WII6" s="31"/>
      <c r="WIJ6" s="31"/>
      <c r="WIK6" s="31"/>
      <c r="WIL6" s="31"/>
      <c r="WIM6" s="31"/>
      <c r="WIN6" s="31"/>
      <c r="WIO6" s="31"/>
      <c r="WIP6" s="31"/>
      <c r="WIQ6" s="31"/>
      <c r="WIR6" s="31"/>
      <c r="WIS6" s="31"/>
      <c r="WIT6" s="31"/>
      <c r="WIU6" s="31"/>
      <c r="WIV6" s="31"/>
      <c r="WIW6" s="31"/>
      <c r="WIX6" s="31"/>
      <c r="WIY6" s="31"/>
      <c r="WIZ6" s="31"/>
      <c r="WJA6" s="31"/>
      <c r="WJB6" s="31"/>
      <c r="WJC6" s="31"/>
      <c r="WJD6" s="31"/>
      <c r="WJE6" s="31"/>
      <c r="WJF6" s="31"/>
      <c r="WJG6" s="31"/>
      <c r="WJH6" s="31"/>
      <c r="WJI6" s="31"/>
      <c r="WJJ6" s="31"/>
      <c r="WJK6" s="31"/>
      <c r="WJL6" s="31"/>
      <c r="WJM6" s="31"/>
      <c r="WJN6" s="31"/>
      <c r="WJO6" s="31"/>
      <c r="WJP6" s="31"/>
      <c r="WJQ6" s="31"/>
      <c r="WJR6" s="31"/>
      <c r="WJS6" s="31"/>
      <c r="WJT6" s="31"/>
      <c r="WJU6" s="31"/>
      <c r="WJV6" s="31"/>
      <c r="WJW6" s="31"/>
      <c r="WJX6" s="31"/>
      <c r="WJY6" s="31"/>
      <c r="WJZ6" s="31"/>
      <c r="WKA6" s="31"/>
      <c r="WKB6" s="31"/>
      <c r="WKC6" s="31"/>
      <c r="WKD6" s="31"/>
      <c r="WKE6" s="31"/>
      <c r="WKF6" s="31"/>
      <c r="WKG6" s="31"/>
      <c r="WKH6" s="31"/>
      <c r="WKI6" s="31"/>
      <c r="WKJ6" s="31"/>
      <c r="WKK6" s="31"/>
      <c r="WKL6" s="31"/>
      <c r="WKM6" s="31"/>
      <c r="WKN6" s="31"/>
      <c r="WKO6" s="31"/>
      <c r="WKP6" s="31"/>
      <c r="WKQ6" s="31"/>
      <c r="WKR6" s="31"/>
      <c r="WKS6" s="31"/>
      <c r="WKT6" s="31"/>
      <c r="WKU6" s="31"/>
      <c r="WKV6" s="31"/>
      <c r="WKW6" s="31"/>
      <c r="WKX6" s="31"/>
      <c r="WKY6" s="31"/>
      <c r="WKZ6" s="31"/>
      <c r="WLA6" s="31"/>
      <c r="WLB6" s="31"/>
      <c r="WLC6" s="31"/>
      <c r="WLD6" s="31"/>
      <c r="WLE6" s="31"/>
      <c r="WLF6" s="31"/>
      <c r="WLG6" s="31"/>
      <c r="WLH6" s="31"/>
      <c r="WLI6" s="31"/>
      <c r="WLJ6" s="31"/>
      <c r="WLK6" s="31"/>
      <c r="WLL6" s="31"/>
      <c r="WLM6" s="31"/>
      <c r="WLN6" s="31"/>
      <c r="WLO6" s="31"/>
      <c r="WLP6" s="31"/>
      <c r="WLQ6" s="31"/>
      <c r="WLR6" s="31"/>
      <c r="WLS6" s="31"/>
      <c r="WLT6" s="31"/>
      <c r="WLU6" s="31"/>
      <c r="WLV6" s="31"/>
      <c r="WLW6" s="31"/>
      <c r="WLX6" s="31"/>
      <c r="WLY6" s="31"/>
      <c r="WLZ6" s="31"/>
      <c r="WMA6" s="31"/>
      <c r="WMB6" s="31"/>
      <c r="WMC6" s="31"/>
      <c r="WMD6" s="31"/>
      <c r="WME6" s="31"/>
      <c r="WMF6" s="31"/>
      <c r="WMG6" s="31"/>
      <c r="WMH6" s="31"/>
      <c r="WMI6" s="31"/>
      <c r="WMJ6" s="31"/>
      <c r="WMK6" s="31"/>
      <c r="WML6" s="31"/>
      <c r="WMM6" s="31"/>
      <c r="WMN6" s="31"/>
      <c r="WMO6" s="31"/>
      <c r="WMP6" s="31"/>
      <c r="WMQ6" s="31"/>
      <c r="WMR6" s="31"/>
      <c r="WMS6" s="31"/>
      <c r="WMT6" s="31"/>
      <c r="WMU6" s="31"/>
      <c r="WMV6" s="31"/>
      <c r="WMW6" s="31"/>
      <c r="WMX6" s="31"/>
      <c r="WMY6" s="31"/>
      <c r="WMZ6" s="31"/>
      <c r="WNA6" s="31"/>
      <c r="WNB6" s="31"/>
      <c r="WNC6" s="31"/>
      <c r="WND6" s="31"/>
      <c r="WNE6" s="31"/>
      <c r="WNF6" s="31"/>
      <c r="WNG6" s="31"/>
      <c r="WNH6" s="31"/>
      <c r="WNI6" s="31"/>
      <c r="WNJ6" s="31"/>
      <c r="WNK6" s="31"/>
      <c r="WNL6" s="31"/>
      <c r="WNM6" s="31"/>
      <c r="WNN6" s="31"/>
      <c r="WNO6" s="31"/>
      <c r="WNP6" s="31"/>
      <c r="WNQ6" s="31"/>
      <c r="WNR6" s="31"/>
      <c r="WNS6" s="31"/>
      <c r="WNT6" s="31"/>
      <c r="WNU6" s="31"/>
      <c r="WNV6" s="31"/>
      <c r="WNW6" s="31"/>
      <c r="WNX6" s="31"/>
      <c r="WNY6" s="31"/>
      <c r="WNZ6" s="31"/>
      <c r="WOA6" s="31"/>
      <c r="WOB6" s="31"/>
      <c r="WOC6" s="31"/>
      <c r="WOD6" s="31"/>
      <c r="WOE6" s="31"/>
      <c r="WOF6" s="31"/>
      <c r="WOG6" s="31"/>
      <c r="WOH6" s="31"/>
      <c r="WOI6" s="31"/>
      <c r="WOJ6" s="31"/>
      <c r="WOK6" s="31"/>
      <c r="WOL6" s="31"/>
      <c r="WOM6" s="31"/>
      <c r="WON6" s="31"/>
      <c r="WOO6" s="31"/>
      <c r="WOP6" s="31"/>
      <c r="WOQ6" s="31"/>
      <c r="WOR6" s="31"/>
      <c r="WOS6" s="31"/>
      <c r="WOT6" s="31"/>
      <c r="WOU6" s="31"/>
      <c r="WOV6" s="31"/>
      <c r="WOW6" s="31"/>
      <c r="WOX6" s="31"/>
      <c r="WOY6" s="31"/>
      <c r="WOZ6" s="31"/>
      <c r="WPA6" s="31"/>
      <c r="WPB6" s="31"/>
      <c r="WPC6" s="31"/>
      <c r="WPD6" s="31"/>
      <c r="WPE6" s="31"/>
      <c r="WPF6" s="31"/>
      <c r="WPG6" s="31"/>
      <c r="WPH6" s="31"/>
      <c r="WPI6" s="31"/>
      <c r="WPJ6" s="31"/>
      <c r="WPK6" s="31"/>
      <c r="WPL6" s="31"/>
      <c r="WPM6" s="31"/>
      <c r="WPN6" s="31"/>
      <c r="WPO6" s="31"/>
      <c r="WPP6" s="31"/>
      <c r="WPQ6" s="31"/>
      <c r="WPR6" s="31"/>
      <c r="WPS6" s="31"/>
      <c r="WPT6" s="31"/>
      <c r="WPU6" s="31"/>
      <c r="WPV6" s="31"/>
      <c r="WPW6" s="31"/>
      <c r="WPX6" s="31"/>
      <c r="WPY6" s="31"/>
      <c r="WPZ6" s="31"/>
      <c r="WQA6" s="31"/>
      <c r="WQB6" s="31"/>
      <c r="WQC6" s="31"/>
      <c r="WQD6" s="31"/>
      <c r="WQE6" s="31"/>
      <c r="WQF6" s="31"/>
      <c r="WQG6" s="31"/>
      <c r="WQH6" s="31"/>
      <c r="WQI6" s="31"/>
      <c r="WQJ6" s="31"/>
      <c r="WQK6" s="31"/>
      <c r="WQL6" s="31"/>
      <c r="WQM6" s="31"/>
      <c r="WQN6" s="31"/>
      <c r="WQO6" s="31"/>
      <c r="WQP6" s="31"/>
      <c r="WQQ6" s="31"/>
      <c r="WQR6" s="31"/>
      <c r="WQS6" s="31"/>
      <c r="WQT6" s="31"/>
      <c r="WQU6" s="31"/>
      <c r="WQV6" s="31"/>
      <c r="WQW6" s="31"/>
      <c r="WQX6" s="31"/>
      <c r="WQY6" s="31"/>
      <c r="WQZ6" s="31"/>
      <c r="WRA6" s="31"/>
      <c r="WRB6" s="31"/>
      <c r="WRC6" s="31"/>
      <c r="WRD6" s="31"/>
      <c r="WRE6" s="31"/>
      <c r="WRF6" s="31"/>
      <c r="WRG6" s="31"/>
      <c r="WRH6" s="31"/>
      <c r="WRI6" s="31"/>
      <c r="WRJ6" s="31"/>
      <c r="WRK6" s="31"/>
      <c r="WRL6" s="31"/>
      <c r="WRM6" s="31"/>
      <c r="WRN6" s="31"/>
      <c r="WRO6" s="31"/>
      <c r="WRP6" s="31"/>
      <c r="WRQ6" s="31"/>
      <c r="WRR6" s="31"/>
      <c r="WRS6" s="31"/>
      <c r="WRT6" s="31"/>
      <c r="WRU6" s="31"/>
      <c r="WRV6" s="31"/>
      <c r="WRW6" s="31"/>
      <c r="WRX6" s="31"/>
      <c r="WRY6" s="31"/>
      <c r="WRZ6" s="31"/>
      <c r="WSA6" s="31"/>
      <c r="WSB6" s="31"/>
      <c r="WSC6" s="31"/>
      <c r="WSD6" s="31"/>
      <c r="WSE6" s="31"/>
      <c r="WSF6" s="31"/>
      <c r="WSG6" s="31"/>
      <c r="WSH6" s="31"/>
      <c r="WSI6" s="31"/>
      <c r="WSJ6" s="31"/>
      <c r="WSK6" s="31"/>
      <c r="WSL6" s="31"/>
      <c r="WSM6" s="31"/>
      <c r="WSN6" s="31"/>
      <c r="WSO6" s="31"/>
      <c r="WSP6" s="31"/>
      <c r="WSQ6" s="31"/>
      <c r="WSR6" s="31"/>
      <c r="WSS6" s="31"/>
      <c r="WST6" s="31"/>
      <c r="WSU6" s="31"/>
      <c r="WSV6" s="31"/>
      <c r="WSW6" s="31"/>
      <c r="WSX6" s="31"/>
      <c r="WSY6" s="31"/>
      <c r="WSZ6" s="31"/>
      <c r="WTA6" s="31"/>
      <c r="WTB6" s="31"/>
    </row>
    <row r="7" spans="1:950 1098:3029 3177:3974 4122:5108 5256:6053 6201:8132 8280:9077 9225:10211 10359:11156 11304:13235 13383:15314 15462:16070" ht="18" x14ac:dyDescent="0.25">
      <c r="A7" s="31"/>
      <c r="B7" s="32">
        <v>3</v>
      </c>
      <c r="C7" s="33">
        <v>10</v>
      </c>
      <c r="D7" s="33">
        <v>1</v>
      </c>
      <c r="E7" s="32">
        <v>20</v>
      </c>
      <c r="F7" s="32">
        <v>3</v>
      </c>
      <c r="G7" s="32">
        <v>270</v>
      </c>
      <c r="H7" s="32"/>
      <c r="I7" s="34" t="s">
        <v>66</v>
      </c>
      <c r="J7" s="35" t="s">
        <v>67</v>
      </c>
      <c r="K7" s="37">
        <f>2014-1989</f>
        <v>25</v>
      </c>
      <c r="L7" s="33" t="s">
        <v>63</v>
      </c>
      <c r="M7" s="33">
        <v>4</v>
      </c>
      <c r="N7" s="33">
        <v>30</v>
      </c>
      <c r="O7" s="33" t="s">
        <v>57</v>
      </c>
      <c r="P7" s="38" t="s">
        <v>68</v>
      </c>
      <c r="Q7" s="39" t="s">
        <v>59</v>
      </c>
      <c r="R7" s="39" t="s">
        <v>60</v>
      </c>
      <c r="S7" s="40">
        <v>7491</v>
      </c>
      <c r="T7" s="40">
        <v>0</v>
      </c>
      <c r="U7" s="40">
        <f t="shared" si="0"/>
        <v>7491</v>
      </c>
      <c r="V7" s="40">
        <v>682</v>
      </c>
      <c r="W7" s="40">
        <v>412</v>
      </c>
      <c r="X7" s="40">
        <v>511.28</v>
      </c>
      <c r="Y7" s="40">
        <v>0</v>
      </c>
      <c r="Z7" s="40">
        <f t="shared" si="14"/>
        <v>1200.3419999999999</v>
      </c>
      <c r="AA7" s="40">
        <f t="shared" si="1"/>
        <v>240.0684</v>
      </c>
      <c r="AB7" s="41">
        <v>548.09</v>
      </c>
      <c r="AC7" s="40">
        <f t="shared" si="2"/>
        <v>160.04560000000001</v>
      </c>
      <c r="AD7" s="40">
        <f t="shared" si="3"/>
        <v>3745.5</v>
      </c>
      <c r="AE7" s="42">
        <v>375</v>
      </c>
      <c r="AF7" s="42">
        <v>70.099999999999994</v>
      </c>
      <c r="AG7" s="40">
        <f t="shared" si="15"/>
        <v>66.765000000000001</v>
      </c>
      <c r="AH7" s="40">
        <f t="shared" si="4"/>
        <v>13.353</v>
      </c>
      <c r="AI7" s="40">
        <f t="shared" si="5"/>
        <v>48.013679999999994</v>
      </c>
      <c r="AJ7" s="40">
        <f t="shared" si="6"/>
        <v>8.902000000000001</v>
      </c>
      <c r="AK7" s="42">
        <f t="shared" si="7"/>
        <v>21.9236</v>
      </c>
      <c r="AL7" s="42">
        <f t="shared" si="7"/>
        <v>6.4018240000000004</v>
      </c>
      <c r="AM7" s="42">
        <v>0</v>
      </c>
      <c r="AN7" s="42">
        <f t="shared" si="8"/>
        <v>62.5</v>
      </c>
      <c r="AO7" s="42">
        <f t="shared" si="9"/>
        <v>187.5</v>
      </c>
      <c r="AP7" s="42">
        <f t="shared" si="10"/>
        <v>625</v>
      </c>
      <c r="AQ7" s="42">
        <f t="shared" si="11"/>
        <v>8200.5092480000003</v>
      </c>
      <c r="AR7" s="40">
        <f t="shared" si="12"/>
        <v>1248.5</v>
      </c>
      <c r="AS7" s="40">
        <f t="shared" si="13"/>
        <v>12485</v>
      </c>
      <c r="AT7" s="40">
        <v>7200</v>
      </c>
      <c r="AU7" s="40">
        <f t="shared" ref="AU7:AU70" si="16">(U7+V7+W7+X7+Z7+AA7+AB7+AC7)*12+(Y7+AV7+AD7+AR7+AS7+AT7+AQ7)</f>
        <v>167817.421248</v>
      </c>
      <c r="AV7" s="29"/>
      <c r="AW7" s="29"/>
      <c r="AX7" s="29"/>
      <c r="AY7" s="29"/>
      <c r="AZ7" s="29"/>
      <c r="BA7" s="44"/>
      <c r="BB7" s="44"/>
      <c r="BC7" s="30"/>
      <c r="BD7" s="30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</row>
    <row r="8" spans="1:950 1098:3029 3177:3974 4122:5108 5256:6053 6201:8132 8280:9077 9225:10211 10359:11156 11304:13235 13383:15314 15462:16070" ht="18" x14ac:dyDescent="0.25">
      <c r="A8" s="31"/>
      <c r="B8" s="32">
        <v>4</v>
      </c>
      <c r="C8" s="33">
        <v>10</v>
      </c>
      <c r="D8" s="33">
        <v>1</v>
      </c>
      <c r="E8" s="32">
        <v>20</v>
      </c>
      <c r="F8" s="32">
        <v>4</v>
      </c>
      <c r="G8" s="32">
        <v>270</v>
      </c>
      <c r="H8" s="32"/>
      <c r="I8" s="34" t="s">
        <v>69</v>
      </c>
      <c r="J8" s="35" t="s">
        <v>70</v>
      </c>
      <c r="K8" s="37">
        <f>2014-1984</f>
        <v>30</v>
      </c>
      <c r="L8" s="33" t="s">
        <v>56</v>
      </c>
      <c r="M8" s="33">
        <v>3</v>
      </c>
      <c r="N8" s="33">
        <v>30</v>
      </c>
      <c r="O8" s="33" t="s">
        <v>57</v>
      </c>
      <c r="P8" s="38" t="s">
        <v>64</v>
      </c>
      <c r="Q8" s="39" t="s">
        <v>65</v>
      </c>
      <c r="R8" s="39" t="s">
        <v>60</v>
      </c>
      <c r="S8" s="40">
        <v>7227.3</v>
      </c>
      <c r="T8" s="40">
        <v>0</v>
      </c>
      <c r="U8" s="40">
        <f t="shared" si="0"/>
        <v>7227.3</v>
      </c>
      <c r="V8" s="40">
        <v>672</v>
      </c>
      <c r="W8" s="40">
        <v>402</v>
      </c>
      <c r="X8" s="40">
        <v>511.28</v>
      </c>
      <c r="Y8" s="40">
        <v>0</v>
      </c>
      <c r="Z8" s="40">
        <f t="shared" si="14"/>
        <v>1160.787</v>
      </c>
      <c r="AA8" s="40">
        <f t="shared" si="1"/>
        <v>232.1574</v>
      </c>
      <c r="AB8" s="41">
        <v>540.65</v>
      </c>
      <c r="AC8" s="40">
        <f t="shared" si="2"/>
        <v>154.77160000000001</v>
      </c>
      <c r="AD8" s="40">
        <f t="shared" si="3"/>
        <v>3613.65</v>
      </c>
      <c r="AE8" s="42">
        <v>375</v>
      </c>
      <c r="AF8" s="42">
        <v>70.099999999999994</v>
      </c>
      <c r="AG8" s="40">
        <f t="shared" si="15"/>
        <v>66.765000000000001</v>
      </c>
      <c r="AH8" s="40">
        <f t="shared" si="4"/>
        <v>13.353</v>
      </c>
      <c r="AI8" s="40">
        <f t="shared" si="5"/>
        <v>46.431480000000001</v>
      </c>
      <c r="AJ8" s="40">
        <f t="shared" si="6"/>
        <v>8.902000000000001</v>
      </c>
      <c r="AK8" s="42">
        <f t="shared" si="7"/>
        <v>21.626000000000001</v>
      </c>
      <c r="AL8" s="42">
        <f t="shared" si="7"/>
        <v>6.1908640000000004</v>
      </c>
      <c r="AM8" s="42">
        <v>0</v>
      </c>
      <c r="AN8" s="42">
        <f t="shared" si="8"/>
        <v>62.5</v>
      </c>
      <c r="AO8" s="42">
        <f t="shared" si="9"/>
        <v>187.5</v>
      </c>
      <c r="AP8" s="42">
        <f t="shared" si="10"/>
        <v>625</v>
      </c>
      <c r="AQ8" s="42">
        <f t="shared" si="11"/>
        <v>8175.4201279999997</v>
      </c>
      <c r="AR8" s="40">
        <f t="shared" si="12"/>
        <v>1204.55</v>
      </c>
      <c r="AS8" s="40">
        <f t="shared" si="13"/>
        <v>12045.5</v>
      </c>
      <c r="AT8" s="40">
        <v>7200</v>
      </c>
      <c r="AU8" s="40">
        <f t="shared" si="16"/>
        <v>163050.47212799999</v>
      </c>
      <c r="AV8" s="45"/>
      <c r="AW8" s="46"/>
      <c r="AX8" s="46"/>
      <c r="AY8" s="29"/>
      <c r="AZ8" s="29"/>
      <c r="BA8" s="30"/>
      <c r="BB8" s="30"/>
      <c r="BC8" s="30"/>
      <c r="BD8" s="30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</row>
    <row r="9" spans="1:950 1098:3029 3177:3974 4122:5108 5256:6053 6201:8132 8280:9077 9225:10211 10359:11156 11304:13235 13383:15314 15462:16070" ht="18" x14ac:dyDescent="0.25">
      <c r="A9" s="31"/>
      <c r="B9" s="32">
        <v>5</v>
      </c>
      <c r="C9" s="33">
        <v>10</v>
      </c>
      <c r="D9" s="33">
        <v>1</v>
      </c>
      <c r="E9" s="32">
        <v>20</v>
      </c>
      <c r="F9" s="32">
        <v>5</v>
      </c>
      <c r="G9" s="32">
        <v>270</v>
      </c>
      <c r="H9" s="32"/>
      <c r="I9" s="34" t="s">
        <v>71</v>
      </c>
      <c r="J9" s="35" t="s">
        <v>72</v>
      </c>
      <c r="K9" s="37">
        <f>2014-1991</f>
        <v>23</v>
      </c>
      <c r="L9" s="33" t="s">
        <v>56</v>
      </c>
      <c r="M9" s="33">
        <v>6</v>
      </c>
      <c r="N9" s="33">
        <v>30</v>
      </c>
      <c r="O9" s="33" t="s">
        <v>57</v>
      </c>
      <c r="P9" s="38" t="s">
        <v>58</v>
      </c>
      <c r="Q9" s="39" t="s">
        <v>73</v>
      </c>
      <c r="R9" s="39" t="s">
        <v>74</v>
      </c>
      <c r="S9" s="40">
        <v>8051.1</v>
      </c>
      <c r="T9" s="40">
        <v>0</v>
      </c>
      <c r="U9" s="40">
        <f t="shared" si="0"/>
        <v>8051.1</v>
      </c>
      <c r="V9" s="40">
        <v>767</v>
      </c>
      <c r="W9" s="40">
        <v>513</v>
      </c>
      <c r="X9" s="40">
        <v>438.24</v>
      </c>
      <c r="Y9" s="40">
        <v>0</v>
      </c>
      <c r="Z9" s="40">
        <f t="shared" si="14"/>
        <v>1273.4010000000001</v>
      </c>
      <c r="AA9" s="40">
        <f t="shared" si="1"/>
        <v>254.68019999999999</v>
      </c>
      <c r="AB9" s="41">
        <v>565.37</v>
      </c>
      <c r="AC9" s="40">
        <f t="shared" si="2"/>
        <v>169.7868</v>
      </c>
      <c r="AD9" s="40">
        <f t="shared" si="3"/>
        <v>4025.55</v>
      </c>
      <c r="AE9" s="42">
        <v>338</v>
      </c>
      <c r="AF9" s="42">
        <v>0</v>
      </c>
      <c r="AG9" s="40">
        <f t="shared" si="15"/>
        <v>50.699999999999996</v>
      </c>
      <c r="AH9" s="40">
        <f t="shared" si="4"/>
        <v>10.139999999999999</v>
      </c>
      <c r="AI9" s="40">
        <f t="shared" si="5"/>
        <v>50.936040000000006</v>
      </c>
      <c r="AJ9" s="40">
        <f t="shared" si="6"/>
        <v>6.76</v>
      </c>
      <c r="AK9" s="42">
        <f t="shared" si="7"/>
        <v>22.614799999999999</v>
      </c>
      <c r="AL9" s="42">
        <f t="shared" si="7"/>
        <v>6.7914719999999997</v>
      </c>
      <c r="AM9" s="42">
        <v>0</v>
      </c>
      <c r="AN9" s="42">
        <f t="shared" si="8"/>
        <v>56.333333333333336</v>
      </c>
      <c r="AO9" s="42">
        <f t="shared" si="9"/>
        <v>169</v>
      </c>
      <c r="AP9" s="42">
        <f t="shared" si="10"/>
        <v>563.33333333333337</v>
      </c>
      <c r="AQ9" s="42">
        <f t="shared" si="11"/>
        <v>6619.9744106666667</v>
      </c>
      <c r="AR9" s="40">
        <f t="shared" si="12"/>
        <v>1341.85</v>
      </c>
      <c r="AS9" s="40">
        <f t="shared" si="13"/>
        <v>13418.5</v>
      </c>
      <c r="AT9" s="40">
        <v>7200</v>
      </c>
      <c r="AU9" s="40">
        <f t="shared" si="16"/>
        <v>176996.81041066669</v>
      </c>
      <c r="AV9" s="47"/>
      <c r="AW9" s="29"/>
      <c r="AX9" s="29"/>
      <c r="AY9" s="29"/>
      <c r="AZ9" s="29"/>
      <c r="BA9" s="30"/>
      <c r="BB9" s="30"/>
      <c r="BC9" s="30"/>
      <c r="BD9" s="30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</row>
    <row r="10" spans="1:950 1098:3029 3177:3974 4122:5108 5256:6053 6201:8132 8280:9077 9225:10211 10359:11156 11304:13235 13383:15314 15462:16070" ht="18" x14ac:dyDescent="0.25">
      <c r="A10" s="31"/>
      <c r="B10" s="32">
        <v>6</v>
      </c>
      <c r="C10" s="33">
        <v>10</v>
      </c>
      <c r="D10" s="33">
        <v>1</v>
      </c>
      <c r="E10" s="32">
        <v>20</v>
      </c>
      <c r="F10" s="32">
        <v>6</v>
      </c>
      <c r="G10" s="32">
        <v>270</v>
      </c>
      <c r="H10" s="32"/>
      <c r="I10" s="34" t="s">
        <v>75</v>
      </c>
      <c r="J10" s="35" t="s">
        <v>76</v>
      </c>
      <c r="K10" s="37">
        <f>2014-2002</f>
        <v>12</v>
      </c>
      <c r="L10" s="33" t="s">
        <v>63</v>
      </c>
      <c r="M10" s="33">
        <v>3</v>
      </c>
      <c r="N10" s="33">
        <v>30</v>
      </c>
      <c r="O10" s="33" t="s">
        <v>57</v>
      </c>
      <c r="P10" s="38" t="s">
        <v>64</v>
      </c>
      <c r="Q10" s="39" t="s">
        <v>65</v>
      </c>
      <c r="R10" s="39" t="s">
        <v>60</v>
      </c>
      <c r="S10" s="40">
        <v>7227.3</v>
      </c>
      <c r="T10" s="40">
        <v>0</v>
      </c>
      <c r="U10" s="40">
        <f t="shared" si="0"/>
        <v>7227.3</v>
      </c>
      <c r="V10" s="40">
        <v>672</v>
      </c>
      <c r="W10" s="40">
        <v>402</v>
      </c>
      <c r="X10" s="40">
        <v>292.16000000000003</v>
      </c>
      <c r="Y10" s="40">
        <v>0</v>
      </c>
      <c r="Z10" s="40">
        <f t="shared" si="14"/>
        <v>1127.9189999999999</v>
      </c>
      <c r="AA10" s="40">
        <f t="shared" si="1"/>
        <v>225.5838</v>
      </c>
      <c r="AB10" s="41">
        <v>540.25</v>
      </c>
      <c r="AC10" s="40">
        <f t="shared" si="2"/>
        <v>150.38920000000002</v>
      </c>
      <c r="AD10" s="40">
        <f t="shared" si="3"/>
        <v>3613.65</v>
      </c>
      <c r="AE10" s="42">
        <v>375</v>
      </c>
      <c r="AF10" s="42">
        <v>0</v>
      </c>
      <c r="AG10" s="40">
        <f t="shared" si="15"/>
        <v>56.25</v>
      </c>
      <c r="AH10" s="40">
        <f t="shared" si="4"/>
        <v>11.25</v>
      </c>
      <c r="AI10" s="40">
        <f t="shared" si="5"/>
        <v>45.116759999999992</v>
      </c>
      <c r="AJ10" s="40">
        <f t="shared" si="6"/>
        <v>7.5</v>
      </c>
      <c r="AK10" s="42">
        <f t="shared" si="7"/>
        <v>21.61</v>
      </c>
      <c r="AL10" s="42">
        <f t="shared" si="7"/>
        <v>6.0155680000000009</v>
      </c>
      <c r="AM10" s="42">
        <v>0</v>
      </c>
      <c r="AN10" s="42">
        <f t="shared" si="8"/>
        <v>62.5</v>
      </c>
      <c r="AO10" s="42">
        <f t="shared" si="9"/>
        <v>187.5</v>
      </c>
      <c r="AP10" s="42">
        <f t="shared" si="10"/>
        <v>625</v>
      </c>
      <c r="AQ10" s="42">
        <f t="shared" si="11"/>
        <v>7147.9079360000005</v>
      </c>
      <c r="AR10" s="40">
        <f t="shared" si="12"/>
        <v>1204.55</v>
      </c>
      <c r="AS10" s="40">
        <f t="shared" si="13"/>
        <v>12045.5</v>
      </c>
      <c r="AT10" s="40">
        <v>7200</v>
      </c>
      <c r="AU10" s="40">
        <f t="shared" si="16"/>
        <v>158862.83193599997</v>
      </c>
      <c r="AV10" s="48"/>
      <c r="AW10" s="29"/>
      <c r="AX10" s="29"/>
      <c r="AY10" s="29"/>
      <c r="AZ10" s="29"/>
      <c r="BA10" s="30"/>
      <c r="BB10" s="30"/>
      <c r="BC10" s="30"/>
      <c r="BD10" s="30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</row>
    <row r="11" spans="1:950 1098:3029 3177:3974 4122:5108 5256:6053 6201:8132 8280:9077 9225:10211 10359:11156 11304:13235 13383:15314 15462:16070" s="10" customFormat="1" ht="18" x14ac:dyDescent="0.25">
      <c r="B11" s="32">
        <v>7</v>
      </c>
      <c r="C11" s="33">
        <v>10</v>
      </c>
      <c r="D11" s="33">
        <v>1</v>
      </c>
      <c r="E11" s="32">
        <v>20</v>
      </c>
      <c r="F11" s="32">
        <v>7</v>
      </c>
      <c r="G11" s="32">
        <v>270</v>
      </c>
      <c r="H11" s="32"/>
      <c r="I11" s="34" t="s">
        <v>77</v>
      </c>
      <c r="J11" s="34" t="s">
        <v>78</v>
      </c>
      <c r="K11" s="37">
        <f>2014-2009</f>
        <v>5</v>
      </c>
      <c r="L11" s="33" t="s">
        <v>63</v>
      </c>
      <c r="M11" s="33">
        <v>7</v>
      </c>
      <c r="N11" s="33">
        <v>30</v>
      </c>
      <c r="O11" s="33" t="s">
        <v>57</v>
      </c>
      <c r="P11" s="38" t="s">
        <v>79</v>
      </c>
      <c r="Q11" s="39" t="s">
        <v>80</v>
      </c>
      <c r="R11" s="39" t="s">
        <v>74</v>
      </c>
      <c r="S11" s="40">
        <v>8424</v>
      </c>
      <c r="T11" s="40">
        <v>0</v>
      </c>
      <c r="U11" s="40">
        <f t="shared" si="0"/>
        <v>8424</v>
      </c>
      <c r="V11" s="40">
        <v>775</v>
      </c>
      <c r="W11" s="40">
        <v>523</v>
      </c>
      <c r="X11" s="40">
        <v>219.12</v>
      </c>
      <c r="Y11" s="40">
        <v>0</v>
      </c>
      <c r="Z11" s="40">
        <f t="shared" si="14"/>
        <v>1296.4680000000001</v>
      </c>
      <c r="AA11" s="40">
        <f t="shared" si="1"/>
        <v>259.29360000000003</v>
      </c>
      <c r="AB11" s="41">
        <v>575.36</v>
      </c>
      <c r="AC11" s="40">
        <f t="shared" si="2"/>
        <v>172.86240000000001</v>
      </c>
      <c r="AD11" s="40">
        <f t="shared" si="3"/>
        <v>4212</v>
      </c>
      <c r="AE11" s="42">
        <v>338</v>
      </c>
      <c r="AF11" s="42">
        <v>70.099999999999994</v>
      </c>
      <c r="AG11" s="40">
        <f t="shared" si="15"/>
        <v>61.215000000000003</v>
      </c>
      <c r="AH11" s="40">
        <f t="shared" si="4"/>
        <v>12.243</v>
      </c>
      <c r="AI11" s="40">
        <f t="shared" si="5"/>
        <v>51.858720000000005</v>
      </c>
      <c r="AJ11" s="40">
        <f t="shared" si="6"/>
        <v>8.1620000000000008</v>
      </c>
      <c r="AK11" s="42">
        <f t="shared" si="7"/>
        <v>23.014400000000002</v>
      </c>
      <c r="AL11" s="42">
        <f t="shared" si="7"/>
        <v>6.9144960000000006</v>
      </c>
      <c r="AM11" s="42">
        <v>0</v>
      </c>
      <c r="AN11" s="42">
        <f t="shared" si="8"/>
        <v>56.333333333333336</v>
      </c>
      <c r="AO11" s="42">
        <f t="shared" si="9"/>
        <v>169</v>
      </c>
      <c r="AP11" s="42">
        <f t="shared" si="10"/>
        <v>563.33333333333337</v>
      </c>
      <c r="AQ11" s="42">
        <f t="shared" si="11"/>
        <v>7646.7580586666681</v>
      </c>
      <c r="AR11" s="40">
        <f t="shared" si="12"/>
        <v>1404</v>
      </c>
      <c r="AS11" s="40">
        <f t="shared" si="13"/>
        <v>14040</v>
      </c>
      <c r="AT11" s="40">
        <v>7200</v>
      </c>
      <c r="AU11" s="40">
        <f t="shared" si="16"/>
        <v>181444.00605866668</v>
      </c>
      <c r="AV11" s="45"/>
      <c r="AW11" s="29"/>
      <c r="AX11" s="29"/>
      <c r="AY11" s="29"/>
      <c r="AZ11" s="29"/>
      <c r="BA11" s="30"/>
      <c r="BB11" s="30"/>
      <c r="BC11" s="30"/>
      <c r="BD11" s="30"/>
    </row>
    <row r="12" spans="1:950 1098:3029 3177:3974 4122:5108 5256:6053 6201:8132 8280:9077 9225:10211 10359:11156 11304:13235 13383:15314 15462:16070" ht="18" x14ac:dyDescent="0.25">
      <c r="B12" s="32">
        <v>8</v>
      </c>
      <c r="C12" s="33">
        <v>10</v>
      </c>
      <c r="D12" s="33">
        <v>1</v>
      </c>
      <c r="E12" s="32">
        <v>20</v>
      </c>
      <c r="F12" s="32">
        <v>8</v>
      </c>
      <c r="G12" s="32">
        <v>270</v>
      </c>
      <c r="H12" s="32"/>
      <c r="I12" s="34" t="s">
        <v>81</v>
      </c>
      <c r="J12" s="35" t="s">
        <v>82</v>
      </c>
      <c r="K12" s="37">
        <f>2014-1997</f>
        <v>17</v>
      </c>
      <c r="L12" s="33" t="s">
        <v>56</v>
      </c>
      <c r="M12" s="33">
        <v>4</v>
      </c>
      <c r="N12" s="33">
        <v>30</v>
      </c>
      <c r="O12" s="33" t="s">
        <v>57</v>
      </c>
      <c r="P12" s="38" t="s">
        <v>68</v>
      </c>
      <c r="Q12" s="39" t="s">
        <v>59</v>
      </c>
      <c r="R12" s="39" t="s">
        <v>60</v>
      </c>
      <c r="S12" s="40">
        <v>7491</v>
      </c>
      <c r="T12" s="40">
        <v>0</v>
      </c>
      <c r="U12" s="40">
        <f t="shared" si="0"/>
        <v>7491</v>
      </c>
      <c r="V12" s="40">
        <v>682</v>
      </c>
      <c r="W12" s="40">
        <v>412</v>
      </c>
      <c r="X12" s="40">
        <v>365.2</v>
      </c>
      <c r="Y12" s="40">
        <f>U12/30*25%*52</f>
        <v>3246.1</v>
      </c>
      <c r="Z12" s="40">
        <f t="shared" si="14"/>
        <v>1178.4299999999998</v>
      </c>
      <c r="AA12" s="40">
        <f t="shared" si="1"/>
        <v>235.68599999999998</v>
      </c>
      <c r="AB12" s="41">
        <v>547.83000000000004</v>
      </c>
      <c r="AC12" s="40">
        <f t="shared" si="2"/>
        <v>157.124</v>
      </c>
      <c r="AD12" s="40">
        <f t="shared" si="3"/>
        <v>3745.5</v>
      </c>
      <c r="AE12" s="42">
        <v>375</v>
      </c>
      <c r="AF12" s="42">
        <v>0</v>
      </c>
      <c r="AG12" s="40">
        <f t="shared" si="15"/>
        <v>56.25</v>
      </c>
      <c r="AH12" s="40">
        <f t="shared" si="4"/>
        <v>11.25</v>
      </c>
      <c r="AI12" s="40">
        <f t="shared" si="5"/>
        <v>47.137199999999993</v>
      </c>
      <c r="AJ12" s="40">
        <f t="shared" si="6"/>
        <v>7.5</v>
      </c>
      <c r="AK12" s="42">
        <f t="shared" si="7"/>
        <v>21.913200000000003</v>
      </c>
      <c r="AL12" s="42">
        <f t="shared" si="7"/>
        <v>6.2849599999999999</v>
      </c>
      <c r="AM12" s="42">
        <f>U12*6.58%</f>
        <v>492.90779999999995</v>
      </c>
      <c r="AN12" s="42">
        <f t="shared" si="8"/>
        <v>62.5</v>
      </c>
      <c r="AO12" s="42">
        <f t="shared" si="9"/>
        <v>187.5</v>
      </c>
      <c r="AP12" s="42">
        <f t="shared" si="10"/>
        <v>625</v>
      </c>
      <c r="AQ12" s="42">
        <f t="shared" si="11"/>
        <v>7671.9321199999986</v>
      </c>
      <c r="AR12" s="40">
        <f t="shared" si="12"/>
        <v>1248.5</v>
      </c>
      <c r="AS12" s="40">
        <f t="shared" si="13"/>
        <v>12485</v>
      </c>
      <c r="AT12" s="40">
        <v>7200</v>
      </c>
      <c r="AU12" s="40">
        <f t="shared" si="16"/>
        <v>168428.27211999998</v>
      </c>
      <c r="AV12" s="49"/>
      <c r="AW12" s="29"/>
      <c r="AX12" s="29"/>
      <c r="AY12" s="29"/>
      <c r="AZ12" s="29"/>
      <c r="BA12" s="30"/>
      <c r="BB12" s="30"/>
      <c r="BC12" s="30"/>
      <c r="BD12" s="30"/>
    </row>
    <row r="13" spans="1:950 1098:3029 3177:3974 4122:5108 5256:6053 6201:8132 8280:9077 9225:10211 10359:11156 11304:13235 13383:15314 15462:16070" ht="18" x14ac:dyDescent="0.25">
      <c r="B13" s="32">
        <v>9</v>
      </c>
      <c r="C13" s="33">
        <v>10</v>
      </c>
      <c r="D13" s="33">
        <v>1</v>
      </c>
      <c r="E13" s="32">
        <v>20</v>
      </c>
      <c r="F13" s="32">
        <v>9</v>
      </c>
      <c r="G13" s="32">
        <v>270</v>
      </c>
      <c r="H13" s="32"/>
      <c r="I13" s="34" t="s">
        <v>83</v>
      </c>
      <c r="J13" s="35" t="s">
        <v>84</v>
      </c>
      <c r="K13" s="37">
        <f>2014-2004</f>
        <v>10</v>
      </c>
      <c r="L13" s="33" t="s">
        <v>63</v>
      </c>
      <c r="M13" s="33">
        <v>4</v>
      </c>
      <c r="N13" s="33">
        <v>30</v>
      </c>
      <c r="O13" s="33" t="s">
        <v>57</v>
      </c>
      <c r="P13" s="38" t="s">
        <v>68</v>
      </c>
      <c r="Q13" s="50" t="s">
        <v>85</v>
      </c>
      <c r="R13" s="50" t="s">
        <v>60</v>
      </c>
      <c r="S13" s="40">
        <v>7491</v>
      </c>
      <c r="T13" s="40">
        <v>0</v>
      </c>
      <c r="U13" s="40">
        <f t="shared" si="0"/>
        <v>7491</v>
      </c>
      <c r="V13" s="40">
        <v>682</v>
      </c>
      <c r="W13" s="40">
        <v>412</v>
      </c>
      <c r="X13" s="40">
        <v>292.16000000000003</v>
      </c>
      <c r="Y13" s="40">
        <v>0</v>
      </c>
      <c r="Z13" s="40">
        <f t="shared" si="14"/>
        <v>1167.4739999999999</v>
      </c>
      <c r="AA13" s="40">
        <f t="shared" si="1"/>
        <v>233.4948</v>
      </c>
      <c r="AB13" s="41">
        <v>547.69000000000005</v>
      </c>
      <c r="AC13" s="40">
        <f t="shared" si="2"/>
        <v>155.66319999999999</v>
      </c>
      <c r="AD13" s="40">
        <f t="shared" si="3"/>
        <v>3745.5</v>
      </c>
      <c r="AE13" s="42">
        <v>375</v>
      </c>
      <c r="AF13" s="42">
        <v>0</v>
      </c>
      <c r="AG13" s="40">
        <f t="shared" si="15"/>
        <v>56.25</v>
      </c>
      <c r="AH13" s="40">
        <f t="shared" si="4"/>
        <v>11.25</v>
      </c>
      <c r="AI13" s="40">
        <f t="shared" si="5"/>
        <v>46.69896</v>
      </c>
      <c r="AJ13" s="40">
        <f t="shared" si="6"/>
        <v>7.5</v>
      </c>
      <c r="AK13" s="42">
        <f t="shared" si="7"/>
        <v>21.907600000000002</v>
      </c>
      <c r="AL13" s="42">
        <f t="shared" si="7"/>
        <v>6.2265280000000001</v>
      </c>
      <c r="AM13" s="42">
        <v>0</v>
      </c>
      <c r="AN13" s="42">
        <f t="shared" si="8"/>
        <v>62.5</v>
      </c>
      <c r="AO13" s="42">
        <f t="shared" si="9"/>
        <v>187.5</v>
      </c>
      <c r="AP13" s="42">
        <f t="shared" si="10"/>
        <v>625</v>
      </c>
      <c r="AQ13" s="42">
        <f t="shared" si="11"/>
        <v>7172.9970560000002</v>
      </c>
      <c r="AR13" s="40">
        <f t="shared" si="12"/>
        <v>1248.5</v>
      </c>
      <c r="AS13" s="40">
        <f t="shared" si="13"/>
        <v>12485</v>
      </c>
      <c r="AT13" s="40">
        <v>7200</v>
      </c>
      <c r="AU13" s="40">
        <f t="shared" si="16"/>
        <v>163629.78105600001</v>
      </c>
      <c r="AV13" s="45"/>
      <c r="AW13" s="29"/>
      <c r="AX13" s="29"/>
      <c r="AY13" s="29"/>
      <c r="AZ13" s="29"/>
      <c r="BA13" s="30"/>
      <c r="BB13" s="30"/>
      <c r="BC13" s="30"/>
      <c r="BD13" s="30"/>
    </row>
    <row r="14" spans="1:950 1098:3029 3177:3974 4122:5108 5256:6053 6201:8132 8280:9077 9225:10211 10359:11156 11304:13235 13383:15314 15462:16070" ht="18" x14ac:dyDescent="0.25">
      <c r="B14" s="32">
        <v>10</v>
      </c>
      <c r="C14" s="33">
        <v>10</v>
      </c>
      <c r="D14" s="33">
        <v>1</v>
      </c>
      <c r="E14" s="32">
        <v>20</v>
      </c>
      <c r="F14" s="32">
        <v>10</v>
      </c>
      <c r="G14" s="32">
        <v>270</v>
      </c>
      <c r="H14" s="32"/>
      <c r="I14" s="34" t="s">
        <v>86</v>
      </c>
      <c r="J14" s="35" t="s">
        <v>87</v>
      </c>
      <c r="K14" s="37">
        <f>2014-2010</f>
        <v>4</v>
      </c>
      <c r="L14" s="33" t="s">
        <v>56</v>
      </c>
      <c r="M14" s="33">
        <v>4</v>
      </c>
      <c r="N14" s="33">
        <v>30</v>
      </c>
      <c r="O14" s="33" t="s">
        <v>57</v>
      </c>
      <c r="P14" s="38" t="s">
        <v>68</v>
      </c>
      <c r="Q14" s="39" t="s">
        <v>88</v>
      </c>
      <c r="R14" s="39" t="s">
        <v>89</v>
      </c>
      <c r="S14" s="40">
        <v>7491</v>
      </c>
      <c r="T14" s="40">
        <v>0</v>
      </c>
      <c r="U14" s="40">
        <f t="shared" si="0"/>
        <v>7491</v>
      </c>
      <c r="V14" s="40">
        <v>682</v>
      </c>
      <c r="W14" s="40">
        <v>412</v>
      </c>
      <c r="X14" s="40">
        <v>219.12</v>
      </c>
      <c r="Y14" s="40">
        <v>0</v>
      </c>
      <c r="Z14" s="40">
        <f t="shared" si="14"/>
        <v>1156.518</v>
      </c>
      <c r="AA14" s="40">
        <f t="shared" si="1"/>
        <v>231.30359999999999</v>
      </c>
      <c r="AB14" s="41">
        <v>547.16999999999996</v>
      </c>
      <c r="AC14" s="40">
        <f t="shared" si="2"/>
        <v>154.20240000000001</v>
      </c>
      <c r="AD14" s="40">
        <f t="shared" si="3"/>
        <v>3745.5</v>
      </c>
      <c r="AE14" s="42">
        <v>375</v>
      </c>
      <c r="AF14" s="42">
        <v>70.099999999999994</v>
      </c>
      <c r="AG14" s="40">
        <f t="shared" si="15"/>
        <v>66.765000000000001</v>
      </c>
      <c r="AH14" s="40">
        <f t="shared" si="4"/>
        <v>13.353</v>
      </c>
      <c r="AI14" s="40">
        <f t="shared" si="5"/>
        <v>46.260719999999999</v>
      </c>
      <c r="AJ14" s="40">
        <f t="shared" si="6"/>
        <v>8.902000000000001</v>
      </c>
      <c r="AK14" s="42">
        <f t="shared" si="7"/>
        <v>21.886799999999997</v>
      </c>
      <c r="AL14" s="42">
        <f t="shared" si="7"/>
        <v>6.1680960000000002</v>
      </c>
      <c r="AM14" s="42">
        <v>0</v>
      </c>
      <c r="AN14" s="42">
        <f t="shared" si="8"/>
        <v>62.5</v>
      </c>
      <c r="AO14" s="42">
        <f t="shared" si="9"/>
        <v>187.5</v>
      </c>
      <c r="AP14" s="42">
        <f t="shared" si="10"/>
        <v>625</v>
      </c>
      <c r="AQ14" s="42">
        <f t="shared" si="11"/>
        <v>8176.2273919999998</v>
      </c>
      <c r="AR14" s="40">
        <f t="shared" si="12"/>
        <v>1248.5</v>
      </c>
      <c r="AS14" s="40">
        <f t="shared" si="13"/>
        <v>12485</v>
      </c>
      <c r="AT14" s="40">
        <v>7200</v>
      </c>
      <c r="AU14" s="40">
        <f t="shared" si="16"/>
        <v>163574.99539200001</v>
      </c>
      <c r="AV14" s="45"/>
      <c r="AW14" s="29"/>
      <c r="AX14" s="29"/>
      <c r="AY14" s="29"/>
      <c r="AZ14" s="29"/>
      <c r="BA14" s="30"/>
      <c r="BB14" s="30"/>
      <c r="BC14" s="30"/>
      <c r="BD14" s="30"/>
    </row>
    <row r="15" spans="1:950 1098:3029 3177:3974 4122:5108 5256:6053 6201:8132 8280:9077 9225:10211 10359:11156 11304:13235 13383:15314 15462:16070" ht="18" x14ac:dyDescent="0.25">
      <c r="B15" s="32">
        <v>11</v>
      </c>
      <c r="C15" s="33">
        <v>10</v>
      </c>
      <c r="D15" s="33">
        <v>1</v>
      </c>
      <c r="E15" s="32">
        <v>20</v>
      </c>
      <c r="F15" s="32">
        <v>11</v>
      </c>
      <c r="G15" s="32">
        <v>270</v>
      </c>
      <c r="H15" s="32"/>
      <c r="I15" s="34" t="s">
        <v>90</v>
      </c>
      <c r="J15" s="35" t="s">
        <v>91</v>
      </c>
      <c r="K15" s="37">
        <f>2014-2012</f>
        <v>2</v>
      </c>
      <c r="L15" s="33" t="s">
        <v>63</v>
      </c>
      <c r="M15" s="33">
        <v>8</v>
      </c>
      <c r="N15" s="33">
        <v>40</v>
      </c>
      <c r="O15" s="33" t="s">
        <v>57</v>
      </c>
      <c r="P15" s="38" t="s">
        <v>92</v>
      </c>
      <c r="Q15" s="39" t="s">
        <v>65</v>
      </c>
      <c r="R15" s="39" t="s">
        <v>60</v>
      </c>
      <c r="S15" s="40">
        <v>11272.5</v>
      </c>
      <c r="T15" s="40">
        <v>0</v>
      </c>
      <c r="U15" s="40">
        <f t="shared" si="0"/>
        <v>11272.5</v>
      </c>
      <c r="V15" s="40">
        <v>1021</v>
      </c>
      <c r="W15" s="40">
        <v>695</v>
      </c>
      <c r="X15" s="40">
        <v>0</v>
      </c>
      <c r="Y15" s="40">
        <f>U15/30*25%*52</f>
        <v>4884.75</v>
      </c>
      <c r="Z15" s="40">
        <f t="shared" si="14"/>
        <v>1690.875</v>
      </c>
      <c r="AA15" s="40">
        <f t="shared" si="1"/>
        <v>338.17500000000001</v>
      </c>
      <c r="AB15" s="41">
        <v>658.64</v>
      </c>
      <c r="AC15" s="40">
        <f t="shared" si="2"/>
        <v>225.45000000000002</v>
      </c>
      <c r="AD15" s="40">
        <f t="shared" si="3"/>
        <v>5636.25</v>
      </c>
      <c r="AE15" s="42">
        <v>450</v>
      </c>
      <c r="AF15" s="42">
        <v>0</v>
      </c>
      <c r="AG15" s="40">
        <f t="shared" si="15"/>
        <v>67.5</v>
      </c>
      <c r="AH15" s="40">
        <f t="shared" si="4"/>
        <v>13.5</v>
      </c>
      <c r="AI15" s="40">
        <f t="shared" si="5"/>
        <v>67.635000000000005</v>
      </c>
      <c r="AJ15" s="40">
        <f t="shared" si="6"/>
        <v>9</v>
      </c>
      <c r="AK15" s="42">
        <f t="shared" si="7"/>
        <v>26.345600000000001</v>
      </c>
      <c r="AL15" s="42">
        <f t="shared" si="7"/>
        <v>9.0180000000000007</v>
      </c>
      <c r="AM15" s="42">
        <f>U15*6.58%</f>
        <v>741.73050000000001</v>
      </c>
      <c r="AN15" s="42">
        <f t="shared" si="8"/>
        <v>75</v>
      </c>
      <c r="AO15" s="42">
        <f t="shared" si="9"/>
        <v>225</v>
      </c>
      <c r="AP15" s="42">
        <f t="shared" si="10"/>
        <v>750</v>
      </c>
      <c r="AQ15" s="42">
        <f t="shared" si="11"/>
        <v>9507.7137000000002</v>
      </c>
      <c r="AR15" s="40">
        <f t="shared" si="12"/>
        <v>1878.75</v>
      </c>
      <c r="AS15" s="40">
        <f t="shared" si="13"/>
        <v>18787.5</v>
      </c>
      <c r="AT15" s="40">
        <v>7200</v>
      </c>
      <c r="AU15" s="40">
        <f t="shared" si="16"/>
        <v>238714.64369999999</v>
      </c>
      <c r="AV15" s="45"/>
      <c r="AW15" s="29"/>
      <c r="AX15" s="29"/>
      <c r="AY15" s="29"/>
      <c r="AZ15" s="29"/>
      <c r="BA15" s="30"/>
      <c r="BB15" s="30"/>
      <c r="BC15" s="30"/>
      <c r="BD15" s="30"/>
    </row>
    <row r="16" spans="1:950 1098:3029 3177:3974 4122:5108 5256:6053 6201:8132 8280:9077 9225:10211 10359:11156 11304:13235 13383:15314 15462:16070" ht="18" x14ac:dyDescent="0.25">
      <c r="B16" s="32">
        <v>12</v>
      </c>
      <c r="C16" s="33">
        <v>10</v>
      </c>
      <c r="D16" s="33">
        <v>1</v>
      </c>
      <c r="E16" s="32">
        <v>20</v>
      </c>
      <c r="F16" s="32">
        <v>12</v>
      </c>
      <c r="G16" s="32">
        <v>270</v>
      </c>
      <c r="H16" s="32"/>
      <c r="I16" s="34" t="s">
        <v>93</v>
      </c>
      <c r="J16" s="35" t="s">
        <v>94</v>
      </c>
      <c r="K16" s="37">
        <f>2014-2001</f>
        <v>13</v>
      </c>
      <c r="L16" s="33" t="s">
        <v>63</v>
      </c>
      <c r="M16" s="33">
        <v>4</v>
      </c>
      <c r="N16" s="33">
        <v>30</v>
      </c>
      <c r="O16" s="33" t="s">
        <v>57</v>
      </c>
      <c r="P16" s="38" t="s">
        <v>68</v>
      </c>
      <c r="Q16" s="39" t="s">
        <v>59</v>
      </c>
      <c r="R16" s="39" t="s">
        <v>60</v>
      </c>
      <c r="S16" s="40">
        <v>7491</v>
      </c>
      <c r="T16" s="40">
        <v>0</v>
      </c>
      <c r="U16" s="40">
        <f t="shared" si="0"/>
        <v>7491</v>
      </c>
      <c r="V16" s="40">
        <v>682</v>
      </c>
      <c r="W16" s="40">
        <v>412</v>
      </c>
      <c r="X16" s="40">
        <v>292.16000000000003</v>
      </c>
      <c r="Y16" s="40">
        <v>0</v>
      </c>
      <c r="Z16" s="40">
        <f t="shared" si="14"/>
        <v>1167.4739999999999</v>
      </c>
      <c r="AA16" s="40">
        <f t="shared" si="1"/>
        <v>233.4948</v>
      </c>
      <c r="AB16" s="41">
        <v>547.69000000000005</v>
      </c>
      <c r="AC16" s="40">
        <f t="shared" si="2"/>
        <v>155.66319999999999</v>
      </c>
      <c r="AD16" s="40">
        <f t="shared" si="3"/>
        <v>3745.5</v>
      </c>
      <c r="AE16" s="42">
        <v>375</v>
      </c>
      <c r="AF16" s="42">
        <v>0</v>
      </c>
      <c r="AG16" s="40">
        <f t="shared" si="15"/>
        <v>56.25</v>
      </c>
      <c r="AH16" s="40">
        <f t="shared" si="4"/>
        <v>11.25</v>
      </c>
      <c r="AI16" s="40">
        <f t="shared" si="5"/>
        <v>46.69896</v>
      </c>
      <c r="AJ16" s="40">
        <f t="shared" si="6"/>
        <v>7.5</v>
      </c>
      <c r="AK16" s="42">
        <f t="shared" si="7"/>
        <v>21.907600000000002</v>
      </c>
      <c r="AL16" s="42">
        <f t="shared" si="7"/>
        <v>6.2265280000000001</v>
      </c>
      <c r="AM16" s="42">
        <v>0</v>
      </c>
      <c r="AN16" s="42">
        <f t="shared" si="8"/>
        <v>62.5</v>
      </c>
      <c r="AO16" s="42">
        <f t="shared" si="9"/>
        <v>187.5</v>
      </c>
      <c r="AP16" s="42">
        <f t="shared" si="10"/>
        <v>625</v>
      </c>
      <c r="AQ16" s="42">
        <f t="shared" si="11"/>
        <v>7172.9970560000002</v>
      </c>
      <c r="AR16" s="40">
        <f t="shared" si="12"/>
        <v>1248.5</v>
      </c>
      <c r="AS16" s="40">
        <f t="shared" si="13"/>
        <v>12485</v>
      </c>
      <c r="AT16" s="40">
        <v>7200</v>
      </c>
      <c r="AU16" s="40">
        <f t="shared" si="16"/>
        <v>163629.78105600001</v>
      </c>
      <c r="AV16" s="45"/>
      <c r="AW16" s="29"/>
      <c r="AX16" s="29"/>
      <c r="AY16" s="29"/>
      <c r="AZ16" s="29"/>
      <c r="BA16" s="30"/>
      <c r="BB16" s="30"/>
      <c r="BC16" s="30"/>
      <c r="BD16" s="30"/>
    </row>
    <row r="17" spans="2:56" ht="18" x14ac:dyDescent="0.25">
      <c r="B17" s="32">
        <v>13</v>
      </c>
      <c r="C17" s="33">
        <v>10</v>
      </c>
      <c r="D17" s="33">
        <v>1</v>
      </c>
      <c r="E17" s="32">
        <v>20</v>
      </c>
      <c r="F17" s="32">
        <v>13</v>
      </c>
      <c r="G17" s="32">
        <v>270</v>
      </c>
      <c r="H17" s="32"/>
      <c r="I17" s="34" t="s">
        <v>95</v>
      </c>
      <c r="J17" s="35" t="s">
        <v>96</v>
      </c>
      <c r="K17" s="37">
        <f>2014-1996</f>
        <v>18</v>
      </c>
      <c r="L17" s="33" t="s">
        <v>56</v>
      </c>
      <c r="M17" s="33">
        <v>10</v>
      </c>
      <c r="N17" s="33">
        <v>40</v>
      </c>
      <c r="O17" s="33" t="s">
        <v>57</v>
      </c>
      <c r="P17" s="38" t="s">
        <v>97</v>
      </c>
      <c r="Q17" s="39" t="s">
        <v>89</v>
      </c>
      <c r="R17" s="39" t="s">
        <v>89</v>
      </c>
      <c r="S17" s="40">
        <v>12521.4</v>
      </c>
      <c r="T17" s="40">
        <v>0</v>
      </c>
      <c r="U17" s="40">
        <f t="shared" si="0"/>
        <v>12521.4</v>
      </c>
      <c r="V17" s="40">
        <v>1046</v>
      </c>
      <c r="W17" s="40">
        <f>666</f>
        <v>666</v>
      </c>
      <c r="X17" s="40">
        <v>365.2</v>
      </c>
      <c r="Y17" s="40">
        <v>0</v>
      </c>
      <c r="Z17" s="40">
        <f t="shared" si="14"/>
        <v>1932.99</v>
      </c>
      <c r="AA17" s="40">
        <f t="shared" si="1"/>
        <v>386.59800000000001</v>
      </c>
      <c r="AB17" s="41">
        <v>693.91</v>
      </c>
      <c r="AC17" s="40">
        <f t="shared" si="2"/>
        <v>257.73200000000003</v>
      </c>
      <c r="AD17" s="40">
        <f t="shared" si="3"/>
        <v>6260.7</v>
      </c>
      <c r="AE17" s="42">
        <v>399</v>
      </c>
      <c r="AF17" s="42">
        <v>0</v>
      </c>
      <c r="AG17" s="40">
        <f t="shared" si="15"/>
        <v>59.849999999999994</v>
      </c>
      <c r="AH17" s="40">
        <f t="shared" si="4"/>
        <v>11.969999999999999</v>
      </c>
      <c r="AI17" s="40">
        <f t="shared" si="5"/>
        <v>77.319600000000008</v>
      </c>
      <c r="AJ17" s="40">
        <f t="shared" si="6"/>
        <v>7.98</v>
      </c>
      <c r="AK17" s="42">
        <f t="shared" si="7"/>
        <v>27.756399999999999</v>
      </c>
      <c r="AL17" s="42">
        <f t="shared" si="7"/>
        <v>10.309280000000001</v>
      </c>
      <c r="AM17" s="42">
        <v>0</v>
      </c>
      <c r="AN17" s="42">
        <f t="shared" si="8"/>
        <v>66.5</v>
      </c>
      <c r="AO17" s="42">
        <f t="shared" si="9"/>
        <v>199.5</v>
      </c>
      <c r="AP17" s="42">
        <f t="shared" si="10"/>
        <v>665</v>
      </c>
      <c r="AQ17" s="42">
        <f t="shared" si="11"/>
        <v>8061.2233600000018</v>
      </c>
      <c r="AR17" s="40">
        <f t="shared" si="12"/>
        <v>2086.9</v>
      </c>
      <c r="AS17" s="40">
        <f t="shared" si="13"/>
        <v>20869</v>
      </c>
      <c r="AT17" s="40">
        <v>7200</v>
      </c>
      <c r="AU17" s="40">
        <f t="shared" si="16"/>
        <v>258915.78336000003</v>
      </c>
      <c r="AV17" s="49"/>
      <c r="AW17" s="29"/>
      <c r="AX17" s="29"/>
      <c r="AY17" s="29"/>
      <c r="AZ17" s="29"/>
      <c r="BA17" s="44"/>
      <c r="BB17" s="30"/>
      <c r="BC17" s="30"/>
      <c r="BD17" s="30"/>
    </row>
    <row r="18" spans="2:56" ht="18" x14ac:dyDescent="0.25">
      <c r="B18" s="32">
        <v>14</v>
      </c>
      <c r="C18" s="33">
        <v>10</v>
      </c>
      <c r="D18" s="33">
        <v>1</v>
      </c>
      <c r="E18" s="32">
        <v>20</v>
      </c>
      <c r="F18" s="32">
        <v>14</v>
      </c>
      <c r="G18" s="32">
        <v>270</v>
      </c>
      <c r="H18" s="32"/>
      <c r="I18" s="34" t="s">
        <v>98</v>
      </c>
      <c r="J18" s="35" t="s">
        <v>99</v>
      </c>
      <c r="K18" s="37">
        <f>2014-1994</f>
        <v>20</v>
      </c>
      <c r="L18" s="33" t="s">
        <v>63</v>
      </c>
      <c r="M18" s="33">
        <v>4</v>
      </c>
      <c r="N18" s="33">
        <v>30</v>
      </c>
      <c r="O18" s="33" t="s">
        <v>57</v>
      </c>
      <c r="P18" s="38" t="s">
        <v>68</v>
      </c>
      <c r="Q18" s="39" t="s">
        <v>59</v>
      </c>
      <c r="R18" s="39" t="s">
        <v>60</v>
      </c>
      <c r="S18" s="40">
        <v>7491</v>
      </c>
      <c r="T18" s="40">
        <v>0</v>
      </c>
      <c r="U18" s="40">
        <f t="shared" si="0"/>
        <v>7491</v>
      </c>
      <c r="V18" s="40">
        <v>682</v>
      </c>
      <c r="W18" s="40">
        <v>412</v>
      </c>
      <c r="X18" s="40">
        <v>438.24</v>
      </c>
      <c r="Y18" s="40">
        <v>0</v>
      </c>
      <c r="Z18" s="40">
        <f t="shared" si="14"/>
        <v>1189.386</v>
      </c>
      <c r="AA18" s="40">
        <f t="shared" si="1"/>
        <v>237.87719999999999</v>
      </c>
      <c r="AB18" s="41">
        <v>547.91999999999996</v>
      </c>
      <c r="AC18" s="40">
        <f t="shared" si="2"/>
        <v>158.5848</v>
      </c>
      <c r="AD18" s="40">
        <f t="shared" si="3"/>
        <v>3745.5</v>
      </c>
      <c r="AE18" s="42">
        <v>375</v>
      </c>
      <c r="AF18" s="42">
        <v>70.099999999999994</v>
      </c>
      <c r="AG18" s="40">
        <f t="shared" si="15"/>
        <v>66.765000000000001</v>
      </c>
      <c r="AH18" s="40">
        <f t="shared" si="4"/>
        <v>13.353</v>
      </c>
      <c r="AI18" s="40">
        <f t="shared" si="5"/>
        <v>47.57544</v>
      </c>
      <c r="AJ18" s="40">
        <f t="shared" si="6"/>
        <v>8.902000000000001</v>
      </c>
      <c r="AK18" s="42">
        <f t="shared" si="7"/>
        <v>21.916799999999999</v>
      </c>
      <c r="AL18" s="42">
        <f t="shared" si="7"/>
        <v>6.3433920000000006</v>
      </c>
      <c r="AM18" s="42">
        <v>0</v>
      </c>
      <c r="AN18" s="42">
        <f t="shared" si="8"/>
        <v>62.5</v>
      </c>
      <c r="AO18" s="42">
        <f t="shared" si="9"/>
        <v>187.5</v>
      </c>
      <c r="AP18" s="42">
        <f t="shared" si="10"/>
        <v>625</v>
      </c>
      <c r="AQ18" s="42">
        <f t="shared" si="11"/>
        <v>8194.4675839999982</v>
      </c>
      <c r="AR18" s="40">
        <f t="shared" si="12"/>
        <v>1248.5</v>
      </c>
      <c r="AS18" s="40">
        <f t="shared" si="13"/>
        <v>12485</v>
      </c>
      <c r="AT18" s="40">
        <v>7200</v>
      </c>
      <c r="AU18" s="40">
        <f t="shared" si="16"/>
        <v>166757.56358400002</v>
      </c>
      <c r="AV18" s="51"/>
      <c r="AW18" s="29"/>
      <c r="AX18" s="29"/>
      <c r="AY18" s="29"/>
      <c r="AZ18" s="29"/>
      <c r="BA18" s="29"/>
      <c r="BB18" s="30"/>
      <c r="BC18" s="30"/>
      <c r="BD18" s="30"/>
    </row>
    <row r="19" spans="2:56" ht="18" x14ac:dyDescent="0.25">
      <c r="B19" s="32">
        <v>15</v>
      </c>
      <c r="C19" s="33">
        <v>10</v>
      </c>
      <c r="D19" s="33">
        <v>1</v>
      </c>
      <c r="E19" s="32">
        <v>20</v>
      </c>
      <c r="F19" s="32">
        <v>15</v>
      </c>
      <c r="G19" s="32">
        <v>270</v>
      </c>
      <c r="H19" s="32"/>
      <c r="I19" s="34" t="s">
        <v>100</v>
      </c>
      <c r="J19" s="35" t="s">
        <v>101</v>
      </c>
      <c r="K19" s="37">
        <f>2014-1994</f>
        <v>20</v>
      </c>
      <c r="L19" s="33" t="s">
        <v>56</v>
      </c>
      <c r="M19" s="33">
        <v>6</v>
      </c>
      <c r="N19" s="33">
        <v>30</v>
      </c>
      <c r="O19" s="33" t="s">
        <v>57</v>
      </c>
      <c r="P19" s="38" t="s">
        <v>58</v>
      </c>
      <c r="Q19" s="39" t="s">
        <v>102</v>
      </c>
      <c r="R19" s="39" t="s">
        <v>74</v>
      </c>
      <c r="S19" s="40">
        <v>8051.1</v>
      </c>
      <c r="T19" s="40">
        <v>0</v>
      </c>
      <c r="U19" s="40">
        <f t="shared" si="0"/>
        <v>8051.1</v>
      </c>
      <c r="V19" s="40">
        <v>767</v>
      </c>
      <c r="W19" s="40">
        <v>513</v>
      </c>
      <c r="X19" s="40">
        <v>438.24</v>
      </c>
      <c r="Y19" s="40">
        <v>0</v>
      </c>
      <c r="Z19" s="40">
        <f t="shared" si="14"/>
        <v>1273.4010000000001</v>
      </c>
      <c r="AA19" s="40">
        <f t="shared" si="1"/>
        <v>254.68019999999999</v>
      </c>
      <c r="AB19" s="41">
        <v>565.37</v>
      </c>
      <c r="AC19" s="40">
        <f t="shared" si="2"/>
        <v>169.7868</v>
      </c>
      <c r="AD19" s="40">
        <f t="shared" si="3"/>
        <v>4025.55</v>
      </c>
      <c r="AE19" s="42">
        <v>338</v>
      </c>
      <c r="AF19" s="42">
        <v>70.099999999999994</v>
      </c>
      <c r="AG19" s="40">
        <f t="shared" si="15"/>
        <v>61.215000000000003</v>
      </c>
      <c r="AH19" s="40">
        <f t="shared" si="4"/>
        <v>12.243</v>
      </c>
      <c r="AI19" s="40">
        <f t="shared" si="5"/>
        <v>50.936040000000006</v>
      </c>
      <c r="AJ19" s="40">
        <f t="shared" si="6"/>
        <v>8.1620000000000008</v>
      </c>
      <c r="AK19" s="42">
        <f t="shared" si="7"/>
        <v>22.614799999999999</v>
      </c>
      <c r="AL19" s="42">
        <f t="shared" si="7"/>
        <v>6.7914719999999997</v>
      </c>
      <c r="AM19" s="42">
        <v>0</v>
      </c>
      <c r="AN19" s="42">
        <f t="shared" si="8"/>
        <v>56.333333333333336</v>
      </c>
      <c r="AO19" s="42">
        <f t="shared" si="9"/>
        <v>169</v>
      </c>
      <c r="AP19" s="42">
        <f t="shared" si="10"/>
        <v>563.33333333333337</v>
      </c>
      <c r="AQ19" s="42">
        <f t="shared" si="11"/>
        <v>7629.4144106666672</v>
      </c>
      <c r="AR19" s="40">
        <f t="shared" si="12"/>
        <v>1341.85</v>
      </c>
      <c r="AS19" s="40">
        <f t="shared" si="13"/>
        <v>13418.5</v>
      </c>
      <c r="AT19" s="40">
        <v>7200</v>
      </c>
      <c r="AU19" s="40">
        <f t="shared" si="16"/>
        <v>178006.25041066669</v>
      </c>
      <c r="AV19" s="28"/>
      <c r="AW19" s="29"/>
      <c r="AX19" s="29"/>
      <c r="AY19" s="29"/>
      <c r="AZ19" s="29"/>
      <c r="BA19" s="29"/>
      <c r="BB19" s="30"/>
      <c r="BC19" s="30"/>
      <c r="BD19" s="30"/>
    </row>
    <row r="20" spans="2:56" ht="18" x14ac:dyDescent="0.25">
      <c r="B20" s="32">
        <v>16</v>
      </c>
      <c r="C20" s="33">
        <v>10</v>
      </c>
      <c r="D20" s="33">
        <v>1</v>
      </c>
      <c r="E20" s="32">
        <v>20</v>
      </c>
      <c r="F20" s="32">
        <v>16</v>
      </c>
      <c r="G20" s="32">
        <v>270</v>
      </c>
      <c r="H20" s="32"/>
      <c r="I20" s="34" t="s">
        <v>103</v>
      </c>
      <c r="J20" s="35" t="s">
        <v>104</v>
      </c>
      <c r="K20" s="37">
        <f>2014-1998</f>
        <v>16</v>
      </c>
      <c r="L20" s="33" t="s">
        <v>63</v>
      </c>
      <c r="M20" s="33">
        <v>4</v>
      </c>
      <c r="N20" s="33">
        <v>30</v>
      </c>
      <c r="O20" s="33" t="s">
        <v>57</v>
      </c>
      <c r="P20" s="38" t="s">
        <v>68</v>
      </c>
      <c r="Q20" s="39" t="s">
        <v>59</v>
      </c>
      <c r="R20" s="39" t="s">
        <v>60</v>
      </c>
      <c r="S20" s="40">
        <v>7491</v>
      </c>
      <c r="T20" s="40">
        <v>0</v>
      </c>
      <c r="U20" s="40">
        <f t="shared" si="0"/>
        <v>7491</v>
      </c>
      <c r="V20" s="40">
        <v>682</v>
      </c>
      <c r="W20" s="40">
        <v>412</v>
      </c>
      <c r="X20" s="40">
        <v>365.2</v>
      </c>
      <c r="Y20" s="40">
        <v>0</v>
      </c>
      <c r="Z20" s="40">
        <f t="shared" si="14"/>
        <v>1178.4299999999998</v>
      </c>
      <c r="AA20" s="40">
        <f t="shared" si="1"/>
        <v>235.68599999999998</v>
      </c>
      <c r="AB20" s="41">
        <v>547.83000000000004</v>
      </c>
      <c r="AC20" s="40">
        <f t="shared" si="2"/>
        <v>157.124</v>
      </c>
      <c r="AD20" s="40">
        <f t="shared" si="3"/>
        <v>3745.5</v>
      </c>
      <c r="AE20" s="42">
        <v>375</v>
      </c>
      <c r="AF20" s="42">
        <v>0</v>
      </c>
      <c r="AG20" s="40">
        <f t="shared" si="15"/>
        <v>56.25</v>
      </c>
      <c r="AH20" s="40">
        <f t="shared" si="4"/>
        <v>11.25</v>
      </c>
      <c r="AI20" s="40">
        <f t="shared" si="5"/>
        <v>47.137199999999993</v>
      </c>
      <c r="AJ20" s="40">
        <f t="shared" si="6"/>
        <v>7.5</v>
      </c>
      <c r="AK20" s="42">
        <f t="shared" si="7"/>
        <v>21.913200000000003</v>
      </c>
      <c r="AL20" s="42">
        <f t="shared" si="7"/>
        <v>6.2849599999999999</v>
      </c>
      <c r="AM20" s="42">
        <v>0</v>
      </c>
      <c r="AN20" s="42">
        <f t="shared" si="8"/>
        <v>62.5</v>
      </c>
      <c r="AO20" s="42">
        <f t="shared" si="9"/>
        <v>187.5</v>
      </c>
      <c r="AP20" s="42">
        <f t="shared" si="10"/>
        <v>625</v>
      </c>
      <c r="AQ20" s="42">
        <f t="shared" si="11"/>
        <v>7179.0243199999986</v>
      </c>
      <c r="AR20" s="40">
        <f t="shared" si="12"/>
        <v>1248.5</v>
      </c>
      <c r="AS20" s="40">
        <f t="shared" si="13"/>
        <v>12485</v>
      </c>
      <c r="AT20" s="40">
        <v>7200</v>
      </c>
      <c r="AU20" s="40">
        <f t="shared" si="16"/>
        <v>164689.26431999999</v>
      </c>
      <c r="AV20" s="28"/>
      <c r="AW20" s="29"/>
      <c r="AX20" s="29"/>
      <c r="AY20" s="29"/>
      <c r="AZ20" s="29"/>
      <c r="BA20" s="30"/>
      <c r="BB20" s="30"/>
      <c r="BC20" s="30"/>
      <c r="BD20" s="30"/>
    </row>
    <row r="21" spans="2:56" ht="18" x14ac:dyDescent="0.25">
      <c r="B21" s="32">
        <v>17</v>
      </c>
      <c r="C21" s="33">
        <v>10</v>
      </c>
      <c r="D21" s="33">
        <v>1</v>
      </c>
      <c r="E21" s="32">
        <v>20</v>
      </c>
      <c r="F21" s="32">
        <v>17</v>
      </c>
      <c r="G21" s="32">
        <v>270</v>
      </c>
      <c r="H21" s="32"/>
      <c r="I21" s="34" t="s">
        <v>105</v>
      </c>
      <c r="J21" s="35" t="s">
        <v>106</v>
      </c>
      <c r="K21" s="37">
        <f>2014-2002</f>
        <v>12</v>
      </c>
      <c r="L21" s="33" t="s">
        <v>56</v>
      </c>
      <c r="M21" s="33">
        <v>4</v>
      </c>
      <c r="N21" s="33">
        <v>30</v>
      </c>
      <c r="O21" s="33" t="s">
        <v>57</v>
      </c>
      <c r="P21" s="38" t="s">
        <v>68</v>
      </c>
      <c r="Q21" s="39" t="s">
        <v>107</v>
      </c>
      <c r="R21" s="39" t="s">
        <v>60</v>
      </c>
      <c r="S21" s="40">
        <v>7491</v>
      </c>
      <c r="T21" s="40">
        <v>0</v>
      </c>
      <c r="U21" s="40">
        <f t="shared" si="0"/>
        <v>7491</v>
      </c>
      <c r="V21" s="40">
        <v>682</v>
      </c>
      <c r="W21" s="40">
        <v>412</v>
      </c>
      <c r="X21" s="40">
        <v>292</v>
      </c>
      <c r="Y21" s="40">
        <v>0</v>
      </c>
      <c r="Z21" s="40">
        <f t="shared" si="14"/>
        <v>1167.45</v>
      </c>
      <c r="AA21" s="40">
        <f t="shared" si="1"/>
        <v>233.48999999999998</v>
      </c>
      <c r="AB21" s="41">
        <v>547.69000000000005</v>
      </c>
      <c r="AC21" s="40">
        <f t="shared" si="2"/>
        <v>155.66</v>
      </c>
      <c r="AD21" s="40">
        <f t="shared" si="3"/>
        <v>3745.5</v>
      </c>
      <c r="AE21" s="42">
        <v>375</v>
      </c>
      <c r="AF21" s="42">
        <v>0</v>
      </c>
      <c r="AG21" s="40">
        <f t="shared" si="15"/>
        <v>56.25</v>
      </c>
      <c r="AH21" s="40">
        <f t="shared" si="4"/>
        <v>11.25</v>
      </c>
      <c r="AI21" s="40">
        <f t="shared" si="5"/>
        <v>46.698</v>
      </c>
      <c r="AJ21" s="40">
        <f t="shared" si="6"/>
        <v>7.5</v>
      </c>
      <c r="AK21" s="42">
        <f t="shared" si="7"/>
        <v>21.907600000000002</v>
      </c>
      <c r="AL21" s="42">
        <f t="shared" si="7"/>
        <v>6.2263999999999999</v>
      </c>
      <c r="AM21" s="42">
        <v>0</v>
      </c>
      <c r="AN21" s="42">
        <f t="shared" si="8"/>
        <v>62.5</v>
      </c>
      <c r="AO21" s="42">
        <f t="shared" si="9"/>
        <v>187.5</v>
      </c>
      <c r="AP21" s="42">
        <f t="shared" si="10"/>
        <v>625</v>
      </c>
      <c r="AQ21" s="42">
        <f t="shared" si="11"/>
        <v>7172.9840000000004</v>
      </c>
      <c r="AR21" s="40">
        <f t="shared" si="12"/>
        <v>1248.5</v>
      </c>
      <c r="AS21" s="40">
        <f t="shared" si="13"/>
        <v>12485</v>
      </c>
      <c r="AT21" s="40">
        <v>7200</v>
      </c>
      <c r="AU21" s="40">
        <f t="shared" si="16"/>
        <v>163627.46400000001</v>
      </c>
      <c r="AV21" s="45"/>
      <c r="AW21" s="29"/>
      <c r="AX21" s="29"/>
      <c r="AY21" s="29"/>
      <c r="AZ21" s="29"/>
      <c r="BA21" s="30"/>
      <c r="BB21" s="30"/>
      <c r="BC21" s="30"/>
      <c r="BD21" s="30"/>
    </row>
    <row r="22" spans="2:56" ht="18" x14ac:dyDescent="0.25">
      <c r="B22" s="32">
        <v>18</v>
      </c>
      <c r="C22" s="33">
        <v>10</v>
      </c>
      <c r="D22" s="33">
        <v>1</v>
      </c>
      <c r="E22" s="32">
        <v>20</v>
      </c>
      <c r="F22" s="32">
        <v>18</v>
      </c>
      <c r="G22" s="32">
        <v>270</v>
      </c>
      <c r="H22" s="32"/>
      <c r="I22" s="34" t="s">
        <v>108</v>
      </c>
      <c r="J22" s="35" t="s">
        <v>109</v>
      </c>
      <c r="K22" s="37">
        <f>2014-2003</f>
        <v>11</v>
      </c>
      <c r="L22" s="33" t="s">
        <v>56</v>
      </c>
      <c r="M22" s="33">
        <v>4</v>
      </c>
      <c r="N22" s="33">
        <v>30</v>
      </c>
      <c r="O22" s="33" t="s">
        <v>57</v>
      </c>
      <c r="P22" s="38" t="s">
        <v>68</v>
      </c>
      <c r="Q22" s="39" t="s">
        <v>59</v>
      </c>
      <c r="R22" s="39" t="s">
        <v>60</v>
      </c>
      <c r="S22" s="40">
        <v>7491</v>
      </c>
      <c r="T22" s="40">
        <v>0</v>
      </c>
      <c r="U22" s="40">
        <f t="shared" si="0"/>
        <v>7491</v>
      </c>
      <c r="V22" s="40">
        <v>682</v>
      </c>
      <c r="W22" s="40">
        <v>412</v>
      </c>
      <c r="X22" s="40">
        <v>292.16000000000003</v>
      </c>
      <c r="Y22" s="40">
        <f>U22/30*25%*52</f>
        <v>3246.1</v>
      </c>
      <c r="Z22" s="40">
        <f t="shared" si="14"/>
        <v>1167.4739999999999</v>
      </c>
      <c r="AA22" s="40">
        <f t="shared" si="1"/>
        <v>233.4948</v>
      </c>
      <c r="AB22" s="41">
        <v>547.69000000000005</v>
      </c>
      <c r="AC22" s="40">
        <f t="shared" si="2"/>
        <v>155.66319999999999</v>
      </c>
      <c r="AD22" s="40">
        <f t="shared" si="3"/>
        <v>3745.5</v>
      </c>
      <c r="AE22" s="42">
        <v>375</v>
      </c>
      <c r="AF22" s="42">
        <v>0</v>
      </c>
      <c r="AG22" s="40">
        <f t="shared" si="15"/>
        <v>56.25</v>
      </c>
      <c r="AH22" s="40">
        <f t="shared" si="4"/>
        <v>11.25</v>
      </c>
      <c r="AI22" s="40">
        <f t="shared" si="5"/>
        <v>46.69896</v>
      </c>
      <c r="AJ22" s="40">
        <f t="shared" si="6"/>
        <v>7.5</v>
      </c>
      <c r="AK22" s="42">
        <f t="shared" si="7"/>
        <v>21.907600000000002</v>
      </c>
      <c r="AL22" s="42">
        <f t="shared" si="7"/>
        <v>6.2265280000000001</v>
      </c>
      <c r="AM22" s="42">
        <f>U22*6.58%</f>
        <v>492.90779999999995</v>
      </c>
      <c r="AN22" s="42">
        <f t="shared" si="8"/>
        <v>62.5</v>
      </c>
      <c r="AO22" s="42">
        <f t="shared" si="9"/>
        <v>187.5</v>
      </c>
      <c r="AP22" s="42">
        <f t="shared" si="10"/>
        <v>625</v>
      </c>
      <c r="AQ22" s="42">
        <f t="shared" si="11"/>
        <v>7665.9048560000001</v>
      </c>
      <c r="AR22" s="40">
        <f t="shared" si="12"/>
        <v>1248.5</v>
      </c>
      <c r="AS22" s="40">
        <f t="shared" si="13"/>
        <v>12485</v>
      </c>
      <c r="AT22" s="40">
        <v>7200</v>
      </c>
      <c r="AU22" s="40">
        <f t="shared" si="16"/>
        <v>167368.788856</v>
      </c>
      <c r="AV22" s="45"/>
      <c r="AW22" s="29"/>
      <c r="AX22" s="29"/>
      <c r="AY22" s="29"/>
      <c r="AZ22" s="29"/>
      <c r="BA22" s="30"/>
      <c r="BB22" s="30"/>
      <c r="BC22" s="30"/>
      <c r="BD22" s="30"/>
    </row>
    <row r="23" spans="2:56" ht="18" x14ac:dyDescent="0.25">
      <c r="B23" s="32">
        <v>19</v>
      </c>
      <c r="C23" s="33">
        <v>10</v>
      </c>
      <c r="D23" s="33">
        <v>1</v>
      </c>
      <c r="E23" s="32">
        <v>20</v>
      </c>
      <c r="F23" s="32">
        <v>19</v>
      </c>
      <c r="G23" s="32">
        <v>270</v>
      </c>
      <c r="H23" s="32"/>
      <c r="I23" s="34" t="s">
        <v>110</v>
      </c>
      <c r="J23" s="35" t="s">
        <v>111</v>
      </c>
      <c r="K23" s="37">
        <f>2014-1993</f>
        <v>21</v>
      </c>
      <c r="L23" s="33" t="s">
        <v>63</v>
      </c>
      <c r="M23" s="33">
        <v>3</v>
      </c>
      <c r="N23" s="33">
        <v>30</v>
      </c>
      <c r="O23" s="33" t="s">
        <v>57</v>
      </c>
      <c r="P23" s="38" t="s">
        <v>64</v>
      </c>
      <c r="Q23" s="39" t="s">
        <v>65</v>
      </c>
      <c r="R23" s="39" t="s">
        <v>60</v>
      </c>
      <c r="S23" s="40">
        <v>7227.3</v>
      </c>
      <c r="T23" s="40">
        <v>0</v>
      </c>
      <c r="U23" s="40">
        <f t="shared" si="0"/>
        <v>7227.3</v>
      </c>
      <c r="V23" s="40">
        <v>672</v>
      </c>
      <c r="W23" s="40">
        <v>402</v>
      </c>
      <c r="X23" s="40">
        <v>438.24</v>
      </c>
      <c r="Y23" s="40">
        <v>0</v>
      </c>
      <c r="Z23" s="40">
        <f t="shared" si="14"/>
        <v>1149.8309999999999</v>
      </c>
      <c r="AA23" s="40">
        <f t="shared" si="1"/>
        <v>229.96619999999999</v>
      </c>
      <c r="AB23" s="41">
        <v>540.51</v>
      </c>
      <c r="AC23" s="40">
        <f t="shared" si="2"/>
        <v>153.3108</v>
      </c>
      <c r="AD23" s="40">
        <f t="shared" si="3"/>
        <v>3613.65</v>
      </c>
      <c r="AE23" s="42">
        <v>375</v>
      </c>
      <c r="AF23" s="42">
        <v>0</v>
      </c>
      <c r="AG23" s="40">
        <f t="shared" si="15"/>
        <v>56.25</v>
      </c>
      <c r="AH23" s="40">
        <f t="shared" si="4"/>
        <v>11.25</v>
      </c>
      <c r="AI23" s="40">
        <f t="shared" si="5"/>
        <v>45.99324</v>
      </c>
      <c r="AJ23" s="40">
        <f t="shared" si="6"/>
        <v>7.5</v>
      </c>
      <c r="AK23" s="42">
        <f t="shared" si="7"/>
        <v>21.6204</v>
      </c>
      <c r="AL23" s="42">
        <f t="shared" si="7"/>
        <v>6.1324320000000005</v>
      </c>
      <c r="AM23" s="42">
        <v>0</v>
      </c>
      <c r="AN23" s="42">
        <f t="shared" si="8"/>
        <v>62.5</v>
      </c>
      <c r="AO23" s="42">
        <f t="shared" si="9"/>
        <v>187.5</v>
      </c>
      <c r="AP23" s="42">
        <f t="shared" si="10"/>
        <v>625</v>
      </c>
      <c r="AQ23" s="42">
        <f t="shared" si="11"/>
        <v>7159.9528640000008</v>
      </c>
      <c r="AR23" s="40">
        <f t="shared" si="12"/>
        <v>1204.55</v>
      </c>
      <c r="AS23" s="40">
        <f t="shared" si="13"/>
        <v>12045.5</v>
      </c>
      <c r="AT23" s="40">
        <v>7200</v>
      </c>
      <c r="AU23" s="40">
        <f t="shared" si="16"/>
        <v>160981.54886400001</v>
      </c>
      <c r="AV23" s="49"/>
      <c r="AW23" s="29"/>
      <c r="AX23" s="29"/>
      <c r="AY23" s="29"/>
      <c r="AZ23" s="29"/>
      <c r="BA23" s="30"/>
      <c r="BB23" s="30"/>
      <c r="BC23" s="30"/>
      <c r="BD23" s="30"/>
    </row>
    <row r="24" spans="2:56" ht="18" x14ac:dyDescent="0.25">
      <c r="B24" s="32">
        <v>20</v>
      </c>
      <c r="C24" s="33">
        <v>10</v>
      </c>
      <c r="D24" s="33">
        <v>1</v>
      </c>
      <c r="E24" s="32">
        <v>20</v>
      </c>
      <c r="F24" s="32">
        <v>20</v>
      </c>
      <c r="G24" s="32">
        <v>270</v>
      </c>
      <c r="H24" s="32"/>
      <c r="I24" s="34" t="s">
        <v>112</v>
      </c>
      <c r="J24" s="35" t="s">
        <v>113</v>
      </c>
      <c r="K24" s="37">
        <f>2014-1998</f>
        <v>16</v>
      </c>
      <c r="L24" s="33" t="s">
        <v>63</v>
      </c>
      <c r="M24" s="33">
        <v>4</v>
      </c>
      <c r="N24" s="33">
        <v>30</v>
      </c>
      <c r="O24" s="33" t="s">
        <v>57</v>
      </c>
      <c r="P24" s="38" t="s">
        <v>68</v>
      </c>
      <c r="Q24" s="39" t="s">
        <v>59</v>
      </c>
      <c r="R24" s="39" t="s">
        <v>60</v>
      </c>
      <c r="S24" s="40">
        <v>7491</v>
      </c>
      <c r="T24" s="40">
        <v>0</v>
      </c>
      <c r="U24" s="40">
        <f t="shared" si="0"/>
        <v>7491</v>
      </c>
      <c r="V24" s="40">
        <v>682</v>
      </c>
      <c r="W24" s="40">
        <v>412</v>
      </c>
      <c r="X24" s="40">
        <v>365.2</v>
      </c>
      <c r="Y24" s="40">
        <v>0</v>
      </c>
      <c r="Z24" s="40">
        <f t="shared" si="14"/>
        <v>1178.4299999999998</v>
      </c>
      <c r="AA24" s="40">
        <f t="shared" si="1"/>
        <v>235.68599999999998</v>
      </c>
      <c r="AB24" s="41">
        <v>547.83000000000004</v>
      </c>
      <c r="AC24" s="40">
        <f t="shared" si="2"/>
        <v>157.124</v>
      </c>
      <c r="AD24" s="40">
        <f t="shared" si="3"/>
        <v>3745.5</v>
      </c>
      <c r="AE24" s="42">
        <v>375</v>
      </c>
      <c r="AF24" s="42">
        <v>0</v>
      </c>
      <c r="AG24" s="40">
        <f t="shared" si="15"/>
        <v>56.25</v>
      </c>
      <c r="AH24" s="40">
        <f t="shared" si="4"/>
        <v>11.25</v>
      </c>
      <c r="AI24" s="40">
        <f t="shared" si="5"/>
        <v>47.137199999999993</v>
      </c>
      <c r="AJ24" s="40">
        <f t="shared" si="6"/>
        <v>7.5</v>
      </c>
      <c r="AK24" s="42">
        <f t="shared" si="7"/>
        <v>21.913200000000003</v>
      </c>
      <c r="AL24" s="42">
        <f t="shared" si="7"/>
        <v>6.2849599999999999</v>
      </c>
      <c r="AM24" s="42">
        <v>0</v>
      </c>
      <c r="AN24" s="42">
        <f t="shared" si="8"/>
        <v>62.5</v>
      </c>
      <c r="AO24" s="42">
        <f t="shared" si="9"/>
        <v>187.5</v>
      </c>
      <c r="AP24" s="42">
        <f t="shared" si="10"/>
        <v>625</v>
      </c>
      <c r="AQ24" s="42">
        <f t="shared" si="11"/>
        <v>7179.0243199999986</v>
      </c>
      <c r="AR24" s="40">
        <f t="shared" si="12"/>
        <v>1248.5</v>
      </c>
      <c r="AS24" s="40">
        <f t="shared" si="13"/>
        <v>12485</v>
      </c>
      <c r="AT24" s="40">
        <v>7200</v>
      </c>
      <c r="AU24" s="40">
        <f t="shared" si="16"/>
        <v>164689.26431999999</v>
      </c>
      <c r="AV24" s="52"/>
      <c r="AW24" s="29"/>
      <c r="AX24" s="29"/>
      <c r="AY24" s="29"/>
      <c r="AZ24" s="29"/>
      <c r="BA24" s="30"/>
      <c r="BB24" s="30"/>
      <c r="BC24" s="30"/>
      <c r="BD24" s="30"/>
    </row>
    <row r="25" spans="2:56" ht="18" x14ac:dyDescent="0.25">
      <c r="B25" s="32">
        <v>21</v>
      </c>
      <c r="C25" s="33">
        <v>10</v>
      </c>
      <c r="D25" s="33">
        <v>1</v>
      </c>
      <c r="E25" s="32">
        <v>20</v>
      </c>
      <c r="F25" s="32">
        <v>21</v>
      </c>
      <c r="G25" s="32">
        <v>270</v>
      </c>
      <c r="H25" s="32"/>
      <c r="I25" s="34" t="s">
        <v>114</v>
      </c>
      <c r="J25" s="35" t="s">
        <v>115</v>
      </c>
      <c r="K25" s="37">
        <f>2014-1994</f>
        <v>20</v>
      </c>
      <c r="L25" s="33" t="s">
        <v>63</v>
      </c>
      <c r="M25" s="33">
        <v>6</v>
      </c>
      <c r="N25" s="33">
        <v>30</v>
      </c>
      <c r="O25" s="33" t="s">
        <v>57</v>
      </c>
      <c r="P25" s="38" t="s">
        <v>58</v>
      </c>
      <c r="Q25" s="39" t="s">
        <v>59</v>
      </c>
      <c r="R25" s="39" t="s">
        <v>60</v>
      </c>
      <c r="S25" s="40">
        <v>8051.1</v>
      </c>
      <c r="T25" s="40">
        <v>0</v>
      </c>
      <c r="U25" s="40">
        <f t="shared" si="0"/>
        <v>8051.1</v>
      </c>
      <c r="V25" s="40">
        <v>767</v>
      </c>
      <c r="W25" s="40">
        <v>513</v>
      </c>
      <c r="X25" s="40">
        <v>438</v>
      </c>
      <c r="Y25" s="40">
        <v>0</v>
      </c>
      <c r="Z25" s="40">
        <f t="shared" si="14"/>
        <v>1273.365</v>
      </c>
      <c r="AA25" s="40">
        <f t="shared" si="1"/>
        <v>254.673</v>
      </c>
      <c r="AB25" s="41">
        <v>565.37</v>
      </c>
      <c r="AC25" s="40">
        <f t="shared" si="2"/>
        <v>169.78200000000001</v>
      </c>
      <c r="AD25" s="40">
        <f t="shared" si="3"/>
        <v>4025.55</v>
      </c>
      <c r="AE25" s="42">
        <v>338</v>
      </c>
      <c r="AF25" s="42">
        <v>70.099999999999994</v>
      </c>
      <c r="AG25" s="40">
        <f t="shared" si="15"/>
        <v>61.215000000000003</v>
      </c>
      <c r="AH25" s="40">
        <f t="shared" si="4"/>
        <v>12.243</v>
      </c>
      <c r="AI25" s="40">
        <f t="shared" si="5"/>
        <v>50.934600000000003</v>
      </c>
      <c r="AJ25" s="40">
        <f t="shared" si="6"/>
        <v>8.1620000000000008</v>
      </c>
      <c r="AK25" s="42">
        <f t="shared" si="7"/>
        <v>22.614799999999999</v>
      </c>
      <c r="AL25" s="42">
        <f t="shared" si="7"/>
        <v>6.7912800000000004</v>
      </c>
      <c r="AM25" s="42">
        <v>0</v>
      </c>
      <c r="AN25" s="42">
        <f t="shared" si="8"/>
        <v>56.333333333333336</v>
      </c>
      <c r="AO25" s="42">
        <f t="shared" si="9"/>
        <v>169</v>
      </c>
      <c r="AP25" s="42">
        <f t="shared" si="10"/>
        <v>563.33333333333337</v>
      </c>
      <c r="AQ25" s="42">
        <f t="shared" si="11"/>
        <v>7629.3948266666675</v>
      </c>
      <c r="AR25" s="40">
        <f t="shared" si="12"/>
        <v>1341.85</v>
      </c>
      <c r="AS25" s="40">
        <f t="shared" si="13"/>
        <v>13418.5</v>
      </c>
      <c r="AT25" s="40">
        <v>7200</v>
      </c>
      <c r="AU25" s="40">
        <f t="shared" si="16"/>
        <v>178002.77482666669</v>
      </c>
      <c r="AV25" s="52"/>
      <c r="AW25" s="29"/>
      <c r="AX25" s="29"/>
      <c r="AY25" s="29"/>
      <c r="AZ25" s="29"/>
      <c r="BA25" s="30"/>
      <c r="BB25" s="30"/>
      <c r="BC25" s="30"/>
      <c r="BD25" s="30"/>
    </row>
    <row r="26" spans="2:56" ht="18" x14ac:dyDescent="0.25">
      <c r="B26" s="32">
        <v>22</v>
      </c>
      <c r="C26" s="33">
        <v>10</v>
      </c>
      <c r="D26" s="33">
        <v>1</v>
      </c>
      <c r="E26" s="32">
        <v>20</v>
      </c>
      <c r="F26" s="32">
        <v>22</v>
      </c>
      <c r="G26" s="32">
        <v>270</v>
      </c>
      <c r="H26" s="32"/>
      <c r="I26" s="34" t="s">
        <v>116</v>
      </c>
      <c r="J26" s="35" t="s">
        <v>117</v>
      </c>
      <c r="K26" s="37">
        <f>2014-1998</f>
        <v>16</v>
      </c>
      <c r="L26" s="33" t="s">
        <v>63</v>
      </c>
      <c r="M26" s="33">
        <v>7</v>
      </c>
      <c r="N26" s="33">
        <v>30</v>
      </c>
      <c r="O26" s="33" t="s">
        <v>57</v>
      </c>
      <c r="P26" s="38" t="s">
        <v>79</v>
      </c>
      <c r="Q26" s="39" t="s">
        <v>59</v>
      </c>
      <c r="R26" s="39" t="s">
        <v>60</v>
      </c>
      <c r="S26" s="40">
        <v>8424</v>
      </c>
      <c r="T26" s="40">
        <v>0</v>
      </c>
      <c r="U26" s="40">
        <f t="shared" si="0"/>
        <v>8424</v>
      </c>
      <c r="V26" s="40">
        <v>775</v>
      </c>
      <c r="W26" s="40">
        <v>523</v>
      </c>
      <c r="X26" s="40">
        <v>365.2</v>
      </c>
      <c r="Y26" s="40">
        <v>0</v>
      </c>
      <c r="Z26" s="40">
        <f t="shared" si="14"/>
        <v>1318.38</v>
      </c>
      <c r="AA26" s="40">
        <f t="shared" si="1"/>
        <v>263.67599999999999</v>
      </c>
      <c r="AB26" s="41">
        <v>575.61</v>
      </c>
      <c r="AC26" s="40">
        <f t="shared" si="2"/>
        <v>175.78400000000002</v>
      </c>
      <c r="AD26" s="40">
        <f t="shared" si="3"/>
        <v>4212</v>
      </c>
      <c r="AE26" s="42">
        <v>450</v>
      </c>
      <c r="AF26" s="42">
        <v>0</v>
      </c>
      <c r="AG26" s="40">
        <f t="shared" si="15"/>
        <v>67.5</v>
      </c>
      <c r="AH26" s="40">
        <f t="shared" si="4"/>
        <v>13.5</v>
      </c>
      <c r="AI26" s="40">
        <f t="shared" si="5"/>
        <v>52.735200000000006</v>
      </c>
      <c r="AJ26" s="40">
        <f t="shared" si="6"/>
        <v>9</v>
      </c>
      <c r="AK26" s="42">
        <f t="shared" si="7"/>
        <v>23.0244</v>
      </c>
      <c r="AL26" s="42">
        <f t="shared" si="7"/>
        <v>7.0313600000000012</v>
      </c>
      <c r="AM26" s="42">
        <v>0</v>
      </c>
      <c r="AN26" s="42">
        <f t="shared" si="8"/>
        <v>75</v>
      </c>
      <c r="AO26" s="42">
        <f t="shared" si="9"/>
        <v>225</v>
      </c>
      <c r="AP26" s="42">
        <f t="shared" si="10"/>
        <v>750</v>
      </c>
      <c r="AQ26" s="42">
        <f t="shared" si="11"/>
        <v>8523.4915199999996</v>
      </c>
      <c r="AR26" s="40">
        <f t="shared" si="12"/>
        <v>1404</v>
      </c>
      <c r="AS26" s="40">
        <f t="shared" si="13"/>
        <v>14040</v>
      </c>
      <c r="AT26" s="40">
        <v>7200</v>
      </c>
      <c r="AU26" s="40">
        <f t="shared" si="16"/>
        <v>184427.29152000003</v>
      </c>
      <c r="AV26" s="45"/>
      <c r="AW26" s="29"/>
      <c r="AX26" s="29"/>
      <c r="AY26" s="29"/>
      <c r="AZ26" s="29"/>
      <c r="BA26" s="30"/>
      <c r="BB26" s="30"/>
      <c r="BC26" s="30"/>
      <c r="BD26" s="30"/>
    </row>
    <row r="27" spans="2:56" ht="18" x14ac:dyDescent="0.25">
      <c r="B27" s="32">
        <v>23</v>
      </c>
      <c r="C27" s="33">
        <v>10</v>
      </c>
      <c r="D27" s="33">
        <v>1</v>
      </c>
      <c r="E27" s="32">
        <v>20</v>
      </c>
      <c r="F27" s="32">
        <v>23</v>
      </c>
      <c r="G27" s="32">
        <v>270</v>
      </c>
      <c r="H27" s="32"/>
      <c r="I27" s="34" t="s">
        <v>118</v>
      </c>
      <c r="J27" s="35" t="s">
        <v>119</v>
      </c>
      <c r="K27" s="37">
        <f>2014-1985</f>
        <v>29</v>
      </c>
      <c r="L27" s="33" t="s">
        <v>63</v>
      </c>
      <c r="M27" s="33">
        <v>7</v>
      </c>
      <c r="N27" s="33">
        <v>40</v>
      </c>
      <c r="O27" s="33" t="s">
        <v>57</v>
      </c>
      <c r="P27" s="38" t="s">
        <v>120</v>
      </c>
      <c r="Q27" s="39" t="s">
        <v>121</v>
      </c>
      <c r="R27" s="39" t="s">
        <v>74</v>
      </c>
      <c r="S27" s="40">
        <v>10797.6</v>
      </c>
      <c r="T27" s="40">
        <v>0</v>
      </c>
      <c r="U27" s="40">
        <f t="shared" si="0"/>
        <v>10797.6</v>
      </c>
      <c r="V27" s="40">
        <v>1006</v>
      </c>
      <c r="W27" s="40">
        <v>680</v>
      </c>
      <c r="X27" s="40">
        <v>511.28</v>
      </c>
      <c r="Y27" s="40">
        <f>U27/30*25%*52</f>
        <v>4678.96</v>
      </c>
      <c r="Z27" s="40">
        <f t="shared" si="14"/>
        <v>1696.3320000000001</v>
      </c>
      <c r="AA27" s="40">
        <f t="shared" si="1"/>
        <v>339.26640000000003</v>
      </c>
      <c r="AB27" s="41">
        <v>646.22</v>
      </c>
      <c r="AC27" s="40">
        <f t="shared" si="2"/>
        <v>226.17760000000001</v>
      </c>
      <c r="AD27" s="40">
        <f t="shared" si="3"/>
        <v>5398.8</v>
      </c>
      <c r="AE27" s="42">
        <v>450</v>
      </c>
      <c r="AF27" s="42">
        <v>70.099999999999994</v>
      </c>
      <c r="AG27" s="40">
        <f t="shared" si="15"/>
        <v>78.015000000000001</v>
      </c>
      <c r="AH27" s="40">
        <f t="shared" si="4"/>
        <v>15.603</v>
      </c>
      <c r="AI27" s="40">
        <f t="shared" si="5"/>
        <v>67.853280000000012</v>
      </c>
      <c r="AJ27" s="40">
        <f t="shared" si="6"/>
        <v>10.402000000000001</v>
      </c>
      <c r="AK27" s="42">
        <f t="shared" si="7"/>
        <v>25.848800000000001</v>
      </c>
      <c r="AL27" s="42">
        <f t="shared" si="7"/>
        <v>9.0471040000000009</v>
      </c>
      <c r="AM27" s="42">
        <f>U27*6.58%</f>
        <v>710.48208</v>
      </c>
      <c r="AN27" s="42">
        <f t="shared" si="8"/>
        <v>75</v>
      </c>
      <c r="AO27" s="42">
        <f t="shared" si="9"/>
        <v>225</v>
      </c>
      <c r="AP27" s="42">
        <f t="shared" si="10"/>
        <v>750</v>
      </c>
      <c r="AQ27" s="42">
        <f t="shared" si="11"/>
        <v>10482.912288</v>
      </c>
      <c r="AR27" s="40">
        <f t="shared" si="12"/>
        <v>1799.6000000000001</v>
      </c>
      <c r="AS27" s="40">
        <f t="shared" si="13"/>
        <v>17996</v>
      </c>
      <c r="AT27" s="40">
        <v>7200</v>
      </c>
      <c r="AU27" s="40">
        <f t="shared" si="16"/>
        <v>238390.78428800002</v>
      </c>
      <c r="AV27" s="45"/>
      <c r="AW27" s="29"/>
      <c r="AX27" s="29"/>
      <c r="AY27" s="29"/>
      <c r="AZ27" s="29"/>
      <c r="BA27" s="30"/>
      <c r="BB27" s="30"/>
      <c r="BC27" s="30"/>
      <c r="BD27" s="30"/>
    </row>
    <row r="28" spans="2:56" ht="18" x14ac:dyDescent="0.25">
      <c r="B28" s="32">
        <v>24</v>
      </c>
      <c r="C28" s="33">
        <v>10</v>
      </c>
      <c r="D28" s="33">
        <v>1</v>
      </c>
      <c r="E28" s="32">
        <v>20</v>
      </c>
      <c r="F28" s="32">
        <v>24</v>
      </c>
      <c r="G28" s="32">
        <v>270</v>
      </c>
      <c r="H28" s="32"/>
      <c r="I28" s="34" t="s">
        <v>122</v>
      </c>
      <c r="J28" s="35" t="s">
        <v>123</v>
      </c>
      <c r="K28" s="37">
        <f>2014-1996</f>
        <v>18</v>
      </c>
      <c r="L28" s="33" t="s">
        <v>56</v>
      </c>
      <c r="M28" s="33">
        <v>8</v>
      </c>
      <c r="N28" s="33">
        <v>40</v>
      </c>
      <c r="O28" s="33" t="s">
        <v>57</v>
      </c>
      <c r="P28" s="38" t="s">
        <v>124</v>
      </c>
      <c r="Q28" s="39" t="s">
        <v>125</v>
      </c>
      <c r="R28" s="39" t="s">
        <v>74</v>
      </c>
      <c r="S28" s="40">
        <v>11272.5</v>
      </c>
      <c r="T28" s="40">
        <v>0</v>
      </c>
      <c r="U28" s="40">
        <f t="shared" si="0"/>
        <v>11272.5</v>
      </c>
      <c r="V28" s="40">
        <v>1021</v>
      </c>
      <c r="W28" s="40">
        <v>695</v>
      </c>
      <c r="X28" s="40">
        <v>365.2</v>
      </c>
      <c r="Y28" s="40">
        <v>0</v>
      </c>
      <c r="Z28" s="40">
        <f t="shared" si="14"/>
        <v>1745.655</v>
      </c>
      <c r="AA28" s="40">
        <f t="shared" si="1"/>
        <v>349.13100000000003</v>
      </c>
      <c r="AB28" s="41">
        <v>659.29</v>
      </c>
      <c r="AC28" s="40">
        <f t="shared" si="2"/>
        <v>232.75400000000002</v>
      </c>
      <c r="AD28" s="40">
        <f t="shared" si="3"/>
        <v>5636.25</v>
      </c>
      <c r="AE28" s="42">
        <v>375</v>
      </c>
      <c r="AF28" s="42">
        <v>0</v>
      </c>
      <c r="AG28" s="40">
        <f t="shared" si="15"/>
        <v>56.25</v>
      </c>
      <c r="AH28" s="40">
        <f t="shared" si="4"/>
        <v>11.25</v>
      </c>
      <c r="AI28" s="40">
        <f t="shared" si="5"/>
        <v>69.8262</v>
      </c>
      <c r="AJ28" s="40">
        <f t="shared" si="6"/>
        <v>7.5</v>
      </c>
      <c r="AK28" s="42">
        <f t="shared" si="7"/>
        <v>26.371600000000001</v>
      </c>
      <c r="AL28" s="42">
        <f t="shared" si="7"/>
        <v>9.3101600000000015</v>
      </c>
      <c r="AM28" s="42">
        <v>0</v>
      </c>
      <c r="AN28" s="42">
        <f t="shared" si="8"/>
        <v>62.5</v>
      </c>
      <c r="AO28" s="42">
        <f t="shared" si="9"/>
        <v>187.5</v>
      </c>
      <c r="AP28" s="42">
        <f t="shared" si="10"/>
        <v>625</v>
      </c>
      <c r="AQ28" s="42">
        <f t="shared" si="11"/>
        <v>7541.0955199999989</v>
      </c>
      <c r="AR28" s="40">
        <f t="shared" si="12"/>
        <v>1878.75</v>
      </c>
      <c r="AS28" s="40">
        <f t="shared" si="13"/>
        <v>18787.5</v>
      </c>
      <c r="AT28" s="40">
        <v>7200</v>
      </c>
      <c r="AU28" s="40">
        <f t="shared" si="16"/>
        <v>237129.95552000005</v>
      </c>
      <c r="AV28" s="49"/>
      <c r="AW28" s="29"/>
      <c r="AX28" s="29"/>
      <c r="AY28" s="29"/>
      <c r="AZ28" s="29"/>
      <c r="BA28" s="30"/>
      <c r="BB28" s="30"/>
      <c r="BC28" s="30"/>
      <c r="BD28" s="30"/>
    </row>
    <row r="29" spans="2:56" ht="18" x14ac:dyDescent="0.25">
      <c r="B29" s="32">
        <v>25</v>
      </c>
      <c r="C29" s="33">
        <v>10</v>
      </c>
      <c r="D29" s="33">
        <v>1</v>
      </c>
      <c r="E29" s="32">
        <v>20</v>
      </c>
      <c r="F29" s="32">
        <v>25</v>
      </c>
      <c r="G29" s="32">
        <v>270</v>
      </c>
      <c r="H29" s="32"/>
      <c r="I29" s="34" t="s">
        <v>126</v>
      </c>
      <c r="J29" s="35" t="s">
        <v>127</v>
      </c>
      <c r="K29" s="37">
        <f>2014-1993</f>
        <v>21</v>
      </c>
      <c r="L29" s="33" t="s">
        <v>63</v>
      </c>
      <c r="M29" s="33">
        <v>3</v>
      </c>
      <c r="N29" s="33">
        <v>30</v>
      </c>
      <c r="O29" s="33" t="s">
        <v>57</v>
      </c>
      <c r="P29" s="38" t="s">
        <v>64</v>
      </c>
      <c r="Q29" s="39" t="s">
        <v>65</v>
      </c>
      <c r="R29" s="39" t="s">
        <v>74</v>
      </c>
      <c r="S29" s="40">
        <v>7227.3</v>
      </c>
      <c r="T29" s="40">
        <v>0</v>
      </c>
      <c r="U29" s="40">
        <f t="shared" si="0"/>
        <v>7227.3</v>
      </c>
      <c r="V29" s="40">
        <v>672</v>
      </c>
      <c r="W29" s="40">
        <v>402</v>
      </c>
      <c r="X29" s="40">
        <v>438</v>
      </c>
      <c r="Y29" s="40">
        <v>0</v>
      </c>
      <c r="Z29" s="40">
        <f t="shared" si="14"/>
        <v>1149.7950000000001</v>
      </c>
      <c r="AA29" s="40">
        <f t="shared" si="1"/>
        <v>229.959</v>
      </c>
      <c r="AB29" s="41">
        <v>540.51</v>
      </c>
      <c r="AC29" s="40">
        <f t="shared" si="2"/>
        <v>153.30600000000001</v>
      </c>
      <c r="AD29" s="40">
        <f t="shared" si="3"/>
        <v>3613.65</v>
      </c>
      <c r="AE29" s="42">
        <v>375</v>
      </c>
      <c r="AF29" s="42">
        <v>0</v>
      </c>
      <c r="AG29" s="40">
        <f t="shared" si="15"/>
        <v>56.25</v>
      </c>
      <c r="AH29" s="40">
        <f t="shared" si="4"/>
        <v>11.25</v>
      </c>
      <c r="AI29" s="40">
        <f t="shared" si="5"/>
        <v>45.991800000000005</v>
      </c>
      <c r="AJ29" s="40">
        <f t="shared" si="6"/>
        <v>7.5</v>
      </c>
      <c r="AK29" s="42">
        <f t="shared" si="7"/>
        <v>21.6204</v>
      </c>
      <c r="AL29" s="42">
        <f t="shared" si="7"/>
        <v>6.1322400000000004</v>
      </c>
      <c r="AM29" s="42">
        <v>0</v>
      </c>
      <c r="AN29" s="42">
        <f t="shared" si="8"/>
        <v>62.5</v>
      </c>
      <c r="AO29" s="42">
        <f t="shared" si="9"/>
        <v>187.5</v>
      </c>
      <c r="AP29" s="42">
        <f t="shared" si="10"/>
        <v>625</v>
      </c>
      <c r="AQ29" s="42">
        <f t="shared" si="11"/>
        <v>7159.9332800000011</v>
      </c>
      <c r="AR29" s="40">
        <f t="shared" si="12"/>
        <v>1204.55</v>
      </c>
      <c r="AS29" s="40">
        <f t="shared" si="13"/>
        <v>12045.5</v>
      </c>
      <c r="AT29" s="40">
        <v>7200</v>
      </c>
      <c r="AU29" s="40">
        <f t="shared" si="16"/>
        <v>160978.07328000001</v>
      </c>
      <c r="AV29" s="51"/>
      <c r="AW29" s="29"/>
      <c r="AX29" s="29"/>
      <c r="AY29" s="29"/>
      <c r="AZ29" s="29"/>
      <c r="BA29" s="30"/>
      <c r="BB29" s="30"/>
      <c r="BC29" s="30"/>
      <c r="BD29" s="30"/>
    </row>
    <row r="30" spans="2:56" ht="18" x14ac:dyDescent="0.25">
      <c r="B30" s="32">
        <v>26</v>
      </c>
      <c r="C30" s="33">
        <v>10</v>
      </c>
      <c r="D30" s="33">
        <v>1</v>
      </c>
      <c r="E30" s="32">
        <v>20</v>
      </c>
      <c r="F30" s="32">
        <v>26</v>
      </c>
      <c r="G30" s="32">
        <v>270</v>
      </c>
      <c r="H30" s="32"/>
      <c r="I30" s="34" t="s">
        <v>128</v>
      </c>
      <c r="J30" s="35" t="s">
        <v>129</v>
      </c>
      <c r="K30" s="37">
        <f>2014-2002</f>
        <v>12</v>
      </c>
      <c r="L30" s="33" t="s">
        <v>63</v>
      </c>
      <c r="M30" s="33">
        <v>13</v>
      </c>
      <c r="N30" s="33">
        <v>30</v>
      </c>
      <c r="O30" s="33" t="s">
        <v>57</v>
      </c>
      <c r="P30" s="38" t="s">
        <v>130</v>
      </c>
      <c r="Q30" s="39" t="s">
        <v>73</v>
      </c>
      <c r="R30" s="39" t="s">
        <v>74</v>
      </c>
      <c r="S30" s="40">
        <v>10161</v>
      </c>
      <c r="T30" s="40">
        <v>0</v>
      </c>
      <c r="U30" s="40">
        <f t="shared" si="0"/>
        <v>10161</v>
      </c>
      <c r="V30" s="40">
        <f>846+80</f>
        <v>926</v>
      </c>
      <c r="W30" s="40">
        <f>528+50</f>
        <v>578</v>
      </c>
      <c r="X30" s="40">
        <v>292</v>
      </c>
      <c r="Y30" s="40">
        <v>0</v>
      </c>
      <c r="Z30" s="40">
        <f t="shared" si="14"/>
        <v>1567.95</v>
      </c>
      <c r="AA30" s="40">
        <f t="shared" si="1"/>
        <v>313.58999999999997</v>
      </c>
      <c r="AB30" s="41">
        <v>626.44000000000005</v>
      </c>
      <c r="AC30" s="40">
        <f t="shared" si="2"/>
        <v>209.06</v>
      </c>
      <c r="AD30" s="40">
        <f t="shared" si="3"/>
        <v>5080.5</v>
      </c>
      <c r="AE30" s="42">
        <v>300</v>
      </c>
      <c r="AF30" s="42">
        <v>0</v>
      </c>
      <c r="AG30" s="40">
        <f t="shared" si="15"/>
        <v>45</v>
      </c>
      <c r="AH30" s="40">
        <f t="shared" si="4"/>
        <v>9</v>
      </c>
      <c r="AI30" s="40">
        <f t="shared" si="5"/>
        <v>62.718000000000004</v>
      </c>
      <c r="AJ30" s="40">
        <f t="shared" si="6"/>
        <v>6</v>
      </c>
      <c r="AK30" s="42">
        <f t="shared" si="7"/>
        <v>25.057600000000004</v>
      </c>
      <c r="AL30" s="42">
        <f t="shared" si="7"/>
        <v>8.3624000000000009</v>
      </c>
      <c r="AM30" s="42">
        <v>0</v>
      </c>
      <c r="AN30" s="42">
        <f t="shared" si="8"/>
        <v>50</v>
      </c>
      <c r="AO30" s="42">
        <f t="shared" si="9"/>
        <v>150</v>
      </c>
      <c r="AP30" s="42">
        <f t="shared" si="10"/>
        <v>500</v>
      </c>
      <c r="AQ30" s="42">
        <f t="shared" si="11"/>
        <v>6173.6559999999999</v>
      </c>
      <c r="AR30" s="40">
        <f t="shared" si="12"/>
        <v>1693.5</v>
      </c>
      <c r="AS30" s="40">
        <f t="shared" si="13"/>
        <v>16935</v>
      </c>
      <c r="AT30" s="40">
        <v>7200</v>
      </c>
      <c r="AU30" s="40">
        <f t="shared" si="16"/>
        <v>213171.136</v>
      </c>
      <c r="AV30" s="45"/>
      <c r="AW30" s="29"/>
      <c r="AX30" s="29"/>
      <c r="AY30" s="29"/>
      <c r="AZ30" s="29"/>
      <c r="BA30" s="30"/>
      <c r="BB30" s="30"/>
      <c r="BC30" s="30"/>
      <c r="BD30" s="30"/>
    </row>
    <row r="31" spans="2:56" ht="18" x14ac:dyDescent="0.25">
      <c r="B31" s="32">
        <v>27</v>
      </c>
      <c r="C31" s="33">
        <v>10</v>
      </c>
      <c r="D31" s="33">
        <v>1</v>
      </c>
      <c r="E31" s="32">
        <v>20</v>
      </c>
      <c r="F31" s="32">
        <v>27</v>
      </c>
      <c r="G31" s="32">
        <v>270</v>
      </c>
      <c r="H31" s="32"/>
      <c r="I31" s="34" t="s">
        <v>131</v>
      </c>
      <c r="J31" s="35" t="s">
        <v>132</v>
      </c>
      <c r="K31" s="37">
        <f>2014-1985</f>
        <v>29</v>
      </c>
      <c r="L31" s="33" t="s">
        <v>63</v>
      </c>
      <c r="M31" s="33">
        <v>8</v>
      </c>
      <c r="N31" s="33">
        <v>40</v>
      </c>
      <c r="O31" s="33" t="s">
        <v>57</v>
      </c>
      <c r="P31" s="38" t="s">
        <v>92</v>
      </c>
      <c r="Q31" s="39" t="s">
        <v>59</v>
      </c>
      <c r="R31" s="39" t="s">
        <v>60</v>
      </c>
      <c r="S31" s="40">
        <v>11272.5</v>
      </c>
      <c r="T31" s="40">
        <v>0</v>
      </c>
      <c r="U31" s="40">
        <f>+S31+T31</f>
        <v>11272.5</v>
      </c>
      <c r="V31" s="40">
        <v>1021</v>
      </c>
      <c r="W31" s="40">
        <v>695</v>
      </c>
      <c r="X31" s="40">
        <v>511.28</v>
      </c>
      <c r="Y31" s="40">
        <f>U31/30*25%*52</f>
        <v>4884.75</v>
      </c>
      <c r="Z31" s="40">
        <f t="shared" si="14"/>
        <v>1767.567</v>
      </c>
      <c r="AA31" s="40">
        <f>(U31+X31)*3%</f>
        <v>353.51339999999999</v>
      </c>
      <c r="AB31" s="41">
        <v>659.56</v>
      </c>
      <c r="AC31" s="40">
        <f>(U31+X31)*2%</f>
        <v>235.67560000000003</v>
      </c>
      <c r="AD31" s="40">
        <f>U31/30*15</f>
        <v>5636.25</v>
      </c>
      <c r="AE31" s="42">
        <v>450</v>
      </c>
      <c r="AF31" s="42">
        <v>0</v>
      </c>
      <c r="AG31" s="40">
        <f t="shared" si="15"/>
        <v>67.5</v>
      </c>
      <c r="AH31" s="40">
        <f>(AE31+AF31)*3%</f>
        <v>13.5</v>
      </c>
      <c r="AI31" s="40">
        <f>Z31*4%</f>
        <v>70.702680000000001</v>
      </c>
      <c r="AJ31" s="40">
        <f>(AE31+AF31)*2%</f>
        <v>9</v>
      </c>
      <c r="AK31" s="42">
        <f>AB31*4%</f>
        <v>26.382399999999997</v>
      </c>
      <c r="AL31" s="42">
        <f>AC31*4%</f>
        <v>9.4270240000000012</v>
      </c>
      <c r="AM31" s="42">
        <f>U31*6.58%</f>
        <v>741.73050000000001</v>
      </c>
      <c r="AN31" s="42">
        <f>AE31/30*5</f>
        <v>75</v>
      </c>
      <c r="AO31" s="42">
        <f>AE31/30*15</f>
        <v>225</v>
      </c>
      <c r="AP31" s="42">
        <f>AE31/30*50</f>
        <v>750</v>
      </c>
      <c r="AQ31" s="42">
        <f>SUM(AE31+AF31+AG31+AH31+AI31+AJ31+AK31+AL31)*12+(AM31+AN31+AO31+AP31)</f>
        <v>9549.8757479999986</v>
      </c>
      <c r="AR31" s="40">
        <f>+U31/30*5</f>
        <v>1878.75</v>
      </c>
      <c r="AS31" s="40">
        <f>+U31/30*50</f>
        <v>18787.5</v>
      </c>
      <c r="AT31" s="40">
        <v>7200</v>
      </c>
      <c r="AU31" s="40">
        <f t="shared" si="16"/>
        <v>246130.27774799999</v>
      </c>
      <c r="AV31" s="53"/>
      <c r="AW31" s="46"/>
      <c r="AX31" s="46"/>
      <c r="AY31" s="29"/>
      <c r="AZ31" s="29"/>
      <c r="BA31" s="30"/>
      <c r="BB31" s="30"/>
      <c r="BC31" s="30"/>
      <c r="BD31" s="30"/>
    </row>
    <row r="32" spans="2:56" s="10" customFormat="1" ht="18" x14ac:dyDescent="0.25">
      <c r="B32" s="32">
        <v>28</v>
      </c>
      <c r="C32" s="33">
        <v>10</v>
      </c>
      <c r="D32" s="33">
        <v>1</v>
      </c>
      <c r="E32" s="32">
        <v>20</v>
      </c>
      <c r="F32" s="32">
        <v>28</v>
      </c>
      <c r="G32" s="32">
        <v>270</v>
      </c>
      <c r="H32" s="32"/>
      <c r="I32" s="34" t="s">
        <v>133</v>
      </c>
      <c r="J32" s="35" t="s">
        <v>134</v>
      </c>
      <c r="K32" s="37">
        <f>2014-2002</f>
        <v>12</v>
      </c>
      <c r="L32" s="33" t="s">
        <v>56</v>
      </c>
      <c r="M32" s="33">
        <v>4</v>
      </c>
      <c r="N32" s="33">
        <v>30</v>
      </c>
      <c r="O32" s="33" t="s">
        <v>57</v>
      </c>
      <c r="P32" s="38" t="s">
        <v>68</v>
      </c>
      <c r="Q32" s="39" t="s">
        <v>59</v>
      </c>
      <c r="R32" s="39" t="s">
        <v>60</v>
      </c>
      <c r="S32" s="40">
        <v>7491</v>
      </c>
      <c r="T32" s="40">
        <v>0</v>
      </c>
      <c r="U32" s="40">
        <f t="shared" si="0"/>
        <v>7491</v>
      </c>
      <c r="V32" s="40">
        <v>682</v>
      </c>
      <c r="W32" s="40">
        <v>412</v>
      </c>
      <c r="X32" s="40">
        <v>292</v>
      </c>
      <c r="Y32" s="40">
        <f>U32/30*25%*52</f>
        <v>3246.1</v>
      </c>
      <c r="Z32" s="40">
        <f t="shared" si="14"/>
        <v>1167.45</v>
      </c>
      <c r="AA32" s="40">
        <f t="shared" si="1"/>
        <v>233.48999999999998</v>
      </c>
      <c r="AB32" s="41">
        <v>547.69000000000005</v>
      </c>
      <c r="AC32" s="40">
        <f t="shared" si="2"/>
        <v>155.66</v>
      </c>
      <c r="AD32" s="40">
        <f t="shared" si="3"/>
        <v>3745.5</v>
      </c>
      <c r="AE32" s="42">
        <v>375</v>
      </c>
      <c r="AF32" s="42">
        <v>0</v>
      </c>
      <c r="AG32" s="40">
        <f t="shared" si="15"/>
        <v>56.25</v>
      </c>
      <c r="AH32" s="40">
        <f t="shared" si="4"/>
        <v>11.25</v>
      </c>
      <c r="AI32" s="40">
        <f t="shared" si="5"/>
        <v>46.698</v>
      </c>
      <c r="AJ32" s="40">
        <f t="shared" si="6"/>
        <v>7.5</v>
      </c>
      <c r="AK32" s="42">
        <f t="shared" si="7"/>
        <v>21.907600000000002</v>
      </c>
      <c r="AL32" s="42">
        <f t="shared" si="7"/>
        <v>6.2263999999999999</v>
      </c>
      <c r="AM32" s="42">
        <f>U32*6.58%</f>
        <v>492.90779999999995</v>
      </c>
      <c r="AN32" s="42">
        <f t="shared" si="8"/>
        <v>62.5</v>
      </c>
      <c r="AO32" s="42">
        <f t="shared" si="9"/>
        <v>187.5</v>
      </c>
      <c r="AP32" s="42">
        <f t="shared" si="10"/>
        <v>625</v>
      </c>
      <c r="AQ32" s="42">
        <f t="shared" si="11"/>
        <v>7665.8918000000003</v>
      </c>
      <c r="AR32" s="40">
        <f t="shared" si="12"/>
        <v>1248.5</v>
      </c>
      <c r="AS32" s="40">
        <f t="shared" si="13"/>
        <v>12485</v>
      </c>
      <c r="AT32" s="40">
        <v>7200</v>
      </c>
      <c r="AU32" s="40">
        <f t="shared" si="16"/>
        <v>167366.4718</v>
      </c>
      <c r="AV32" s="54"/>
      <c r="AW32" s="55"/>
      <c r="AX32" s="55"/>
      <c r="AY32" s="55"/>
      <c r="AZ32" s="55"/>
      <c r="BA32" s="30"/>
      <c r="BB32" s="30"/>
      <c r="BC32" s="30"/>
      <c r="BD32" s="30"/>
    </row>
    <row r="33" spans="2:56" ht="18" x14ac:dyDescent="0.25">
      <c r="B33" s="32">
        <v>29</v>
      </c>
      <c r="C33" s="33">
        <v>10</v>
      </c>
      <c r="D33" s="33">
        <v>1</v>
      </c>
      <c r="E33" s="32">
        <v>20</v>
      </c>
      <c r="F33" s="32">
        <v>29</v>
      </c>
      <c r="G33" s="32">
        <v>270</v>
      </c>
      <c r="H33" s="32"/>
      <c r="I33" s="34" t="s">
        <v>135</v>
      </c>
      <c r="J33" s="35" t="s">
        <v>136</v>
      </c>
      <c r="K33" s="37">
        <f>2014-2000</f>
        <v>14</v>
      </c>
      <c r="L33" s="33" t="s">
        <v>63</v>
      </c>
      <c r="M33" s="33">
        <v>9</v>
      </c>
      <c r="N33" s="33">
        <v>30</v>
      </c>
      <c r="O33" s="33" t="s">
        <v>57</v>
      </c>
      <c r="P33" s="38" t="s">
        <v>137</v>
      </c>
      <c r="Q33" s="39" t="s">
        <v>74</v>
      </c>
      <c r="R33" s="39" t="s">
        <v>74</v>
      </c>
      <c r="S33" s="40">
        <v>9291.2999999999993</v>
      </c>
      <c r="T33" s="40">
        <v>0</v>
      </c>
      <c r="U33" s="40">
        <f t="shared" si="0"/>
        <v>9291.2999999999993</v>
      </c>
      <c r="V33" s="40">
        <v>799</v>
      </c>
      <c r="W33" s="40">
        <v>547</v>
      </c>
      <c r="X33" s="40">
        <v>365.2</v>
      </c>
      <c r="Y33" s="40">
        <v>0</v>
      </c>
      <c r="Z33" s="40">
        <f t="shared" si="14"/>
        <v>1448.4749999999999</v>
      </c>
      <c r="AA33" s="40">
        <f t="shared" si="1"/>
        <v>289.69499999999999</v>
      </c>
      <c r="AB33" s="41">
        <v>547.69000000000005</v>
      </c>
      <c r="AC33" s="40">
        <f t="shared" si="2"/>
        <v>193.13</v>
      </c>
      <c r="AD33" s="40">
        <f t="shared" si="3"/>
        <v>4645.6499999999996</v>
      </c>
      <c r="AE33" s="42">
        <v>338</v>
      </c>
      <c r="AF33" s="42">
        <v>70.099999999999994</v>
      </c>
      <c r="AG33" s="40">
        <f t="shared" si="15"/>
        <v>61.215000000000003</v>
      </c>
      <c r="AH33" s="40">
        <f t="shared" si="4"/>
        <v>12.243</v>
      </c>
      <c r="AI33" s="40">
        <f t="shared" si="5"/>
        <v>57.939</v>
      </c>
      <c r="AJ33" s="40">
        <f t="shared" si="6"/>
        <v>8.1620000000000008</v>
      </c>
      <c r="AK33" s="42">
        <f t="shared" si="7"/>
        <v>21.907600000000002</v>
      </c>
      <c r="AL33" s="42">
        <f t="shared" si="7"/>
        <v>7.7252000000000001</v>
      </c>
      <c r="AM33" s="42">
        <v>0</v>
      </c>
      <c r="AN33" s="42">
        <f t="shared" si="8"/>
        <v>56.333333333333336</v>
      </c>
      <c r="AO33" s="42">
        <f t="shared" si="9"/>
        <v>169</v>
      </c>
      <c r="AP33" s="42">
        <f t="shared" si="10"/>
        <v>563.33333333333337</v>
      </c>
      <c r="AQ33" s="42">
        <f t="shared" si="11"/>
        <v>7716.1682666666684</v>
      </c>
      <c r="AR33" s="40">
        <f t="shared" si="12"/>
        <v>1548.55</v>
      </c>
      <c r="AS33" s="40">
        <f t="shared" si="13"/>
        <v>15485.499999999998</v>
      </c>
      <c r="AT33" s="40">
        <v>7200</v>
      </c>
      <c r="AU33" s="40">
        <f t="shared" si="16"/>
        <v>198373.74826666666</v>
      </c>
      <c r="AV33" s="54"/>
      <c r="AW33" s="46"/>
      <c r="AX33" s="46"/>
      <c r="AY33" s="29"/>
      <c r="AZ33" s="29"/>
      <c r="BA33" s="30"/>
      <c r="BB33" s="30"/>
      <c r="BC33" s="30"/>
      <c r="BD33" s="30"/>
    </row>
    <row r="34" spans="2:56" ht="18" x14ac:dyDescent="0.25">
      <c r="B34" s="32">
        <v>30</v>
      </c>
      <c r="C34" s="33">
        <v>10</v>
      </c>
      <c r="D34" s="33">
        <v>1</v>
      </c>
      <c r="E34" s="32">
        <v>20</v>
      </c>
      <c r="F34" s="32">
        <v>30</v>
      </c>
      <c r="G34" s="32">
        <v>270</v>
      </c>
      <c r="H34" s="32"/>
      <c r="I34" s="34" t="s">
        <v>138</v>
      </c>
      <c r="J34" s="35" t="s">
        <v>139</v>
      </c>
      <c r="K34" s="37">
        <f>2014-1991</f>
        <v>23</v>
      </c>
      <c r="L34" s="33" t="s">
        <v>56</v>
      </c>
      <c r="M34" s="33">
        <v>9</v>
      </c>
      <c r="N34" s="33">
        <v>40</v>
      </c>
      <c r="O34" s="33" t="s">
        <v>57</v>
      </c>
      <c r="P34" s="38" t="s">
        <v>140</v>
      </c>
      <c r="Q34" s="39" t="s">
        <v>74</v>
      </c>
      <c r="R34" s="39" t="s">
        <v>74</v>
      </c>
      <c r="S34" s="40">
        <v>11953.5</v>
      </c>
      <c r="T34" s="40">
        <v>0</v>
      </c>
      <c r="U34" s="40">
        <f t="shared" si="0"/>
        <v>11953.5</v>
      </c>
      <c r="V34" s="40">
        <v>1037</v>
      </c>
      <c r="W34" s="40">
        <v>711</v>
      </c>
      <c r="X34" s="40">
        <v>438</v>
      </c>
      <c r="Y34" s="40">
        <v>0</v>
      </c>
      <c r="Z34" s="40">
        <f t="shared" si="14"/>
        <v>1858.7249999999999</v>
      </c>
      <c r="AA34" s="40">
        <f t="shared" si="1"/>
        <v>371.745</v>
      </c>
      <c r="AB34" s="41">
        <v>678.41</v>
      </c>
      <c r="AC34" s="40">
        <f t="shared" si="2"/>
        <v>247.83</v>
      </c>
      <c r="AD34" s="40">
        <f t="shared" si="3"/>
        <v>5976.75</v>
      </c>
      <c r="AE34" s="42">
        <v>450</v>
      </c>
      <c r="AF34" s="42">
        <v>0</v>
      </c>
      <c r="AG34" s="40">
        <f t="shared" si="15"/>
        <v>67.5</v>
      </c>
      <c r="AH34" s="40">
        <f t="shared" si="4"/>
        <v>13.5</v>
      </c>
      <c r="AI34" s="40">
        <f t="shared" si="5"/>
        <v>74.349000000000004</v>
      </c>
      <c r="AJ34" s="40">
        <f t="shared" si="6"/>
        <v>9</v>
      </c>
      <c r="AK34" s="42">
        <f t="shared" si="7"/>
        <v>27.136399999999998</v>
      </c>
      <c r="AL34" s="42">
        <f t="shared" si="7"/>
        <v>9.9132000000000016</v>
      </c>
      <c r="AM34" s="42">
        <v>0</v>
      </c>
      <c r="AN34" s="42">
        <f t="shared" si="8"/>
        <v>75</v>
      </c>
      <c r="AO34" s="42">
        <f t="shared" si="9"/>
        <v>225</v>
      </c>
      <c r="AP34" s="42">
        <f t="shared" si="10"/>
        <v>750</v>
      </c>
      <c r="AQ34" s="42">
        <f t="shared" si="11"/>
        <v>8866.7831999999999</v>
      </c>
      <c r="AR34" s="40">
        <f t="shared" si="12"/>
        <v>1992.25</v>
      </c>
      <c r="AS34" s="40">
        <f t="shared" si="13"/>
        <v>19922.5</v>
      </c>
      <c r="AT34" s="40">
        <v>7200</v>
      </c>
      <c r="AU34" s="40">
        <f t="shared" si="16"/>
        <v>251512.80320000002</v>
      </c>
      <c r="AV34" s="49"/>
      <c r="AW34" s="29"/>
      <c r="AX34" s="29"/>
      <c r="AY34" s="29"/>
      <c r="AZ34" s="29"/>
      <c r="BA34" s="30"/>
      <c r="BB34" s="30"/>
      <c r="BC34" s="30"/>
      <c r="BD34" s="30"/>
    </row>
    <row r="35" spans="2:56" ht="18" x14ac:dyDescent="0.25">
      <c r="B35" s="32">
        <v>31</v>
      </c>
      <c r="C35" s="33">
        <v>10</v>
      </c>
      <c r="D35" s="33">
        <v>1</v>
      </c>
      <c r="E35" s="32">
        <v>20</v>
      </c>
      <c r="F35" s="32">
        <v>31</v>
      </c>
      <c r="G35" s="32">
        <v>270</v>
      </c>
      <c r="H35" s="32"/>
      <c r="I35" s="34" t="s">
        <v>141</v>
      </c>
      <c r="J35" s="35" t="s">
        <v>142</v>
      </c>
      <c r="K35" s="37">
        <f>2014-2005</f>
        <v>9</v>
      </c>
      <c r="L35" s="33" t="s">
        <v>56</v>
      </c>
      <c r="M35" s="33">
        <v>15</v>
      </c>
      <c r="N35" s="33">
        <v>40</v>
      </c>
      <c r="O35" s="33" t="s">
        <v>143</v>
      </c>
      <c r="P35" s="38" t="s">
        <v>144</v>
      </c>
      <c r="Q35" s="39" t="s">
        <v>145</v>
      </c>
      <c r="R35" s="39" t="s">
        <v>74</v>
      </c>
      <c r="S35" s="40">
        <v>15425.1</v>
      </c>
      <c r="T35" s="40">
        <v>0</v>
      </c>
      <c r="U35" s="40">
        <f t="shared" si="0"/>
        <v>15425.1</v>
      </c>
      <c r="V35" s="40">
        <v>1206</v>
      </c>
      <c r="W35" s="40">
        <v>755</v>
      </c>
      <c r="X35" s="40">
        <v>292.16000000000003</v>
      </c>
      <c r="Y35" s="40">
        <v>0</v>
      </c>
      <c r="Z35" s="40">
        <f t="shared" si="14"/>
        <v>2357.5889999999999</v>
      </c>
      <c r="AA35" s="40">
        <f t="shared" si="1"/>
        <v>471.51779999999997</v>
      </c>
      <c r="AB35" s="41">
        <v>766.18</v>
      </c>
      <c r="AC35" s="40">
        <f t="shared" si="2"/>
        <v>314.34520000000003</v>
      </c>
      <c r="AD35" s="40">
        <f t="shared" si="3"/>
        <v>7712.5499999999993</v>
      </c>
      <c r="AE35" s="42">
        <v>0</v>
      </c>
      <c r="AF35" s="42">
        <v>70.099999999999994</v>
      </c>
      <c r="AG35" s="40">
        <f t="shared" si="15"/>
        <v>10.514999999999999</v>
      </c>
      <c r="AH35" s="40">
        <f t="shared" si="4"/>
        <v>2.1029999999999998</v>
      </c>
      <c r="AI35" s="40">
        <f t="shared" si="5"/>
        <v>94.303560000000004</v>
      </c>
      <c r="AJ35" s="40">
        <f t="shared" si="6"/>
        <v>1.4019999999999999</v>
      </c>
      <c r="AK35" s="42">
        <f t="shared" si="7"/>
        <v>30.647199999999998</v>
      </c>
      <c r="AL35" s="42">
        <f t="shared" si="7"/>
        <v>12.573808000000001</v>
      </c>
      <c r="AM35" s="42">
        <v>0</v>
      </c>
      <c r="AN35" s="42">
        <f t="shared" si="8"/>
        <v>0</v>
      </c>
      <c r="AO35" s="42">
        <f t="shared" si="9"/>
        <v>0</v>
      </c>
      <c r="AP35" s="42">
        <f t="shared" si="10"/>
        <v>0</v>
      </c>
      <c r="AQ35" s="42">
        <f t="shared" si="11"/>
        <v>2659.7348160000001</v>
      </c>
      <c r="AR35" s="40">
        <f t="shared" si="12"/>
        <v>2570.85</v>
      </c>
      <c r="AS35" s="40">
        <f t="shared" si="13"/>
        <v>25708.499999999996</v>
      </c>
      <c r="AT35" s="40">
        <v>7200</v>
      </c>
      <c r="AU35" s="40">
        <f t="shared" si="16"/>
        <v>304906.33881599997</v>
      </c>
      <c r="AV35" s="51"/>
      <c r="AW35" s="29"/>
      <c r="AX35" s="29"/>
      <c r="AY35" s="46"/>
      <c r="AZ35" s="46"/>
      <c r="BA35" s="30"/>
      <c r="BB35" s="30"/>
      <c r="BC35" s="30"/>
      <c r="BD35" s="30"/>
    </row>
    <row r="36" spans="2:56" s="10" customFormat="1" ht="18" x14ac:dyDescent="0.25">
      <c r="B36" s="32">
        <v>32</v>
      </c>
      <c r="C36" s="33">
        <v>10</v>
      </c>
      <c r="D36" s="33">
        <v>1</v>
      </c>
      <c r="E36" s="32">
        <v>20</v>
      </c>
      <c r="F36" s="32">
        <v>32</v>
      </c>
      <c r="G36" s="32">
        <v>270</v>
      </c>
      <c r="H36" s="32"/>
      <c r="I36" s="34" t="s">
        <v>146</v>
      </c>
      <c r="J36" s="35" t="s">
        <v>147</v>
      </c>
      <c r="K36" s="37">
        <f>2014-1998</f>
        <v>16</v>
      </c>
      <c r="L36" s="33" t="s">
        <v>63</v>
      </c>
      <c r="M36" s="33">
        <v>4</v>
      </c>
      <c r="N36" s="33">
        <v>40</v>
      </c>
      <c r="O36" s="33" t="s">
        <v>57</v>
      </c>
      <c r="P36" s="38" t="s">
        <v>68</v>
      </c>
      <c r="Q36" s="39" t="s">
        <v>59</v>
      </c>
      <c r="R36" s="39" t="s">
        <v>60</v>
      </c>
      <c r="S36" s="40">
        <v>9538</v>
      </c>
      <c r="T36" s="40">
        <v>0</v>
      </c>
      <c r="U36" s="40">
        <f t="shared" si="0"/>
        <v>9538</v>
      </c>
      <c r="V36" s="40">
        <v>882</v>
      </c>
      <c r="W36" s="40">
        <v>532</v>
      </c>
      <c r="X36" s="40">
        <v>365.2</v>
      </c>
      <c r="Y36" s="40">
        <v>0</v>
      </c>
      <c r="Z36" s="40">
        <f t="shared" si="14"/>
        <v>1485.48</v>
      </c>
      <c r="AA36" s="40">
        <f t="shared" si="1"/>
        <v>297.096</v>
      </c>
      <c r="AB36" s="41">
        <v>608.48</v>
      </c>
      <c r="AC36" s="40">
        <f t="shared" si="2"/>
        <v>198.06400000000002</v>
      </c>
      <c r="AD36" s="40">
        <f t="shared" si="3"/>
        <v>4769</v>
      </c>
      <c r="AE36" s="42">
        <v>375</v>
      </c>
      <c r="AF36" s="42">
        <v>0</v>
      </c>
      <c r="AG36" s="40">
        <f t="shared" si="15"/>
        <v>56.25</v>
      </c>
      <c r="AH36" s="40">
        <f t="shared" si="4"/>
        <v>11.25</v>
      </c>
      <c r="AI36" s="40">
        <f t="shared" si="5"/>
        <v>59.419200000000004</v>
      </c>
      <c r="AJ36" s="40">
        <f t="shared" si="6"/>
        <v>7.5</v>
      </c>
      <c r="AK36" s="42">
        <f t="shared" si="7"/>
        <v>24.339200000000002</v>
      </c>
      <c r="AL36" s="42">
        <f t="shared" si="7"/>
        <v>7.9225600000000007</v>
      </c>
      <c r="AM36" s="42">
        <v>0</v>
      </c>
      <c r="AN36" s="42">
        <f t="shared" si="8"/>
        <v>62.5</v>
      </c>
      <c r="AO36" s="42">
        <f t="shared" si="9"/>
        <v>187.5</v>
      </c>
      <c r="AP36" s="42">
        <f t="shared" si="10"/>
        <v>625</v>
      </c>
      <c r="AQ36" s="42">
        <f t="shared" si="11"/>
        <v>7375.171519999999</v>
      </c>
      <c r="AR36" s="40">
        <f t="shared" si="12"/>
        <v>1589.6666666666667</v>
      </c>
      <c r="AS36" s="40">
        <f t="shared" si="13"/>
        <v>15896.666666666666</v>
      </c>
      <c r="AT36" s="40">
        <v>7200</v>
      </c>
      <c r="AU36" s="40">
        <f t="shared" si="16"/>
        <v>203706.34485333331</v>
      </c>
      <c r="AV36" s="51"/>
      <c r="AW36" s="29"/>
      <c r="AX36" s="29"/>
      <c r="AY36" s="29"/>
      <c r="AZ36" s="29"/>
      <c r="BA36" s="30"/>
      <c r="BB36" s="30"/>
      <c r="BC36" s="30"/>
      <c r="BD36" s="30"/>
    </row>
    <row r="37" spans="2:56" ht="18" x14ac:dyDescent="0.25">
      <c r="B37" s="32">
        <v>33</v>
      </c>
      <c r="C37" s="33">
        <v>10</v>
      </c>
      <c r="D37" s="33">
        <v>1</v>
      </c>
      <c r="E37" s="32">
        <v>20</v>
      </c>
      <c r="F37" s="32">
        <v>33</v>
      </c>
      <c r="G37" s="32">
        <v>270</v>
      </c>
      <c r="H37" s="32"/>
      <c r="I37" s="34" t="s">
        <v>148</v>
      </c>
      <c r="J37" s="35" t="s">
        <v>149</v>
      </c>
      <c r="K37" s="37">
        <f>2014-1994</f>
        <v>20</v>
      </c>
      <c r="L37" s="33" t="s">
        <v>56</v>
      </c>
      <c r="M37" s="33">
        <v>8</v>
      </c>
      <c r="N37" s="33">
        <v>40</v>
      </c>
      <c r="O37" s="33" t="s">
        <v>57</v>
      </c>
      <c r="P37" s="38" t="s">
        <v>150</v>
      </c>
      <c r="Q37" s="39" t="s">
        <v>151</v>
      </c>
      <c r="R37" s="39" t="s">
        <v>74</v>
      </c>
      <c r="S37" s="40">
        <v>11272.5</v>
      </c>
      <c r="T37" s="40">
        <v>0</v>
      </c>
      <c r="U37" s="40">
        <f t="shared" si="0"/>
        <v>11272.5</v>
      </c>
      <c r="V37" s="40">
        <v>1021</v>
      </c>
      <c r="W37" s="40">
        <v>695</v>
      </c>
      <c r="X37" s="40">
        <v>438</v>
      </c>
      <c r="Y37" s="40">
        <v>0</v>
      </c>
      <c r="Z37" s="40">
        <f t="shared" si="14"/>
        <v>1756.575</v>
      </c>
      <c r="AA37" s="40">
        <f t="shared" si="1"/>
        <v>351.315</v>
      </c>
      <c r="AB37" s="41">
        <v>659.41</v>
      </c>
      <c r="AC37" s="40">
        <f t="shared" si="2"/>
        <v>234.21</v>
      </c>
      <c r="AD37" s="40">
        <f t="shared" si="3"/>
        <v>5636.25</v>
      </c>
      <c r="AE37" s="42">
        <v>450</v>
      </c>
      <c r="AF37" s="42">
        <v>70.099999999999994</v>
      </c>
      <c r="AG37" s="40">
        <f t="shared" si="15"/>
        <v>78.015000000000001</v>
      </c>
      <c r="AH37" s="40">
        <f t="shared" si="4"/>
        <v>15.603</v>
      </c>
      <c r="AI37" s="40">
        <f t="shared" si="5"/>
        <v>70.263000000000005</v>
      </c>
      <c r="AJ37" s="40">
        <f t="shared" si="6"/>
        <v>10.402000000000001</v>
      </c>
      <c r="AK37" s="42">
        <f t="shared" si="7"/>
        <v>26.3764</v>
      </c>
      <c r="AL37" s="42">
        <f t="shared" si="7"/>
        <v>9.3684000000000012</v>
      </c>
      <c r="AM37" s="42">
        <v>0</v>
      </c>
      <c r="AN37" s="42">
        <f t="shared" si="8"/>
        <v>75</v>
      </c>
      <c r="AO37" s="42">
        <f t="shared" si="9"/>
        <v>225</v>
      </c>
      <c r="AP37" s="42">
        <f t="shared" si="10"/>
        <v>750</v>
      </c>
      <c r="AQ37" s="42">
        <f t="shared" si="11"/>
        <v>9811.5335999999988</v>
      </c>
      <c r="AR37" s="40">
        <f t="shared" si="12"/>
        <v>1878.75</v>
      </c>
      <c r="AS37" s="40">
        <f t="shared" si="13"/>
        <v>18787.5</v>
      </c>
      <c r="AT37" s="40">
        <v>7200</v>
      </c>
      <c r="AU37" s="40">
        <f t="shared" si="16"/>
        <v>240450.15360000002</v>
      </c>
      <c r="AV37" s="54"/>
      <c r="AW37" s="29"/>
      <c r="AX37" s="29"/>
      <c r="AY37" s="29"/>
      <c r="AZ37" s="29"/>
      <c r="BA37" s="30"/>
      <c r="BB37" s="30"/>
      <c r="BC37" s="30"/>
      <c r="BD37" s="30"/>
    </row>
    <row r="38" spans="2:56" ht="18" x14ac:dyDescent="0.25">
      <c r="B38" s="32">
        <v>34</v>
      </c>
      <c r="C38" s="33">
        <v>10</v>
      </c>
      <c r="D38" s="33">
        <v>1</v>
      </c>
      <c r="E38" s="32">
        <v>20</v>
      </c>
      <c r="F38" s="32">
        <v>34</v>
      </c>
      <c r="G38" s="32">
        <v>270</v>
      </c>
      <c r="H38" s="32"/>
      <c r="I38" s="34" t="s">
        <v>152</v>
      </c>
      <c r="J38" s="35" t="s">
        <v>153</v>
      </c>
      <c r="K38" s="37">
        <f>2014-1994</f>
        <v>20</v>
      </c>
      <c r="L38" s="33" t="s">
        <v>56</v>
      </c>
      <c r="M38" s="33">
        <v>13</v>
      </c>
      <c r="N38" s="33">
        <v>30</v>
      </c>
      <c r="O38" s="33" t="s">
        <v>57</v>
      </c>
      <c r="P38" s="38" t="s">
        <v>130</v>
      </c>
      <c r="Q38" s="39" t="s">
        <v>125</v>
      </c>
      <c r="R38" s="39" t="s">
        <v>74</v>
      </c>
      <c r="S38" s="40">
        <v>10161</v>
      </c>
      <c r="T38" s="40">
        <v>0</v>
      </c>
      <c r="U38" s="40">
        <f t="shared" si="0"/>
        <v>10161</v>
      </c>
      <c r="V38" s="40">
        <f>846+80</f>
        <v>926</v>
      </c>
      <c r="W38" s="40">
        <f>528+50</f>
        <v>578</v>
      </c>
      <c r="X38" s="40">
        <v>438</v>
      </c>
      <c r="Y38" s="40">
        <v>0</v>
      </c>
      <c r="Z38" s="40">
        <f t="shared" si="14"/>
        <v>1589.85</v>
      </c>
      <c r="AA38" s="40">
        <f t="shared" si="1"/>
        <v>317.96999999999997</v>
      </c>
      <c r="AB38" s="41">
        <v>626.70000000000005</v>
      </c>
      <c r="AC38" s="40">
        <f t="shared" si="2"/>
        <v>211.98000000000002</v>
      </c>
      <c r="AD38" s="40">
        <f t="shared" si="3"/>
        <v>5080.5</v>
      </c>
      <c r="AE38" s="42">
        <v>300</v>
      </c>
      <c r="AF38" s="42">
        <v>70.099999999999994</v>
      </c>
      <c r="AG38" s="40">
        <f t="shared" si="15"/>
        <v>55.515000000000001</v>
      </c>
      <c r="AH38" s="40">
        <f t="shared" si="4"/>
        <v>11.103</v>
      </c>
      <c r="AI38" s="40">
        <f t="shared" si="5"/>
        <v>63.594000000000001</v>
      </c>
      <c r="AJ38" s="40">
        <f t="shared" si="6"/>
        <v>7.402000000000001</v>
      </c>
      <c r="AK38" s="42">
        <f t="shared" si="7"/>
        <v>25.068000000000001</v>
      </c>
      <c r="AL38" s="42">
        <f t="shared" si="7"/>
        <v>8.4792000000000005</v>
      </c>
      <c r="AM38" s="42">
        <v>0</v>
      </c>
      <c r="AN38" s="42">
        <f t="shared" si="8"/>
        <v>50</v>
      </c>
      <c r="AO38" s="42">
        <f t="shared" si="9"/>
        <v>150</v>
      </c>
      <c r="AP38" s="42">
        <f t="shared" si="10"/>
        <v>500</v>
      </c>
      <c r="AQ38" s="42">
        <f t="shared" si="11"/>
        <v>7195.1344000000008</v>
      </c>
      <c r="AR38" s="40">
        <f t="shared" si="12"/>
        <v>1693.5</v>
      </c>
      <c r="AS38" s="40">
        <f t="shared" si="13"/>
        <v>16935</v>
      </c>
      <c r="AT38" s="40">
        <v>7200</v>
      </c>
      <c r="AU38" s="40">
        <f t="shared" si="16"/>
        <v>216298.13440000001</v>
      </c>
      <c r="AV38" s="53"/>
      <c r="AW38" s="29"/>
      <c r="AX38" s="29"/>
      <c r="AY38" s="29"/>
      <c r="AZ38" s="29"/>
      <c r="BA38" s="30"/>
      <c r="BB38" s="30"/>
      <c r="BC38" s="30"/>
      <c r="BD38" s="30"/>
    </row>
    <row r="39" spans="2:56" ht="18" x14ac:dyDescent="0.25">
      <c r="B39" s="32">
        <v>35</v>
      </c>
      <c r="C39" s="33">
        <v>10</v>
      </c>
      <c r="D39" s="33">
        <v>1</v>
      </c>
      <c r="E39" s="32">
        <v>20</v>
      </c>
      <c r="F39" s="32">
        <v>35</v>
      </c>
      <c r="G39" s="32">
        <v>270</v>
      </c>
      <c r="H39" s="32"/>
      <c r="I39" s="34" t="s">
        <v>154</v>
      </c>
      <c r="J39" s="35" t="s">
        <v>155</v>
      </c>
      <c r="K39" s="37">
        <f>2014-2002</f>
        <v>12</v>
      </c>
      <c r="L39" s="33" t="s">
        <v>56</v>
      </c>
      <c r="M39" s="33">
        <v>3</v>
      </c>
      <c r="N39" s="33">
        <v>30</v>
      </c>
      <c r="O39" s="33" t="s">
        <v>57</v>
      </c>
      <c r="P39" s="38" t="s">
        <v>64</v>
      </c>
      <c r="Q39" s="39" t="s">
        <v>65</v>
      </c>
      <c r="R39" s="39" t="s">
        <v>60</v>
      </c>
      <c r="S39" s="40">
        <v>7227.3</v>
      </c>
      <c r="T39" s="40">
        <v>0</v>
      </c>
      <c r="U39" s="40">
        <f t="shared" si="0"/>
        <v>7227.3</v>
      </c>
      <c r="V39" s="40">
        <v>672</v>
      </c>
      <c r="W39" s="40">
        <v>402</v>
      </c>
      <c r="X39" s="40">
        <v>292</v>
      </c>
      <c r="Y39" s="40">
        <v>0</v>
      </c>
      <c r="Z39" s="40">
        <f t="shared" si="14"/>
        <v>1127.895</v>
      </c>
      <c r="AA39" s="40">
        <f t="shared" si="1"/>
        <v>225.57900000000001</v>
      </c>
      <c r="AB39" s="41">
        <v>540.25</v>
      </c>
      <c r="AC39" s="40">
        <f t="shared" si="2"/>
        <v>150.386</v>
      </c>
      <c r="AD39" s="40">
        <f t="shared" si="3"/>
        <v>3613.65</v>
      </c>
      <c r="AE39" s="42">
        <v>375</v>
      </c>
      <c r="AF39" s="42">
        <v>0</v>
      </c>
      <c r="AG39" s="40">
        <f t="shared" si="15"/>
        <v>56.25</v>
      </c>
      <c r="AH39" s="40">
        <f t="shared" si="4"/>
        <v>11.25</v>
      </c>
      <c r="AI39" s="40">
        <f t="shared" si="5"/>
        <v>45.1158</v>
      </c>
      <c r="AJ39" s="40">
        <f t="shared" si="6"/>
        <v>7.5</v>
      </c>
      <c r="AK39" s="42">
        <f t="shared" si="7"/>
        <v>21.61</v>
      </c>
      <c r="AL39" s="42">
        <f t="shared" si="7"/>
        <v>6.0154399999999999</v>
      </c>
      <c r="AM39" s="42">
        <v>0</v>
      </c>
      <c r="AN39" s="42">
        <f t="shared" si="8"/>
        <v>62.5</v>
      </c>
      <c r="AO39" s="42">
        <f t="shared" si="9"/>
        <v>187.5</v>
      </c>
      <c r="AP39" s="42">
        <f t="shared" si="10"/>
        <v>625</v>
      </c>
      <c r="AQ39" s="42">
        <f t="shared" si="11"/>
        <v>7147.8948799999998</v>
      </c>
      <c r="AR39" s="40">
        <f t="shared" si="12"/>
        <v>1204.55</v>
      </c>
      <c r="AS39" s="40">
        <f t="shared" si="13"/>
        <v>12045.5</v>
      </c>
      <c r="AT39" s="40">
        <v>7200</v>
      </c>
      <c r="AU39" s="40">
        <f t="shared" si="16"/>
        <v>158860.51488</v>
      </c>
      <c r="AV39" s="29"/>
      <c r="AW39" s="29"/>
      <c r="AX39" s="29"/>
      <c r="AY39" s="29"/>
      <c r="AZ39" s="29"/>
      <c r="BA39" s="44"/>
      <c r="BB39" s="44"/>
      <c r="BC39" s="44"/>
      <c r="BD39" s="44"/>
    </row>
    <row r="40" spans="2:56" ht="18" x14ac:dyDescent="0.25">
      <c r="B40" s="32">
        <v>36</v>
      </c>
      <c r="C40" s="33">
        <v>10</v>
      </c>
      <c r="D40" s="33">
        <v>1</v>
      </c>
      <c r="E40" s="32">
        <v>20</v>
      </c>
      <c r="F40" s="32">
        <v>36</v>
      </c>
      <c r="G40" s="32">
        <v>270</v>
      </c>
      <c r="H40" s="32"/>
      <c r="I40" s="34" t="s">
        <v>156</v>
      </c>
      <c r="J40" s="35" t="s">
        <v>157</v>
      </c>
      <c r="K40" s="37">
        <f>2014-1999</f>
        <v>15</v>
      </c>
      <c r="L40" s="33" t="s">
        <v>63</v>
      </c>
      <c r="M40" s="33">
        <v>6</v>
      </c>
      <c r="N40" s="33">
        <v>30</v>
      </c>
      <c r="O40" s="33" t="s">
        <v>57</v>
      </c>
      <c r="P40" s="38" t="s">
        <v>58</v>
      </c>
      <c r="Q40" s="39" t="s">
        <v>158</v>
      </c>
      <c r="R40" s="39" t="s">
        <v>60</v>
      </c>
      <c r="S40" s="40">
        <v>8051.1</v>
      </c>
      <c r="T40" s="40">
        <v>0</v>
      </c>
      <c r="U40" s="40">
        <f t="shared" si="0"/>
        <v>8051.1</v>
      </c>
      <c r="V40" s="40">
        <v>767</v>
      </c>
      <c r="W40" s="40">
        <v>513</v>
      </c>
      <c r="X40" s="40">
        <v>365.2</v>
      </c>
      <c r="Y40" s="40">
        <v>0</v>
      </c>
      <c r="Z40" s="40">
        <f t="shared" si="14"/>
        <v>1262.4450000000002</v>
      </c>
      <c r="AA40" s="40">
        <f t="shared" si="1"/>
        <v>252.48900000000003</v>
      </c>
      <c r="AB40" s="41">
        <v>565.23</v>
      </c>
      <c r="AC40" s="40">
        <f t="shared" si="2"/>
        <v>168.32600000000002</v>
      </c>
      <c r="AD40" s="40">
        <f t="shared" si="3"/>
        <v>4025.55</v>
      </c>
      <c r="AE40" s="42">
        <v>338</v>
      </c>
      <c r="AF40" s="42">
        <v>70.099999999999994</v>
      </c>
      <c r="AG40" s="40">
        <f t="shared" si="15"/>
        <v>61.215000000000003</v>
      </c>
      <c r="AH40" s="40">
        <f t="shared" si="4"/>
        <v>12.243</v>
      </c>
      <c r="AI40" s="40">
        <f t="shared" si="5"/>
        <v>50.497800000000005</v>
      </c>
      <c r="AJ40" s="40">
        <f t="shared" si="6"/>
        <v>8.1620000000000008</v>
      </c>
      <c r="AK40" s="42">
        <f t="shared" si="7"/>
        <v>22.609200000000001</v>
      </c>
      <c r="AL40" s="42">
        <f t="shared" si="7"/>
        <v>6.7330400000000008</v>
      </c>
      <c r="AM40" s="42">
        <v>0</v>
      </c>
      <c r="AN40" s="42">
        <f t="shared" si="8"/>
        <v>56.333333333333336</v>
      </c>
      <c r="AO40" s="42">
        <f t="shared" si="9"/>
        <v>169</v>
      </c>
      <c r="AP40" s="42">
        <f t="shared" si="10"/>
        <v>563.33333333333337</v>
      </c>
      <c r="AQ40" s="42">
        <f t="shared" si="11"/>
        <v>7623.3871466666678</v>
      </c>
      <c r="AR40" s="40">
        <f t="shared" si="12"/>
        <v>1341.85</v>
      </c>
      <c r="AS40" s="40">
        <f t="shared" si="13"/>
        <v>13418.5</v>
      </c>
      <c r="AT40" s="40">
        <v>7200</v>
      </c>
      <c r="AU40" s="40">
        <f t="shared" si="16"/>
        <v>176946.76714666668</v>
      </c>
      <c r="AV40" s="29"/>
      <c r="AW40" s="29"/>
      <c r="AX40" s="29"/>
      <c r="AY40" s="29"/>
      <c r="AZ40" s="29"/>
      <c r="BA40" s="44"/>
      <c r="BB40" s="44"/>
      <c r="BC40" s="44"/>
      <c r="BD40" s="44"/>
    </row>
    <row r="41" spans="2:56" ht="18" x14ac:dyDescent="0.25">
      <c r="B41" s="32">
        <v>37</v>
      </c>
      <c r="C41" s="33">
        <v>10</v>
      </c>
      <c r="D41" s="33">
        <v>1</v>
      </c>
      <c r="E41" s="32">
        <v>20</v>
      </c>
      <c r="F41" s="32">
        <v>37</v>
      </c>
      <c r="G41" s="32">
        <v>270</v>
      </c>
      <c r="H41" s="32"/>
      <c r="I41" s="34" t="s">
        <v>159</v>
      </c>
      <c r="J41" s="34" t="s">
        <v>160</v>
      </c>
      <c r="K41" s="37">
        <f>2014-2011</f>
        <v>3</v>
      </c>
      <c r="L41" s="33" t="s">
        <v>56</v>
      </c>
      <c r="M41" s="33">
        <v>3</v>
      </c>
      <c r="N41" s="33">
        <v>30</v>
      </c>
      <c r="O41" s="33" t="s">
        <v>57</v>
      </c>
      <c r="P41" s="38" t="s">
        <v>64</v>
      </c>
      <c r="Q41" s="39" t="s">
        <v>65</v>
      </c>
      <c r="R41" s="39" t="s">
        <v>60</v>
      </c>
      <c r="S41" s="40">
        <v>7227.3</v>
      </c>
      <c r="T41" s="40">
        <v>0</v>
      </c>
      <c r="U41" s="40">
        <f t="shared" si="0"/>
        <v>7227.3</v>
      </c>
      <c r="V41" s="40">
        <v>672</v>
      </c>
      <c r="W41" s="40">
        <v>402</v>
      </c>
      <c r="X41" s="40">
        <v>0</v>
      </c>
      <c r="Y41" s="40">
        <f>U41/30*25%*52</f>
        <v>3131.83</v>
      </c>
      <c r="Z41" s="40">
        <f t="shared" si="14"/>
        <v>1084.095</v>
      </c>
      <c r="AA41" s="40">
        <f t="shared" si="1"/>
        <v>216.81899999999999</v>
      </c>
      <c r="AB41" s="41">
        <v>539.72</v>
      </c>
      <c r="AC41" s="40">
        <f t="shared" si="2"/>
        <v>144.54600000000002</v>
      </c>
      <c r="AD41" s="40">
        <f t="shared" si="3"/>
        <v>3613.65</v>
      </c>
      <c r="AE41" s="42">
        <v>375</v>
      </c>
      <c r="AF41" s="42">
        <v>0</v>
      </c>
      <c r="AG41" s="40">
        <f t="shared" si="15"/>
        <v>56.25</v>
      </c>
      <c r="AH41" s="40">
        <f t="shared" si="4"/>
        <v>11.25</v>
      </c>
      <c r="AI41" s="40">
        <f t="shared" si="5"/>
        <v>43.363800000000005</v>
      </c>
      <c r="AJ41" s="40">
        <f t="shared" si="6"/>
        <v>7.5</v>
      </c>
      <c r="AK41" s="42">
        <f t="shared" si="7"/>
        <v>21.588800000000003</v>
      </c>
      <c r="AL41" s="42">
        <f t="shared" si="7"/>
        <v>5.7818400000000008</v>
      </c>
      <c r="AM41" s="42">
        <f>U41*6.58%</f>
        <v>475.55633999999998</v>
      </c>
      <c r="AN41" s="42">
        <f t="shared" si="8"/>
        <v>62.5</v>
      </c>
      <c r="AO41" s="42">
        <f t="shared" si="9"/>
        <v>187.5</v>
      </c>
      <c r="AP41" s="42">
        <f t="shared" si="10"/>
        <v>625</v>
      </c>
      <c r="AQ41" s="42">
        <f t="shared" si="11"/>
        <v>7599.3696200000004</v>
      </c>
      <c r="AR41" s="40">
        <f t="shared" si="12"/>
        <v>1204.55</v>
      </c>
      <c r="AS41" s="40">
        <f t="shared" si="13"/>
        <v>12045.5</v>
      </c>
      <c r="AT41" s="40">
        <v>7200</v>
      </c>
      <c r="AU41" s="40">
        <f t="shared" si="16"/>
        <v>158232.65961999999</v>
      </c>
      <c r="AV41" s="44"/>
      <c r="AW41" s="29"/>
      <c r="AX41" s="29"/>
      <c r="AY41" s="29"/>
      <c r="AZ41" s="29"/>
      <c r="BA41" s="30"/>
      <c r="BB41" s="30"/>
      <c r="BC41" s="30"/>
      <c r="BD41" s="30"/>
    </row>
    <row r="42" spans="2:56" ht="18" x14ac:dyDescent="0.25">
      <c r="B42" s="32">
        <v>38</v>
      </c>
      <c r="C42" s="33">
        <v>10</v>
      </c>
      <c r="D42" s="33">
        <v>1</v>
      </c>
      <c r="E42" s="32">
        <v>20</v>
      </c>
      <c r="F42" s="32">
        <v>38</v>
      </c>
      <c r="G42" s="32">
        <v>270</v>
      </c>
      <c r="H42" s="56"/>
      <c r="I42" s="34" t="s">
        <v>161</v>
      </c>
      <c r="J42" s="34" t="s">
        <v>162</v>
      </c>
      <c r="K42" s="37">
        <f>2014-2011</f>
        <v>3</v>
      </c>
      <c r="L42" s="33" t="s">
        <v>63</v>
      </c>
      <c r="M42" s="33">
        <v>3</v>
      </c>
      <c r="N42" s="33">
        <v>30</v>
      </c>
      <c r="O42" s="33" t="s">
        <v>57</v>
      </c>
      <c r="P42" s="38" t="s">
        <v>64</v>
      </c>
      <c r="Q42" s="39" t="s">
        <v>85</v>
      </c>
      <c r="R42" s="39" t="s">
        <v>60</v>
      </c>
      <c r="S42" s="40">
        <v>7227.3</v>
      </c>
      <c r="T42" s="40">
        <v>0</v>
      </c>
      <c r="U42" s="40">
        <f t="shared" si="0"/>
        <v>7227.3</v>
      </c>
      <c r="V42" s="40">
        <v>672</v>
      </c>
      <c r="W42" s="40">
        <v>402</v>
      </c>
      <c r="X42" s="40">
        <v>0</v>
      </c>
      <c r="Y42" s="40">
        <v>0</v>
      </c>
      <c r="Z42" s="40">
        <f t="shared" si="14"/>
        <v>1084.095</v>
      </c>
      <c r="AA42" s="40">
        <f t="shared" si="1"/>
        <v>216.81899999999999</v>
      </c>
      <c r="AB42" s="41">
        <v>539.72</v>
      </c>
      <c r="AC42" s="40">
        <f t="shared" si="2"/>
        <v>144.54600000000002</v>
      </c>
      <c r="AD42" s="40">
        <f t="shared" si="3"/>
        <v>3613.65</v>
      </c>
      <c r="AE42" s="42">
        <v>375</v>
      </c>
      <c r="AF42" s="42">
        <v>0</v>
      </c>
      <c r="AG42" s="40">
        <f t="shared" si="15"/>
        <v>56.25</v>
      </c>
      <c r="AH42" s="40">
        <f t="shared" si="4"/>
        <v>11.25</v>
      </c>
      <c r="AI42" s="40">
        <f t="shared" si="5"/>
        <v>43.363800000000005</v>
      </c>
      <c r="AJ42" s="40">
        <f t="shared" si="6"/>
        <v>7.5</v>
      </c>
      <c r="AK42" s="42">
        <f t="shared" si="7"/>
        <v>21.588800000000003</v>
      </c>
      <c r="AL42" s="42">
        <f t="shared" si="7"/>
        <v>5.7818400000000008</v>
      </c>
      <c r="AM42" s="42">
        <v>0</v>
      </c>
      <c r="AN42" s="42">
        <f t="shared" si="8"/>
        <v>62.5</v>
      </c>
      <c r="AO42" s="42">
        <f t="shared" si="9"/>
        <v>187.5</v>
      </c>
      <c r="AP42" s="42">
        <f t="shared" si="10"/>
        <v>625</v>
      </c>
      <c r="AQ42" s="42">
        <f t="shared" si="11"/>
        <v>7123.8132800000003</v>
      </c>
      <c r="AR42" s="40">
        <f t="shared" si="12"/>
        <v>1204.55</v>
      </c>
      <c r="AS42" s="40">
        <f t="shared" si="13"/>
        <v>12045.5</v>
      </c>
      <c r="AT42" s="40">
        <v>7200</v>
      </c>
      <c r="AU42" s="40">
        <f t="shared" si="16"/>
        <v>154625.27327999996</v>
      </c>
      <c r="AV42" s="43"/>
      <c r="AW42" s="29"/>
      <c r="AX42" s="29"/>
      <c r="AY42" s="46"/>
      <c r="AZ42" s="46"/>
      <c r="BA42" s="46"/>
      <c r="BB42" s="46"/>
      <c r="BC42" s="46"/>
      <c r="BD42" s="46"/>
    </row>
    <row r="43" spans="2:56" ht="18" x14ac:dyDescent="0.25">
      <c r="B43" s="32">
        <v>39</v>
      </c>
      <c r="C43" s="33">
        <v>10</v>
      </c>
      <c r="D43" s="33">
        <v>1</v>
      </c>
      <c r="E43" s="32">
        <v>20</v>
      </c>
      <c r="F43" s="32">
        <v>39</v>
      </c>
      <c r="G43" s="32">
        <v>270</v>
      </c>
      <c r="H43" s="57"/>
      <c r="I43" s="34" t="s">
        <v>163</v>
      </c>
      <c r="J43" s="35" t="s">
        <v>164</v>
      </c>
      <c r="K43" s="37">
        <f>2014-2003</f>
        <v>11</v>
      </c>
      <c r="L43" s="33" t="s">
        <v>56</v>
      </c>
      <c r="M43" s="33">
        <v>4</v>
      </c>
      <c r="N43" s="33">
        <v>30</v>
      </c>
      <c r="O43" s="33" t="s">
        <v>57</v>
      </c>
      <c r="P43" s="38" t="s">
        <v>68</v>
      </c>
      <c r="Q43" s="39" t="s">
        <v>107</v>
      </c>
      <c r="R43" s="39" t="s">
        <v>60</v>
      </c>
      <c r="S43" s="40">
        <v>7491</v>
      </c>
      <c r="T43" s="40">
        <v>0</v>
      </c>
      <c r="U43" s="40">
        <f t="shared" si="0"/>
        <v>7491</v>
      </c>
      <c r="V43" s="40">
        <v>682</v>
      </c>
      <c r="W43" s="40">
        <v>412</v>
      </c>
      <c r="X43" s="40">
        <v>292</v>
      </c>
      <c r="Y43" s="40">
        <v>0</v>
      </c>
      <c r="Z43" s="40">
        <f t="shared" si="14"/>
        <v>1167.45</v>
      </c>
      <c r="AA43" s="40">
        <f t="shared" si="1"/>
        <v>233.48999999999998</v>
      </c>
      <c r="AB43" s="41">
        <v>547.69000000000005</v>
      </c>
      <c r="AC43" s="40">
        <f t="shared" si="2"/>
        <v>155.66</v>
      </c>
      <c r="AD43" s="40">
        <f t="shared" si="3"/>
        <v>3745.5</v>
      </c>
      <c r="AE43" s="42">
        <v>375</v>
      </c>
      <c r="AF43" s="42">
        <v>0</v>
      </c>
      <c r="AG43" s="40">
        <f t="shared" si="15"/>
        <v>56.25</v>
      </c>
      <c r="AH43" s="40">
        <f t="shared" si="4"/>
        <v>11.25</v>
      </c>
      <c r="AI43" s="40">
        <f t="shared" si="5"/>
        <v>46.698</v>
      </c>
      <c r="AJ43" s="40">
        <f t="shared" si="6"/>
        <v>7.5</v>
      </c>
      <c r="AK43" s="42">
        <f t="shared" si="7"/>
        <v>21.907600000000002</v>
      </c>
      <c r="AL43" s="42">
        <f t="shared" si="7"/>
        <v>6.2263999999999999</v>
      </c>
      <c r="AM43" s="42">
        <v>0</v>
      </c>
      <c r="AN43" s="42">
        <f t="shared" si="8"/>
        <v>62.5</v>
      </c>
      <c r="AO43" s="42">
        <f t="shared" si="9"/>
        <v>187.5</v>
      </c>
      <c r="AP43" s="42">
        <f t="shared" si="10"/>
        <v>625</v>
      </c>
      <c r="AQ43" s="42">
        <f t="shared" si="11"/>
        <v>7172.9840000000004</v>
      </c>
      <c r="AR43" s="40">
        <f t="shared" si="12"/>
        <v>1248.5</v>
      </c>
      <c r="AS43" s="40">
        <f t="shared" si="13"/>
        <v>12485</v>
      </c>
      <c r="AT43" s="40">
        <v>7200</v>
      </c>
      <c r="AU43" s="40">
        <f t="shared" si="16"/>
        <v>163627.46400000001</v>
      </c>
      <c r="AV43" s="29"/>
      <c r="AW43" s="29"/>
      <c r="AX43" s="29"/>
      <c r="AY43" s="46"/>
      <c r="AZ43" s="46"/>
      <c r="BA43" s="58"/>
      <c r="BB43" s="58"/>
      <c r="BC43" s="58"/>
      <c r="BD43" s="58"/>
    </row>
    <row r="44" spans="2:56" ht="18" x14ac:dyDescent="0.25">
      <c r="B44" s="32">
        <v>40</v>
      </c>
      <c r="C44" s="33">
        <v>10</v>
      </c>
      <c r="D44" s="33">
        <v>1</v>
      </c>
      <c r="E44" s="32">
        <v>20</v>
      </c>
      <c r="F44" s="32">
        <v>40</v>
      </c>
      <c r="G44" s="32">
        <v>270</v>
      </c>
      <c r="H44" s="32"/>
      <c r="I44" s="34" t="s">
        <v>165</v>
      </c>
      <c r="J44" s="35" t="s">
        <v>166</v>
      </c>
      <c r="K44" s="37">
        <f>2014-2003</f>
        <v>11</v>
      </c>
      <c r="L44" s="33" t="s">
        <v>56</v>
      </c>
      <c r="M44" s="33">
        <v>3</v>
      </c>
      <c r="N44" s="33">
        <v>30</v>
      </c>
      <c r="O44" s="33" t="s">
        <v>57</v>
      </c>
      <c r="P44" s="38" t="s">
        <v>64</v>
      </c>
      <c r="Q44" s="39" t="s">
        <v>65</v>
      </c>
      <c r="R44" s="39" t="s">
        <v>60</v>
      </c>
      <c r="S44" s="40">
        <v>7227.3</v>
      </c>
      <c r="T44" s="40">
        <v>0</v>
      </c>
      <c r="U44" s="40">
        <f t="shared" si="0"/>
        <v>7227.3</v>
      </c>
      <c r="V44" s="40">
        <v>672</v>
      </c>
      <c r="W44" s="40">
        <v>402</v>
      </c>
      <c r="X44" s="40">
        <v>292</v>
      </c>
      <c r="Y44" s="40">
        <v>0</v>
      </c>
      <c r="Z44" s="40">
        <f t="shared" si="14"/>
        <v>1127.895</v>
      </c>
      <c r="AA44" s="40">
        <f t="shared" si="1"/>
        <v>225.57900000000001</v>
      </c>
      <c r="AB44" s="41">
        <v>547.45000000000005</v>
      </c>
      <c r="AC44" s="40">
        <f t="shared" si="2"/>
        <v>150.386</v>
      </c>
      <c r="AD44" s="40">
        <f t="shared" si="3"/>
        <v>3613.65</v>
      </c>
      <c r="AE44" s="42">
        <v>375</v>
      </c>
      <c r="AF44" s="42">
        <v>0</v>
      </c>
      <c r="AG44" s="40">
        <f t="shared" si="15"/>
        <v>56.25</v>
      </c>
      <c r="AH44" s="40">
        <f t="shared" si="4"/>
        <v>11.25</v>
      </c>
      <c r="AI44" s="40">
        <f t="shared" si="5"/>
        <v>45.1158</v>
      </c>
      <c r="AJ44" s="40">
        <f t="shared" si="6"/>
        <v>7.5</v>
      </c>
      <c r="AK44" s="42">
        <f t="shared" si="7"/>
        <v>21.898000000000003</v>
      </c>
      <c r="AL44" s="42">
        <f t="shared" si="7"/>
        <v>6.0154399999999999</v>
      </c>
      <c r="AM44" s="42">
        <v>0</v>
      </c>
      <c r="AN44" s="42">
        <f t="shared" si="8"/>
        <v>62.5</v>
      </c>
      <c r="AO44" s="42">
        <f t="shared" si="9"/>
        <v>187.5</v>
      </c>
      <c r="AP44" s="42">
        <f t="shared" si="10"/>
        <v>625</v>
      </c>
      <c r="AQ44" s="42">
        <f t="shared" si="11"/>
        <v>7151.35088</v>
      </c>
      <c r="AR44" s="40">
        <f t="shared" si="12"/>
        <v>1204.55</v>
      </c>
      <c r="AS44" s="40">
        <f t="shared" si="13"/>
        <v>12045.5</v>
      </c>
      <c r="AT44" s="40">
        <v>7200</v>
      </c>
      <c r="AU44" s="40">
        <f t="shared" si="16"/>
        <v>158950.37088</v>
      </c>
      <c r="AV44" s="29"/>
      <c r="AW44" s="29"/>
      <c r="AX44" s="29"/>
      <c r="AY44" s="29"/>
      <c r="AZ44" s="29"/>
      <c r="BA44" s="30"/>
      <c r="BB44" s="30"/>
      <c r="BC44" s="30"/>
      <c r="BD44" s="30"/>
    </row>
    <row r="45" spans="2:56" ht="18" x14ac:dyDescent="0.25">
      <c r="B45" s="32">
        <v>41</v>
      </c>
      <c r="C45" s="33">
        <v>10</v>
      </c>
      <c r="D45" s="33">
        <v>1</v>
      </c>
      <c r="E45" s="32">
        <v>20</v>
      </c>
      <c r="F45" s="32">
        <v>41</v>
      </c>
      <c r="G45" s="32">
        <v>270</v>
      </c>
      <c r="H45" s="32"/>
      <c r="I45" s="34" t="s">
        <v>167</v>
      </c>
      <c r="J45" s="35" t="s">
        <v>168</v>
      </c>
      <c r="K45" s="37">
        <f>2014-1999</f>
        <v>15</v>
      </c>
      <c r="L45" s="33" t="s">
        <v>56</v>
      </c>
      <c r="M45" s="33">
        <v>6</v>
      </c>
      <c r="N45" s="33">
        <v>30</v>
      </c>
      <c r="O45" s="33" t="s">
        <v>57</v>
      </c>
      <c r="P45" s="38" t="s">
        <v>58</v>
      </c>
      <c r="Q45" s="39" t="s">
        <v>169</v>
      </c>
      <c r="R45" s="39" t="s">
        <v>74</v>
      </c>
      <c r="S45" s="40">
        <v>8051.1</v>
      </c>
      <c r="T45" s="40">
        <v>0</v>
      </c>
      <c r="U45" s="40">
        <f t="shared" si="0"/>
        <v>8051.1</v>
      </c>
      <c r="V45" s="40">
        <v>767</v>
      </c>
      <c r="W45" s="40">
        <v>513</v>
      </c>
      <c r="X45" s="40">
        <v>365.2</v>
      </c>
      <c r="Y45" s="40">
        <v>0</v>
      </c>
      <c r="Z45" s="40">
        <f t="shared" si="14"/>
        <v>1262.4450000000002</v>
      </c>
      <c r="AA45" s="40">
        <f t="shared" si="1"/>
        <v>252.48900000000003</v>
      </c>
      <c r="AB45" s="41">
        <v>565.23</v>
      </c>
      <c r="AC45" s="40">
        <f t="shared" si="2"/>
        <v>168.32600000000002</v>
      </c>
      <c r="AD45" s="40">
        <f t="shared" si="3"/>
        <v>4025.55</v>
      </c>
      <c r="AE45" s="42">
        <v>338</v>
      </c>
      <c r="AF45" s="42">
        <v>70.099999999999994</v>
      </c>
      <c r="AG45" s="40">
        <f t="shared" si="15"/>
        <v>61.215000000000003</v>
      </c>
      <c r="AH45" s="40">
        <f t="shared" si="4"/>
        <v>12.243</v>
      </c>
      <c r="AI45" s="40">
        <f t="shared" si="5"/>
        <v>50.497800000000005</v>
      </c>
      <c r="AJ45" s="40">
        <f t="shared" si="6"/>
        <v>8.1620000000000008</v>
      </c>
      <c r="AK45" s="42">
        <f t="shared" si="7"/>
        <v>22.609200000000001</v>
      </c>
      <c r="AL45" s="42">
        <f t="shared" si="7"/>
        <v>6.7330400000000008</v>
      </c>
      <c r="AM45" s="42">
        <v>0</v>
      </c>
      <c r="AN45" s="42">
        <f t="shared" si="8"/>
        <v>56.333333333333336</v>
      </c>
      <c r="AO45" s="42">
        <f t="shared" si="9"/>
        <v>169</v>
      </c>
      <c r="AP45" s="42">
        <f t="shared" si="10"/>
        <v>563.33333333333337</v>
      </c>
      <c r="AQ45" s="42">
        <f t="shared" si="11"/>
        <v>7623.3871466666678</v>
      </c>
      <c r="AR45" s="40">
        <f t="shared" si="12"/>
        <v>1341.85</v>
      </c>
      <c r="AS45" s="40">
        <f t="shared" si="13"/>
        <v>13418.5</v>
      </c>
      <c r="AT45" s="40">
        <v>7200</v>
      </c>
      <c r="AU45" s="40">
        <f t="shared" si="16"/>
        <v>176946.76714666668</v>
      </c>
      <c r="AV45" s="45"/>
      <c r="AW45" s="44"/>
      <c r="AX45" s="44"/>
      <c r="AY45" s="29"/>
      <c r="AZ45" s="29"/>
      <c r="BA45" s="30"/>
      <c r="BB45" s="30"/>
      <c r="BC45" s="30"/>
      <c r="BD45" s="30"/>
    </row>
    <row r="46" spans="2:56" ht="18" x14ac:dyDescent="0.25">
      <c r="B46" s="32">
        <v>42</v>
      </c>
      <c r="C46" s="33">
        <v>10</v>
      </c>
      <c r="D46" s="33">
        <v>1</v>
      </c>
      <c r="E46" s="32">
        <v>20</v>
      </c>
      <c r="F46" s="32">
        <v>42</v>
      </c>
      <c r="G46" s="32">
        <v>270</v>
      </c>
      <c r="H46" s="32"/>
      <c r="I46" s="34" t="s">
        <v>170</v>
      </c>
      <c r="J46" s="35" t="s">
        <v>171</v>
      </c>
      <c r="K46" s="37">
        <f>2014-1986</f>
        <v>28</v>
      </c>
      <c r="L46" s="33" t="s">
        <v>63</v>
      </c>
      <c r="M46" s="33">
        <v>5</v>
      </c>
      <c r="N46" s="33">
        <v>30</v>
      </c>
      <c r="O46" s="33" t="s">
        <v>57</v>
      </c>
      <c r="P46" s="38" t="s">
        <v>172</v>
      </c>
      <c r="Q46" s="39" t="s">
        <v>85</v>
      </c>
      <c r="R46" s="39" t="s">
        <v>60</v>
      </c>
      <c r="S46" s="40">
        <v>7829.1</v>
      </c>
      <c r="T46" s="40">
        <v>0</v>
      </c>
      <c r="U46" s="40">
        <f t="shared" si="0"/>
        <v>7829.1</v>
      </c>
      <c r="V46" s="40">
        <v>692</v>
      </c>
      <c r="W46" s="40">
        <v>423</v>
      </c>
      <c r="X46" s="40">
        <v>511.28</v>
      </c>
      <c r="Y46" s="40">
        <v>0</v>
      </c>
      <c r="Z46" s="40">
        <f t="shared" si="14"/>
        <v>1251.057</v>
      </c>
      <c r="AA46" s="40">
        <f t="shared" si="1"/>
        <v>250.21140000000003</v>
      </c>
      <c r="AB46" s="41">
        <v>557.55999999999995</v>
      </c>
      <c r="AC46" s="40">
        <f t="shared" si="2"/>
        <v>166.80760000000004</v>
      </c>
      <c r="AD46" s="40">
        <f t="shared" si="3"/>
        <v>3914.55</v>
      </c>
      <c r="AE46" s="42">
        <v>338</v>
      </c>
      <c r="AF46" s="42">
        <v>0</v>
      </c>
      <c r="AG46" s="40">
        <f t="shared" si="15"/>
        <v>50.699999999999996</v>
      </c>
      <c r="AH46" s="40">
        <f t="shared" si="4"/>
        <v>10.139999999999999</v>
      </c>
      <c r="AI46" s="40">
        <f t="shared" si="5"/>
        <v>50.042280000000005</v>
      </c>
      <c r="AJ46" s="40">
        <f t="shared" si="6"/>
        <v>6.76</v>
      </c>
      <c r="AK46" s="42">
        <f t="shared" si="7"/>
        <v>22.302399999999999</v>
      </c>
      <c r="AL46" s="42">
        <f t="shared" si="7"/>
        <v>6.6723040000000013</v>
      </c>
      <c r="AM46" s="42">
        <v>0</v>
      </c>
      <c r="AN46" s="42">
        <f t="shared" si="8"/>
        <v>56.333333333333336</v>
      </c>
      <c r="AO46" s="42">
        <f t="shared" si="9"/>
        <v>169</v>
      </c>
      <c r="AP46" s="42">
        <f t="shared" si="10"/>
        <v>563.33333333333337</v>
      </c>
      <c r="AQ46" s="42">
        <f t="shared" si="11"/>
        <v>6604.0704746666661</v>
      </c>
      <c r="AR46" s="40">
        <f t="shared" si="12"/>
        <v>1304.8500000000001</v>
      </c>
      <c r="AS46" s="40">
        <f t="shared" si="13"/>
        <v>13048.500000000002</v>
      </c>
      <c r="AT46" s="40">
        <v>7200</v>
      </c>
      <c r="AU46" s="40">
        <f t="shared" si="16"/>
        <v>172244.16247466666</v>
      </c>
      <c r="AV46" s="28"/>
      <c r="AW46" s="46"/>
      <c r="AX46" s="46"/>
      <c r="AY46" s="29"/>
      <c r="AZ46" s="29"/>
      <c r="BA46" s="30"/>
      <c r="BB46" s="30"/>
      <c r="BC46" s="30"/>
      <c r="BD46" s="30"/>
    </row>
    <row r="47" spans="2:56" ht="18" x14ac:dyDescent="0.25">
      <c r="B47" s="32">
        <v>43</v>
      </c>
      <c r="C47" s="33">
        <v>10</v>
      </c>
      <c r="D47" s="33">
        <v>1</v>
      </c>
      <c r="E47" s="32">
        <v>20</v>
      </c>
      <c r="F47" s="32">
        <v>43</v>
      </c>
      <c r="G47" s="32">
        <v>270</v>
      </c>
      <c r="H47" s="32"/>
      <c r="I47" s="34" t="s">
        <v>173</v>
      </c>
      <c r="J47" s="35" t="s">
        <v>174</v>
      </c>
      <c r="K47" s="37">
        <f>2014-1990</f>
        <v>24</v>
      </c>
      <c r="L47" s="33" t="s">
        <v>63</v>
      </c>
      <c r="M47" s="33">
        <v>5</v>
      </c>
      <c r="N47" s="33">
        <v>30</v>
      </c>
      <c r="O47" s="33" t="s">
        <v>57</v>
      </c>
      <c r="P47" s="38" t="s">
        <v>172</v>
      </c>
      <c r="Q47" s="39" t="s">
        <v>85</v>
      </c>
      <c r="R47" s="39" t="s">
        <v>60</v>
      </c>
      <c r="S47" s="40">
        <v>7630.2</v>
      </c>
      <c r="T47" s="40">
        <v>0</v>
      </c>
      <c r="U47" s="40">
        <f t="shared" si="0"/>
        <v>7630.2</v>
      </c>
      <c r="V47" s="40">
        <v>692</v>
      </c>
      <c r="W47" s="40">
        <v>423</v>
      </c>
      <c r="X47" s="40">
        <v>511.28</v>
      </c>
      <c r="Y47" s="40">
        <v>0</v>
      </c>
      <c r="Z47" s="40">
        <f t="shared" si="14"/>
        <v>1221.222</v>
      </c>
      <c r="AA47" s="40">
        <f t="shared" si="1"/>
        <v>244.24439999999998</v>
      </c>
      <c r="AB47" s="41">
        <v>552.15</v>
      </c>
      <c r="AC47" s="40">
        <f t="shared" si="2"/>
        <v>162.8296</v>
      </c>
      <c r="AD47" s="40">
        <f t="shared" si="3"/>
        <v>3815.1</v>
      </c>
      <c r="AE47" s="42">
        <v>338</v>
      </c>
      <c r="AF47" s="42">
        <v>70.099999999999994</v>
      </c>
      <c r="AG47" s="40">
        <f t="shared" si="15"/>
        <v>61.215000000000003</v>
      </c>
      <c r="AH47" s="40">
        <f t="shared" si="4"/>
        <v>12.243</v>
      </c>
      <c r="AI47" s="40">
        <f t="shared" si="5"/>
        <v>48.848880000000001</v>
      </c>
      <c r="AJ47" s="40">
        <f t="shared" si="6"/>
        <v>8.1620000000000008</v>
      </c>
      <c r="AK47" s="42">
        <f t="shared" si="7"/>
        <v>22.085999999999999</v>
      </c>
      <c r="AL47" s="42">
        <f t="shared" si="7"/>
        <v>6.5131839999999999</v>
      </c>
      <c r="AM47" s="42">
        <v>0</v>
      </c>
      <c r="AN47" s="42">
        <f t="shared" si="8"/>
        <v>56.333333333333336</v>
      </c>
      <c r="AO47" s="42">
        <f t="shared" si="9"/>
        <v>169</v>
      </c>
      <c r="AP47" s="42">
        <f t="shared" si="10"/>
        <v>563.33333333333337</v>
      </c>
      <c r="AQ47" s="42">
        <f t="shared" si="11"/>
        <v>7594.6834346666683</v>
      </c>
      <c r="AR47" s="40">
        <f t="shared" si="12"/>
        <v>1271.7</v>
      </c>
      <c r="AS47" s="40">
        <f t="shared" si="13"/>
        <v>12717</v>
      </c>
      <c r="AT47" s="40">
        <v>7200</v>
      </c>
      <c r="AU47" s="40">
        <f t="shared" si="16"/>
        <v>169841.59543466667</v>
      </c>
      <c r="AV47" s="47"/>
      <c r="AW47" s="29"/>
      <c r="AX47" s="29"/>
      <c r="AY47" s="29"/>
      <c r="AZ47" s="29"/>
      <c r="BA47" s="30"/>
      <c r="BB47" s="30"/>
      <c r="BC47" s="30"/>
      <c r="BD47" s="30"/>
    </row>
    <row r="48" spans="2:56" ht="18" x14ac:dyDescent="0.25">
      <c r="B48" s="32">
        <v>44</v>
      </c>
      <c r="C48" s="33">
        <v>10</v>
      </c>
      <c r="D48" s="33">
        <v>1</v>
      </c>
      <c r="E48" s="32">
        <v>20</v>
      </c>
      <c r="F48" s="32">
        <v>44</v>
      </c>
      <c r="G48" s="32">
        <v>270</v>
      </c>
      <c r="H48" s="32"/>
      <c r="I48" s="34" t="s">
        <v>175</v>
      </c>
      <c r="J48" s="35" t="s">
        <v>176</v>
      </c>
      <c r="K48" s="37">
        <f>2014-1998</f>
        <v>16</v>
      </c>
      <c r="L48" s="33" t="s">
        <v>56</v>
      </c>
      <c r="M48" s="33">
        <v>3</v>
      </c>
      <c r="N48" s="33">
        <v>30</v>
      </c>
      <c r="O48" s="33" t="s">
        <v>57</v>
      </c>
      <c r="P48" s="38" t="s">
        <v>64</v>
      </c>
      <c r="Q48" s="39" t="s">
        <v>65</v>
      </c>
      <c r="R48" s="39" t="s">
        <v>60</v>
      </c>
      <c r="S48" s="40">
        <v>7227.3</v>
      </c>
      <c r="T48" s="40">
        <v>0</v>
      </c>
      <c r="U48" s="40">
        <f t="shared" si="0"/>
        <v>7227.3</v>
      </c>
      <c r="V48" s="40">
        <v>672</v>
      </c>
      <c r="W48" s="40">
        <v>402</v>
      </c>
      <c r="X48" s="40">
        <v>365.2</v>
      </c>
      <c r="Y48" s="40">
        <v>0</v>
      </c>
      <c r="Z48" s="40">
        <f t="shared" si="14"/>
        <v>1138.875</v>
      </c>
      <c r="AA48" s="40">
        <f t="shared" si="1"/>
        <v>227.77500000000001</v>
      </c>
      <c r="AB48" s="41">
        <v>540.38</v>
      </c>
      <c r="AC48" s="40">
        <f t="shared" si="2"/>
        <v>151.85</v>
      </c>
      <c r="AD48" s="40">
        <f t="shared" si="3"/>
        <v>3613.65</v>
      </c>
      <c r="AE48" s="42">
        <v>375</v>
      </c>
      <c r="AF48" s="42">
        <v>0</v>
      </c>
      <c r="AG48" s="40">
        <f t="shared" si="15"/>
        <v>56.25</v>
      </c>
      <c r="AH48" s="40">
        <f t="shared" si="4"/>
        <v>11.25</v>
      </c>
      <c r="AI48" s="40">
        <f t="shared" si="5"/>
        <v>45.555</v>
      </c>
      <c r="AJ48" s="40">
        <f t="shared" si="6"/>
        <v>7.5</v>
      </c>
      <c r="AK48" s="42">
        <f t="shared" si="7"/>
        <v>21.615200000000002</v>
      </c>
      <c r="AL48" s="42">
        <f t="shared" si="7"/>
        <v>6.0739999999999998</v>
      </c>
      <c r="AM48" s="42">
        <v>0</v>
      </c>
      <c r="AN48" s="42">
        <f t="shared" si="8"/>
        <v>62.5</v>
      </c>
      <c r="AO48" s="42">
        <f t="shared" si="9"/>
        <v>187.5</v>
      </c>
      <c r="AP48" s="42">
        <f t="shared" si="10"/>
        <v>625</v>
      </c>
      <c r="AQ48" s="42">
        <f t="shared" si="11"/>
        <v>7153.9303999999993</v>
      </c>
      <c r="AR48" s="40">
        <f t="shared" si="12"/>
        <v>1204.55</v>
      </c>
      <c r="AS48" s="40">
        <f t="shared" si="13"/>
        <v>12045.5</v>
      </c>
      <c r="AT48" s="40">
        <v>7200</v>
      </c>
      <c r="AU48" s="40">
        <f t="shared" si="16"/>
        <v>159922.19039999999</v>
      </c>
      <c r="AV48" s="48"/>
      <c r="AW48" s="29"/>
      <c r="AX48" s="29"/>
      <c r="AY48" s="29"/>
      <c r="AZ48" s="29"/>
      <c r="BA48" s="30"/>
      <c r="BB48" s="30"/>
      <c r="BC48" s="30"/>
      <c r="BD48" s="30"/>
    </row>
    <row r="49" spans="2:56" ht="18" x14ac:dyDescent="0.25">
      <c r="B49" s="32">
        <v>45</v>
      </c>
      <c r="C49" s="33">
        <v>10</v>
      </c>
      <c r="D49" s="33">
        <v>1</v>
      </c>
      <c r="E49" s="32">
        <v>20</v>
      </c>
      <c r="F49" s="32">
        <v>45</v>
      </c>
      <c r="G49" s="32">
        <v>270</v>
      </c>
      <c r="H49" s="32"/>
      <c r="I49" s="34" t="s">
        <v>177</v>
      </c>
      <c r="J49" s="35" t="s">
        <v>178</v>
      </c>
      <c r="K49" s="37">
        <f>2014-1985</f>
        <v>29</v>
      </c>
      <c r="L49" s="33" t="s">
        <v>63</v>
      </c>
      <c r="M49" s="33">
        <v>13</v>
      </c>
      <c r="N49" s="33">
        <v>30</v>
      </c>
      <c r="O49" s="33" t="s">
        <v>57</v>
      </c>
      <c r="P49" s="38" t="s">
        <v>130</v>
      </c>
      <c r="Q49" s="39" t="s">
        <v>179</v>
      </c>
      <c r="R49" s="39" t="s">
        <v>180</v>
      </c>
      <c r="S49" s="40">
        <v>10757.4</v>
      </c>
      <c r="T49" s="40">
        <v>0</v>
      </c>
      <c r="U49" s="40">
        <f t="shared" si="0"/>
        <v>10757.4</v>
      </c>
      <c r="V49" s="40">
        <f>846+80</f>
        <v>926</v>
      </c>
      <c r="W49" s="40">
        <f>528+50</f>
        <v>578</v>
      </c>
      <c r="X49" s="40">
        <v>511.28</v>
      </c>
      <c r="Y49" s="40">
        <v>0</v>
      </c>
      <c r="Z49" s="40">
        <f t="shared" si="14"/>
        <v>1690.3019999999999</v>
      </c>
      <c r="AA49" s="40">
        <f t="shared" si="1"/>
        <v>338.06040000000002</v>
      </c>
      <c r="AB49" s="41">
        <v>643.12</v>
      </c>
      <c r="AC49" s="40">
        <f t="shared" si="2"/>
        <v>225.37360000000001</v>
      </c>
      <c r="AD49" s="40">
        <f t="shared" si="3"/>
        <v>5378.7</v>
      </c>
      <c r="AE49" s="42">
        <v>300</v>
      </c>
      <c r="AF49" s="42">
        <v>70.099999999999994</v>
      </c>
      <c r="AG49" s="40">
        <f t="shared" si="15"/>
        <v>55.515000000000001</v>
      </c>
      <c r="AH49" s="40">
        <f t="shared" si="4"/>
        <v>11.103</v>
      </c>
      <c r="AI49" s="40">
        <f t="shared" si="5"/>
        <v>67.612079999999992</v>
      </c>
      <c r="AJ49" s="40">
        <f t="shared" si="6"/>
        <v>7.402000000000001</v>
      </c>
      <c r="AK49" s="42">
        <f t="shared" si="7"/>
        <v>25.724800000000002</v>
      </c>
      <c r="AL49" s="42">
        <f t="shared" si="7"/>
        <v>9.0149439999999998</v>
      </c>
      <c r="AM49" s="42">
        <v>0</v>
      </c>
      <c r="AN49" s="42">
        <f t="shared" si="8"/>
        <v>50</v>
      </c>
      <c r="AO49" s="42">
        <f t="shared" si="9"/>
        <v>150</v>
      </c>
      <c r="AP49" s="42">
        <f t="shared" si="10"/>
        <v>500</v>
      </c>
      <c r="AQ49" s="42">
        <f t="shared" si="11"/>
        <v>7257.6618879999996</v>
      </c>
      <c r="AR49" s="40">
        <f t="shared" si="12"/>
        <v>1792.8999999999999</v>
      </c>
      <c r="AS49" s="40">
        <f t="shared" si="13"/>
        <v>17929</v>
      </c>
      <c r="AT49" s="40">
        <v>7200</v>
      </c>
      <c r="AU49" s="40">
        <f t="shared" si="16"/>
        <v>227592.69388800004</v>
      </c>
      <c r="AV49" s="45"/>
      <c r="AW49" s="29"/>
      <c r="AX49" s="29"/>
      <c r="AY49" s="29"/>
      <c r="AZ49" s="29"/>
      <c r="BA49" s="30"/>
      <c r="BB49" s="30"/>
      <c r="BC49" s="30"/>
      <c r="BD49" s="30"/>
    </row>
    <row r="50" spans="2:56" ht="18" x14ac:dyDescent="0.25">
      <c r="B50" s="32">
        <v>46</v>
      </c>
      <c r="C50" s="33">
        <v>10</v>
      </c>
      <c r="D50" s="33">
        <v>1</v>
      </c>
      <c r="E50" s="32">
        <v>20</v>
      </c>
      <c r="F50" s="32">
        <v>46</v>
      </c>
      <c r="G50" s="32">
        <v>270</v>
      </c>
      <c r="H50" s="32"/>
      <c r="I50" s="34" t="s">
        <v>181</v>
      </c>
      <c r="J50" s="35" t="s">
        <v>182</v>
      </c>
      <c r="K50" s="37">
        <f>2014-1999</f>
        <v>15</v>
      </c>
      <c r="L50" s="33" t="s">
        <v>63</v>
      </c>
      <c r="M50" s="33">
        <v>4</v>
      </c>
      <c r="N50" s="33">
        <v>30</v>
      </c>
      <c r="O50" s="33" t="s">
        <v>57</v>
      </c>
      <c r="P50" s="38" t="s">
        <v>68</v>
      </c>
      <c r="Q50" s="39" t="s">
        <v>59</v>
      </c>
      <c r="R50" s="39" t="s">
        <v>60</v>
      </c>
      <c r="S50" s="40">
        <v>7491</v>
      </c>
      <c r="T50" s="40">
        <v>0</v>
      </c>
      <c r="U50" s="40">
        <f t="shared" si="0"/>
        <v>7491</v>
      </c>
      <c r="V50" s="40">
        <v>682</v>
      </c>
      <c r="W50" s="40">
        <v>412</v>
      </c>
      <c r="X50" s="40">
        <v>365.2</v>
      </c>
      <c r="Y50" s="40">
        <v>0</v>
      </c>
      <c r="Z50" s="40">
        <f t="shared" si="14"/>
        <v>1178.4299999999998</v>
      </c>
      <c r="AA50" s="40">
        <f t="shared" si="1"/>
        <v>235.68599999999998</v>
      </c>
      <c r="AB50" s="41">
        <v>547.83000000000004</v>
      </c>
      <c r="AC50" s="40">
        <f t="shared" si="2"/>
        <v>157.124</v>
      </c>
      <c r="AD50" s="40">
        <f t="shared" si="3"/>
        <v>3745.5</v>
      </c>
      <c r="AE50" s="42">
        <v>375</v>
      </c>
      <c r="AF50" s="42">
        <v>70.099999999999994</v>
      </c>
      <c r="AG50" s="40">
        <f t="shared" si="15"/>
        <v>66.765000000000001</v>
      </c>
      <c r="AH50" s="40">
        <f t="shared" si="4"/>
        <v>13.353</v>
      </c>
      <c r="AI50" s="40">
        <f t="shared" si="5"/>
        <v>47.137199999999993</v>
      </c>
      <c r="AJ50" s="40">
        <f t="shared" si="6"/>
        <v>8.902000000000001</v>
      </c>
      <c r="AK50" s="42">
        <f t="shared" si="7"/>
        <v>21.913200000000003</v>
      </c>
      <c r="AL50" s="42">
        <f t="shared" si="7"/>
        <v>6.2849599999999999</v>
      </c>
      <c r="AM50" s="42">
        <v>0</v>
      </c>
      <c r="AN50" s="42">
        <f t="shared" si="8"/>
        <v>62.5</v>
      </c>
      <c r="AO50" s="42">
        <f t="shared" si="9"/>
        <v>187.5</v>
      </c>
      <c r="AP50" s="42">
        <f t="shared" si="10"/>
        <v>625</v>
      </c>
      <c r="AQ50" s="42">
        <f t="shared" si="11"/>
        <v>8188.4643199999991</v>
      </c>
      <c r="AR50" s="40">
        <f t="shared" si="12"/>
        <v>1248.5</v>
      </c>
      <c r="AS50" s="40">
        <f t="shared" si="13"/>
        <v>12485</v>
      </c>
      <c r="AT50" s="40">
        <v>7200</v>
      </c>
      <c r="AU50" s="40">
        <f t="shared" si="16"/>
        <v>165698.70431999999</v>
      </c>
      <c r="AV50" s="45"/>
      <c r="AW50" s="29"/>
      <c r="AX50" s="29"/>
      <c r="AY50" s="29"/>
      <c r="AZ50" s="29"/>
      <c r="BA50" s="30"/>
      <c r="BB50" s="30"/>
      <c r="BC50" s="30"/>
      <c r="BD50" s="30"/>
    </row>
    <row r="51" spans="2:56" ht="18" x14ac:dyDescent="0.25">
      <c r="B51" s="32">
        <v>47</v>
      </c>
      <c r="C51" s="33">
        <v>10</v>
      </c>
      <c r="D51" s="33">
        <v>1</v>
      </c>
      <c r="E51" s="32">
        <v>20</v>
      </c>
      <c r="F51" s="32">
        <v>47</v>
      </c>
      <c r="G51" s="32">
        <v>270</v>
      </c>
      <c r="H51" s="32"/>
      <c r="I51" s="59" t="s">
        <v>183</v>
      </c>
      <c r="J51" s="35" t="s">
        <v>184</v>
      </c>
      <c r="K51" s="37">
        <f>2014-2010</f>
        <v>4</v>
      </c>
      <c r="L51" s="33" t="s">
        <v>63</v>
      </c>
      <c r="M51" s="33">
        <v>3</v>
      </c>
      <c r="N51" s="33">
        <v>30</v>
      </c>
      <c r="O51" s="33" t="s">
        <v>57</v>
      </c>
      <c r="P51" s="38" t="s">
        <v>64</v>
      </c>
      <c r="Q51" s="39" t="s">
        <v>59</v>
      </c>
      <c r="R51" s="39" t="s">
        <v>60</v>
      </c>
      <c r="S51" s="40">
        <v>7227.3</v>
      </c>
      <c r="T51" s="40">
        <v>0</v>
      </c>
      <c r="U51" s="40">
        <f t="shared" si="0"/>
        <v>7227.3</v>
      </c>
      <c r="V51" s="40">
        <v>672</v>
      </c>
      <c r="W51" s="40">
        <v>402</v>
      </c>
      <c r="X51" s="40">
        <v>219.12</v>
      </c>
      <c r="Y51" s="40">
        <v>0</v>
      </c>
      <c r="Z51" s="40">
        <f t="shared" si="14"/>
        <v>1116.963</v>
      </c>
      <c r="AA51" s="40">
        <f t="shared" si="1"/>
        <v>223.39259999999999</v>
      </c>
      <c r="AB51" s="41">
        <v>539.72</v>
      </c>
      <c r="AC51" s="40">
        <f t="shared" si="2"/>
        <v>148.92840000000001</v>
      </c>
      <c r="AD51" s="40">
        <f t="shared" si="3"/>
        <v>3613.65</v>
      </c>
      <c r="AE51" s="42">
        <v>375</v>
      </c>
      <c r="AF51" s="42">
        <v>70.099999999999994</v>
      </c>
      <c r="AG51" s="40">
        <f t="shared" si="15"/>
        <v>66.765000000000001</v>
      </c>
      <c r="AH51" s="40">
        <f t="shared" si="4"/>
        <v>13.353</v>
      </c>
      <c r="AI51" s="40">
        <f t="shared" si="5"/>
        <v>44.678519999999999</v>
      </c>
      <c r="AJ51" s="40">
        <f t="shared" si="6"/>
        <v>8.902000000000001</v>
      </c>
      <c r="AK51" s="42">
        <f t="shared" si="7"/>
        <v>21.588800000000003</v>
      </c>
      <c r="AL51" s="42">
        <f t="shared" si="7"/>
        <v>5.9571360000000002</v>
      </c>
      <c r="AM51" s="42">
        <v>0</v>
      </c>
      <c r="AN51" s="42">
        <f t="shared" si="8"/>
        <v>62.5</v>
      </c>
      <c r="AO51" s="42">
        <f t="shared" si="9"/>
        <v>187.5</v>
      </c>
      <c r="AP51" s="42">
        <f t="shared" si="10"/>
        <v>625</v>
      </c>
      <c r="AQ51" s="42">
        <f t="shared" si="11"/>
        <v>8151.1334720000004</v>
      </c>
      <c r="AR51" s="40">
        <f t="shared" si="12"/>
        <v>1204.55</v>
      </c>
      <c r="AS51" s="40">
        <f t="shared" si="13"/>
        <v>12045.5</v>
      </c>
      <c r="AT51" s="40">
        <v>7200</v>
      </c>
      <c r="AU51" s="40">
        <f t="shared" si="16"/>
        <v>158807.92147199999</v>
      </c>
      <c r="AV51" s="45"/>
      <c r="AW51" s="29"/>
      <c r="AX51" s="29"/>
      <c r="AY51" s="29"/>
      <c r="AZ51" s="29"/>
      <c r="BA51" s="30"/>
      <c r="BB51" s="30"/>
      <c r="BC51" s="30"/>
      <c r="BD51" s="30"/>
    </row>
    <row r="52" spans="2:56" ht="18" x14ac:dyDescent="0.25">
      <c r="B52" s="32">
        <v>48</v>
      </c>
      <c r="C52" s="33">
        <v>10</v>
      </c>
      <c r="D52" s="33">
        <v>1</v>
      </c>
      <c r="E52" s="32">
        <v>20</v>
      </c>
      <c r="F52" s="32">
        <v>48</v>
      </c>
      <c r="G52" s="32">
        <v>270</v>
      </c>
      <c r="H52" s="32"/>
      <c r="I52" s="34" t="s">
        <v>185</v>
      </c>
      <c r="J52" s="35" t="s">
        <v>186</v>
      </c>
      <c r="K52" s="37">
        <f>2014-2000</f>
        <v>14</v>
      </c>
      <c r="L52" s="33" t="s">
        <v>56</v>
      </c>
      <c r="M52" s="33">
        <v>6</v>
      </c>
      <c r="N52" s="33">
        <v>30</v>
      </c>
      <c r="O52" s="33" t="s">
        <v>57</v>
      </c>
      <c r="P52" s="38" t="s">
        <v>58</v>
      </c>
      <c r="Q52" s="39" t="s">
        <v>59</v>
      </c>
      <c r="R52" s="39" t="s">
        <v>60</v>
      </c>
      <c r="S52" s="40">
        <v>8051.1</v>
      </c>
      <c r="T52" s="40">
        <v>0</v>
      </c>
      <c r="U52" s="40">
        <f t="shared" si="0"/>
        <v>8051.1</v>
      </c>
      <c r="V52" s="40">
        <v>767</v>
      </c>
      <c r="W52" s="40">
        <v>513</v>
      </c>
      <c r="X52" s="40">
        <v>365.2</v>
      </c>
      <c r="Y52" s="40">
        <f>U52/30*25%*52</f>
        <v>3488.81</v>
      </c>
      <c r="Z52" s="40">
        <f t="shared" si="14"/>
        <v>1262.4450000000002</v>
      </c>
      <c r="AA52" s="40">
        <f t="shared" si="1"/>
        <v>252.48900000000003</v>
      </c>
      <c r="AB52" s="41">
        <v>565.1</v>
      </c>
      <c r="AC52" s="40">
        <f t="shared" si="2"/>
        <v>168.32600000000002</v>
      </c>
      <c r="AD52" s="40">
        <f t="shared" si="3"/>
        <v>4025.55</v>
      </c>
      <c r="AE52" s="42">
        <v>388</v>
      </c>
      <c r="AF52" s="42">
        <v>70.099999999999994</v>
      </c>
      <c r="AG52" s="40">
        <f t="shared" si="15"/>
        <v>68.715000000000003</v>
      </c>
      <c r="AH52" s="40">
        <f t="shared" si="4"/>
        <v>13.743</v>
      </c>
      <c r="AI52" s="40">
        <f t="shared" si="5"/>
        <v>50.497800000000005</v>
      </c>
      <c r="AJ52" s="40">
        <f t="shared" si="6"/>
        <v>9.1620000000000008</v>
      </c>
      <c r="AK52" s="42">
        <f t="shared" si="7"/>
        <v>22.604000000000003</v>
      </c>
      <c r="AL52" s="42">
        <f t="shared" si="7"/>
        <v>6.7330400000000008</v>
      </c>
      <c r="AM52" s="42">
        <f>U52*6.58%</f>
        <v>529.76238000000001</v>
      </c>
      <c r="AN52" s="42">
        <f t="shared" si="8"/>
        <v>64.666666666666671</v>
      </c>
      <c r="AO52" s="42">
        <f t="shared" si="9"/>
        <v>194</v>
      </c>
      <c r="AP52" s="42">
        <f t="shared" si="10"/>
        <v>646.66666666666663</v>
      </c>
      <c r="AQ52" s="42">
        <f t="shared" si="11"/>
        <v>8989.7537933333333</v>
      </c>
      <c r="AR52" s="40">
        <f t="shared" si="12"/>
        <v>1341.85</v>
      </c>
      <c r="AS52" s="40">
        <f t="shared" si="13"/>
        <v>13418.5</v>
      </c>
      <c r="AT52" s="40">
        <v>7200</v>
      </c>
      <c r="AU52" s="40">
        <f t="shared" si="16"/>
        <v>181800.38379333331</v>
      </c>
      <c r="AV52" s="51"/>
      <c r="AW52" s="46"/>
      <c r="AX52" s="46"/>
      <c r="AY52" s="29"/>
      <c r="AZ52" s="29"/>
      <c r="BA52" s="30"/>
      <c r="BB52" s="30"/>
      <c r="BC52" s="30"/>
      <c r="BD52" s="30"/>
    </row>
    <row r="53" spans="2:56" ht="18" x14ac:dyDescent="0.25">
      <c r="B53" s="32">
        <v>49</v>
      </c>
      <c r="C53" s="33">
        <v>10</v>
      </c>
      <c r="D53" s="33">
        <v>1</v>
      </c>
      <c r="E53" s="32">
        <v>20</v>
      </c>
      <c r="F53" s="32">
        <v>49</v>
      </c>
      <c r="G53" s="32">
        <v>270</v>
      </c>
      <c r="H53" s="32"/>
      <c r="I53" s="34" t="s">
        <v>187</v>
      </c>
      <c r="J53" s="35" t="s">
        <v>188</v>
      </c>
      <c r="K53" s="37">
        <f>2014-1992</f>
        <v>22</v>
      </c>
      <c r="L53" s="33" t="s">
        <v>63</v>
      </c>
      <c r="M53" s="33">
        <v>7</v>
      </c>
      <c r="N53" s="33">
        <v>40</v>
      </c>
      <c r="O53" s="33" t="s">
        <v>57</v>
      </c>
      <c r="P53" s="38" t="s">
        <v>120</v>
      </c>
      <c r="Q53" s="39" t="s">
        <v>121</v>
      </c>
      <c r="R53" s="39" t="s">
        <v>74</v>
      </c>
      <c r="S53" s="40">
        <v>10797.6</v>
      </c>
      <c r="T53" s="40">
        <v>0</v>
      </c>
      <c r="U53" s="40">
        <f t="shared" si="0"/>
        <v>10797.6</v>
      </c>
      <c r="V53" s="40">
        <v>1006</v>
      </c>
      <c r="W53" s="40">
        <v>680</v>
      </c>
      <c r="X53" s="40">
        <v>438</v>
      </c>
      <c r="Y53" s="40">
        <v>0</v>
      </c>
      <c r="Z53" s="40">
        <f t="shared" si="14"/>
        <v>1685.34</v>
      </c>
      <c r="AA53" s="40">
        <f t="shared" si="1"/>
        <v>337.06799999999998</v>
      </c>
      <c r="AB53" s="41">
        <v>646.09</v>
      </c>
      <c r="AC53" s="40">
        <f t="shared" si="2"/>
        <v>224.71200000000002</v>
      </c>
      <c r="AD53" s="40">
        <f t="shared" si="3"/>
        <v>5398.8</v>
      </c>
      <c r="AE53" s="42">
        <v>450</v>
      </c>
      <c r="AF53" s="42">
        <v>70.099999999999994</v>
      </c>
      <c r="AG53" s="40">
        <f t="shared" si="15"/>
        <v>78.015000000000001</v>
      </c>
      <c r="AH53" s="40">
        <f t="shared" si="4"/>
        <v>15.603</v>
      </c>
      <c r="AI53" s="40">
        <f t="shared" si="5"/>
        <v>67.413600000000002</v>
      </c>
      <c r="AJ53" s="40">
        <f t="shared" si="6"/>
        <v>10.402000000000001</v>
      </c>
      <c r="AK53" s="42">
        <f t="shared" si="7"/>
        <v>25.843600000000002</v>
      </c>
      <c r="AL53" s="42">
        <f t="shared" si="7"/>
        <v>8.9884800000000009</v>
      </c>
      <c r="AM53" s="42">
        <v>0</v>
      </c>
      <c r="AN53" s="42">
        <f t="shared" si="8"/>
        <v>75</v>
      </c>
      <c r="AO53" s="42">
        <f t="shared" si="9"/>
        <v>225</v>
      </c>
      <c r="AP53" s="42">
        <f t="shared" si="10"/>
        <v>750</v>
      </c>
      <c r="AQ53" s="42">
        <f t="shared" si="11"/>
        <v>9766.3881600000004</v>
      </c>
      <c r="AR53" s="40">
        <f t="shared" si="12"/>
        <v>1799.6000000000001</v>
      </c>
      <c r="AS53" s="40">
        <f t="shared" si="13"/>
        <v>17996</v>
      </c>
      <c r="AT53" s="40">
        <v>7200</v>
      </c>
      <c r="AU53" s="40">
        <f t="shared" si="16"/>
        <v>231938.50816</v>
      </c>
      <c r="AV53" s="45"/>
      <c r="AW53" s="29"/>
      <c r="AX53" s="29"/>
      <c r="AY53" s="29"/>
      <c r="AZ53" s="29"/>
      <c r="BA53" s="30"/>
      <c r="BB53" s="30"/>
      <c r="BC53" s="30"/>
      <c r="BD53" s="30"/>
    </row>
    <row r="54" spans="2:56" ht="18" x14ac:dyDescent="0.25">
      <c r="B54" s="32">
        <v>50</v>
      </c>
      <c r="C54" s="33">
        <v>10</v>
      </c>
      <c r="D54" s="33">
        <v>1</v>
      </c>
      <c r="E54" s="32">
        <v>20</v>
      </c>
      <c r="F54" s="32">
        <v>50</v>
      </c>
      <c r="G54" s="32">
        <v>270</v>
      </c>
      <c r="H54" s="32"/>
      <c r="I54" s="34" t="s">
        <v>189</v>
      </c>
      <c r="J54" s="35" t="s">
        <v>190</v>
      </c>
      <c r="K54" s="37">
        <f>2014-1989</f>
        <v>25</v>
      </c>
      <c r="L54" s="33" t="s">
        <v>63</v>
      </c>
      <c r="M54" s="33">
        <v>4</v>
      </c>
      <c r="N54" s="33">
        <v>30</v>
      </c>
      <c r="O54" s="33" t="s">
        <v>57</v>
      </c>
      <c r="P54" s="38" t="s">
        <v>68</v>
      </c>
      <c r="Q54" s="39" t="s">
        <v>59</v>
      </c>
      <c r="R54" s="39" t="s">
        <v>60</v>
      </c>
      <c r="S54" s="40">
        <v>7491</v>
      </c>
      <c r="T54" s="40">
        <v>0</v>
      </c>
      <c r="U54" s="40">
        <f t="shared" si="0"/>
        <v>7491</v>
      </c>
      <c r="V54" s="40">
        <v>682</v>
      </c>
      <c r="W54" s="40">
        <v>412</v>
      </c>
      <c r="X54" s="40">
        <v>511.28</v>
      </c>
      <c r="Y54" s="40">
        <v>0</v>
      </c>
      <c r="Z54" s="40">
        <f t="shared" si="14"/>
        <v>1200.3419999999999</v>
      </c>
      <c r="AA54" s="40">
        <f t="shared" si="1"/>
        <v>240.0684</v>
      </c>
      <c r="AB54" s="41">
        <v>548.09</v>
      </c>
      <c r="AC54" s="40">
        <f t="shared" si="2"/>
        <v>160.04560000000001</v>
      </c>
      <c r="AD54" s="40">
        <f t="shared" si="3"/>
        <v>3745.5</v>
      </c>
      <c r="AE54" s="42">
        <v>375</v>
      </c>
      <c r="AF54" s="42">
        <v>0</v>
      </c>
      <c r="AG54" s="40">
        <f t="shared" si="15"/>
        <v>56.25</v>
      </c>
      <c r="AH54" s="40">
        <f t="shared" si="4"/>
        <v>11.25</v>
      </c>
      <c r="AI54" s="40">
        <f t="shared" si="5"/>
        <v>48.013679999999994</v>
      </c>
      <c r="AJ54" s="40">
        <f t="shared" si="6"/>
        <v>7.5</v>
      </c>
      <c r="AK54" s="42">
        <f t="shared" si="7"/>
        <v>21.9236</v>
      </c>
      <c r="AL54" s="42">
        <f t="shared" si="7"/>
        <v>6.4018240000000004</v>
      </c>
      <c r="AM54" s="42">
        <v>0</v>
      </c>
      <c r="AN54" s="42">
        <f t="shared" si="8"/>
        <v>62.5</v>
      </c>
      <c r="AO54" s="42">
        <f t="shared" si="9"/>
        <v>187.5</v>
      </c>
      <c r="AP54" s="42">
        <f t="shared" si="10"/>
        <v>625</v>
      </c>
      <c r="AQ54" s="42">
        <f t="shared" si="11"/>
        <v>7191.0692479999998</v>
      </c>
      <c r="AR54" s="40">
        <f t="shared" si="12"/>
        <v>1248.5</v>
      </c>
      <c r="AS54" s="40">
        <f t="shared" si="13"/>
        <v>12485</v>
      </c>
      <c r="AT54" s="40">
        <v>7200</v>
      </c>
      <c r="AU54" s="40">
        <f t="shared" si="16"/>
        <v>166807.981248</v>
      </c>
      <c r="AV54" s="45"/>
      <c r="AW54" s="29"/>
      <c r="AX54" s="29"/>
      <c r="AY54" s="29"/>
      <c r="AZ54" s="29"/>
      <c r="BA54" s="30"/>
      <c r="BB54" s="30"/>
      <c r="BC54" s="30"/>
      <c r="BD54" s="30"/>
    </row>
    <row r="55" spans="2:56" ht="18" x14ac:dyDescent="0.25">
      <c r="B55" s="32">
        <v>51</v>
      </c>
      <c r="C55" s="33">
        <v>10</v>
      </c>
      <c r="D55" s="33">
        <v>1</v>
      </c>
      <c r="E55" s="32">
        <v>20</v>
      </c>
      <c r="F55" s="32">
        <v>51</v>
      </c>
      <c r="G55" s="32">
        <v>270</v>
      </c>
      <c r="H55" s="32"/>
      <c r="I55" s="34" t="s">
        <v>191</v>
      </c>
      <c r="J55" s="35" t="s">
        <v>192</v>
      </c>
      <c r="K55" s="37">
        <f>2014-1998</f>
        <v>16</v>
      </c>
      <c r="L55" s="33" t="s">
        <v>63</v>
      </c>
      <c r="M55" s="33">
        <v>8</v>
      </c>
      <c r="N55" s="33">
        <v>40</v>
      </c>
      <c r="O55" s="33" t="s">
        <v>57</v>
      </c>
      <c r="P55" s="38" t="s">
        <v>193</v>
      </c>
      <c r="Q55" s="39" t="s">
        <v>59</v>
      </c>
      <c r="R55" s="39" t="s">
        <v>60</v>
      </c>
      <c r="S55" s="40">
        <v>11272.5</v>
      </c>
      <c r="T55" s="40">
        <v>0</v>
      </c>
      <c r="U55" s="40">
        <f t="shared" si="0"/>
        <v>11272.5</v>
      </c>
      <c r="V55" s="40">
        <v>1021</v>
      </c>
      <c r="W55" s="40">
        <v>695</v>
      </c>
      <c r="X55" s="40">
        <v>365.2</v>
      </c>
      <c r="Y55" s="40">
        <v>0</v>
      </c>
      <c r="Z55" s="40">
        <f t="shared" si="14"/>
        <v>1745.655</v>
      </c>
      <c r="AA55" s="40">
        <f t="shared" si="1"/>
        <v>349.13100000000003</v>
      </c>
      <c r="AB55" s="41">
        <v>659.29</v>
      </c>
      <c r="AC55" s="40">
        <f t="shared" si="2"/>
        <v>232.75400000000002</v>
      </c>
      <c r="AD55" s="40">
        <f t="shared" si="3"/>
        <v>5636.25</v>
      </c>
      <c r="AE55" s="42">
        <v>450</v>
      </c>
      <c r="AF55" s="42">
        <v>70.099999999999994</v>
      </c>
      <c r="AG55" s="40">
        <f t="shared" si="15"/>
        <v>78.015000000000001</v>
      </c>
      <c r="AH55" s="40">
        <f t="shared" si="4"/>
        <v>15.603</v>
      </c>
      <c r="AI55" s="40">
        <f t="shared" si="5"/>
        <v>69.8262</v>
      </c>
      <c r="AJ55" s="40">
        <f t="shared" si="6"/>
        <v>10.402000000000001</v>
      </c>
      <c r="AK55" s="42">
        <f t="shared" si="7"/>
        <v>26.371600000000001</v>
      </c>
      <c r="AL55" s="42">
        <f t="shared" si="7"/>
        <v>9.3101600000000015</v>
      </c>
      <c r="AM55" s="42">
        <v>0</v>
      </c>
      <c r="AN55" s="42">
        <f t="shared" si="8"/>
        <v>75</v>
      </c>
      <c r="AO55" s="42">
        <f t="shared" si="9"/>
        <v>225</v>
      </c>
      <c r="AP55" s="42">
        <f t="shared" si="10"/>
        <v>750</v>
      </c>
      <c r="AQ55" s="42">
        <f t="shared" si="11"/>
        <v>9805.5355200000013</v>
      </c>
      <c r="AR55" s="40">
        <f t="shared" si="12"/>
        <v>1878.75</v>
      </c>
      <c r="AS55" s="40">
        <f t="shared" si="13"/>
        <v>18787.5</v>
      </c>
      <c r="AT55" s="40">
        <v>7200</v>
      </c>
      <c r="AU55" s="40">
        <f t="shared" si="16"/>
        <v>239394.39552000005</v>
      </c>
      <c r="AV55" s="45"/>
      <c r="AW55" s="29"/>
      <c r="AX55" s="29"/>
      <c r="AY55" s="29"/>
      <c r="AZ55" s="29"/>
      <c r="BA55" s="30"/>
      <c r="BB55" s="30"/>
      <c r="BC55" s="30"/>
      <c r="BD55" s="30"/>
    </row>
    <row r="56" spans="2:56" ht="18" x14ac:dyDescent="0.25">
      <c r="B56" s="32">
        <v>52</v>
      </c>
      <c r="C56" s="33">
        <v>10</v>
      </c>
      <c r="D56" s="33">
        <v>1</v>
      </c>
      <c r="E56" s="32">
        <v>20</v>
      </c>
      <c r="F56" s="32">
        <v>52</v>
      </c>
      <c r="G56" s="32">
        <v>270</v>
      </c>
      <c r="H56" s="32"/>
      <c r="I56" s="34" t="s">
        <v>194</v>
      </c>
      <c r="J56" s="35" t="s">
        <v>195</v>
      </c>
      <c r="K56" s="37">
        <f>2014-2007</f>
        <v>7</v>
      </c>
      <c r="L56" s="33" t="s">
        <v>56</v>
      </c>
      <c r="M56" s="33">
        <v>3</v>
      </c>
      <c r="N56" s="33">
        <v>30</v>
      </c>
      <c r="O56" s="33" t="s">
        <v>57</v>
      </c>
      <c r="P56" s="38" t="s">
        <v>64</v>
      </c>
      <c r="Q56" s="39" t="s">
        <v>65</v>
      </c>
      <c r="R56" s="39" t="s">
        <v>60</v>
      </c>
      <c r="S56" s="40">
        <v>7227.3</v>
      </c>
      <c r="T56" s="40">
        <v>0</v>
      </c>
      <c r="U56" s="40">
        <f t="shared" si="0"/>
        <v>7227.3</v>
      </c>
      <c r="V56" s="40">
        <v>672</v>
      </c>
      <c r="W56" s="40">
        <v>402</v>
      </c>
      <c r="X56" s="40">
        <v>219.12</v>
      </c>
      <c r="Y56" s="40">
        <v>0</v>
      </c>
      <c r="Z56" s="40">
        <f t="shared" si="14"/>
        <v>1116.963</v>
      </c>
      <c r="AA56" s="40">
        <f t="shared" si="1"/>
        <v>223.39259999999999</v>
      </c>
      <c r="AB56" s="41">
        <v>540.11</v>
      </c>
      <c r="AC56" s="40">
        <f t="shared" si="2"/>
        <v>148.92840000000001</v>
      </c>
      <c r="AD56" s="40">
        <f t="shared" si="3"/>
        <v>3613.65</v>
      </c>
      <c r="AE56" s="42">
        <v>375</v>
      </c>
      <c r="AF56" s="42">
        <v>0</v>
      </c>
      <c r="AG56" s="40">
        <f t="shared" si="15"/>
        <v>56.25</v>
      </c>
      <c r="AH56" s="40">
        <f t="shared" si="4"/>
        <v>11.25</v>
      </c>
      <c r="AI56" s="40">
        <f t="shared" si="5"/>
        <v>44.678519999999999</v>
      </c>
      <c r="AJ56" s="40">
        <f t="shared" si="6"/>
        <v>7.5</v>
      </c>
      <c r="AK56" s="42">
        <f t="shared" si="7"/>
        <v>21.604400000000002</v>
      </c>
      <c r="AL56" s="42">
        <f t="shared" si="7"/>
        <v>5.9571360000000002</v>
      </c>
      <c r="AM56" s="42">
        <v>0</v>
      </c>
      <c r="AN56" s="42">
        <f t="shared" si="8"/>
        <v>62.5</v>
      </c>
      <c r="AO56" s="42">
        <f t="shared" si="9"/>
        <v>187.5</v>
      </c>
      <c r="AP56" s="42">
        <f t="shared" si="10"/>
        <v>625</v>
      </c>
      <c r="AQ56" s="42">
        <f t="shared" si="11"/>
        <v>7141.8806719999993</v>
      </c>
      <c r="AR56" s="40">
        <f t="shared" si="12"/>
        <v>1204.55</v>
      </c>
      <c r="AS56" s="40">
        <f t="shared" si="13"/>
        <v>12045.5</v>
      </c>
      <c r="AT56" s="40">
        <v>7200</v>
      </c>
      <c r="AU56" s="40">
        <f t="shared" si="16"/>
        <v>157803.34867200002</v>
      </c>
      <c r="AV56" s="45"/>
      <c r="AW56" s="29"/>
      <c r="AX56" s="29"/>
      <c r="AY56" s="29"/>
      <c r="AZ56" s="29"/>
      <c r="BA56" s="30"/>
      <c r="BB56" s="30"/>
      <c r="BC56" s="30"/>
      <c r="BD56" s="30"/>
    </row>
    <row r="57" spans="2:56" ht="18" x14ac:dyDescent="0.25">
      <c r="B57" s="32">
        <v>53</v>
      </c>
      <c r="C57" s="33">
        <v>10</v>
      </c>
      <c r="D57" s="33">
        <v>1</v>
      </c>
      <c r="E57" s="32">
        <v>20</v>
      </c>
      <c r="F57" s="32">
        <v>53</v>
      </c>
      <c r="G57" s="32">
        <v>270</v>
      </c>
      <c r="H57" s="32"/>
      <c r="I57" s="34" t="s">
        <v>196</v>
      </c>
      <c r="J57" s="35" t="s">
        <v>197</v>
      </c>
      <c r="K57" s="37">
        <f>2014-1988</f>
        <v>26</v>
      </c>
      <c r="L57" s="33" t="s">
        <v>63</v>
      </c>
      <c r="M57" s="33">
        <v>3</v>
      </c>
      <c r="N57" s="33">
        <v>30</v>
      </c>
      <c r="O57" s="33" t="s">
        <v>57</v>
      </c>
      <c r="P57" s="38" t="s">
        <v>64</v>
      </c>
      <c r="Q57" s="39" t="s">
        <v>65</v>
      </c>
      <c r="R57" s="39" t="s">
        <v>60</v>
      </c>
      <c r="S57" s="40">
        <v>7227.3</v>
      </c>
      <c r="T57" s="40">
        <v>0</v>
      </c>
      <c r="U57" s="40">
        <f t="shared" si="0"/>
        <v>7227.3</v>
      </c>
      <c r="V57" s="40">
        <v>672</v>
      </c>
      <c r="W57" s="40">
        <v>402</v>
      </c>
      <c r="X57" s="40">
        <v>511.28</v>
      </c>
      <c r="Y57" s="40">
        <v>0</v>
      </c>
      <c r="Z57" s="40">
        <f t="shared" si="14"/>
        <v>1160.787</v>
      </c>
      <c r="AA57" s="40">
        <f t="shared" si="1"/>
        <v>232.1574</v>
      </c>
      <c r="AB57" s="41">
        <v>540.65</v>
      </c>
      <c r="AC57" s="40">
        <f t="shared" si="2"/>
        <v>154.77160000000001</v>
      </c>
      <c r="AD57" s="40">
        <f t="shared" si="3"/>
        <v>3613.65</v>
      </c>
      <c r="AE57" s="42">
        <v>375</v>
      </c>
      <c r="AF57" s="42">
        <v>0</v>
      </c>
      <c r="AG57" s="40">
        <f t="shared" si="15"/>
        <v>56.25</v>
      </c>
      <c r="AH57" s="40">
        <f t="shared" si="4"/>
        <v>11.25</v>
      </c>
      <c r="AI57" s="40">
        <f t="shared" si="5"/>
        <v>46.431480000000001</v>
      </c>
      <c r="AJ57" s="40">
        <f t="shared" si="6"/>
        <v>7.5</v>
      </c>
      <c r="AK57" s="42">
        <f t="shared" si="7"/>
        <v>21.626000000000001</v>
      </c>
      <c r="AL57" s="42">
        <f t="shared" si="7"/>
        <v>6.1908640000000004</v>
      </c>
      <c r="AM57" s="42">
        <v>0</v>
      </c>
      <c r="AN57" s="42">
        <f t="shared" si="8"/>
        <v>62.5</v>
      </c>
      <c r="AO57" s="42">
        <f t="shared" si="9"/>
        <v>187.5</v>
      </c>
      <c r="AP57" s="42">
        <f t="shared" si="10"/>
        <v>625</v>
      </c>
      <c r="AQ57" s="42">
        <f t="shared" si="11"/>
        <v>7165.9801280000011</v>
      </c>
      <c r="AR57" s="40">
        <f t="shared" si="12"/>
        <v>1204.55</v>
      </c>
      <c r="AS57" s="40">
        <f t="shared" si="13"/>
        <v>12045.5</v>
      </c>
      <c r="AT57" s="40">
        <v>7200</v>
      </c>
      <c r="AU57" s="40">
        <f t="shared" si="16"/>
        <v>162041.03212799999</v>
      </c>
      <c r="AV57" s="49"/>
      <c r="AW57" s="29"/>
      <c r="AX57" s="29"/>
      <c r="AY57" s="29"/>
      <c r="AZ57" s="29"/>
      <c r="BA57" s="30"/>
      <c r="BB57" s="30"/>
      <c r="BC57" s="30"/>
      <c r="BD57" s="30"/>
    </row>
    <row r="58" spans="2:56" ht="18" x14ac:dyDescent="0.25">
      <c r="B58" s="32">
        <v>54</v>
      </c>
      <c r="C58" s="33">
        <v>10</v>
      </c>
      <c r="D58" s="33">
        <v>1</v>
      </c>
      <c r="E58" s="32">
        <v>20</v>
      </c>
      <c r="F58" s="32">
        <v>54</v>
      </c>
      <c r="G58" s="32">
        <v>270</v>
      </c>
      <c r="H58" s="32"/>
      <c r="I58" s="34" t="s">
        <v>198</v>
      </c>
      <c r="J58" s="35" t="s">
        <v>199</v>
      </c>
      <c r="K58" s="37">
        <f>2014-2002</f>
        <v>12</v>
      </c>
      <c r="L58" s="33" t="s">
        <v>63</v>
      </c>
      <c r="M58" s="33">
        <v>4</v>
      </c>
      <c r="N58" s="33">
        <v>30</v>
      </c>
      <c r="O58" s="33" t="s">
        <v>57</v>
      </c>
      <c r="P58" s="38" t="s">
        <v>68</v>
      </c>
      <c r="Q58" s="39" t="s">
        <v>59</v>
      </c>
      <c r="R58" s="39" t="s">
        <v>60</v>
      </c>
      <c r="S58" s="40">
        <v>7491</v>
      </c>
      <c r="T58" s="40">
        <v>0</v>
      </c>
      <c r="U58" s="40">
        <f t="shared" si="0"/>
        <v>7491</v>
      </c>
      <c r="V58" s="40">
        <v>682</v>
      </c>
      <c r="W58" s="40">
        <v>412</v>
      </c>
      <c r="X58" s="40">
        <v>292.16000000000003</v>
      </c>
      <c r="Y58" s="40">
        <v>0</v>
      </c>
      <c r="Z58" s="40">
        <f t="shared" si="14"/>
        <v>1167.4739999999999</v>
      </c>
      <c r="AA58" s="40">
        <f t="shared" si="1"/>
        <v>233.4948</v>
      </c>
      <c r="AB58" s="41">
        <v>547.69000000000005</v>
      </c>
      <c r="AC58" s="40">
        <f t="shared" si="2"/>
        <v>155.66319999999999</v>
      </c>
      <c r="AD58" s="40">
        <f t="shared" si="3"/>
        <v>3745.5</v>
      </c>
      <c r="AE58" s="42">
        <v>375</v>
      </c>
      <c r="AF58" s="42">
        <v>0</v>
      </c>
      <c r="AG58" s="40">
        <f t="shared" si="15"/>
        <v>56.25</v>
      </c>
      <c r="AH58" s="40">
        <f t="shared" si="4"/>
        <v>11.25</v>
      </c>
      <c r="AI58" s="40">
        <f t="shared" si="5"/>
        <v>46.69896</v>
      </c>
      <c r="AJ58" s="40">
        <f t="shared" si="6"/>
        <v>7.5</v>
      </c>
      <c r="AK58" s="42">
        <f t="shared" si="7"/>
        <v>21.907600000000002</v>
      </c>
      <c r="AL58" s="42">
        <f t="shared" si="7"/>
        <v>6.2265280000000001</v>
      </c>
      <c r="AM58" s="42">
        <v>0</v>
      </c>
      <c r="AN58" s="42">
        <f t="shared" si="8"/>
        <v>62.5</v>
      </c>
      <c r="AO58" s="42">
        <f t="shared" si="9"/>
        <v>187.5</v>
      </c>
      <c r="AP58" s="42">
        <f t="shared" si="10"/>
        <v>625</v>
      </c>
      <c r="AQ58" s="42">
        <f t="shared" si="11"/>
        <v>7172.9970560000002</v>
      </c>
      <c r="AR58" s="40">
        <f t="shared" si="12"/>
        <v>1248.5</v>
      </c>
      <c r="AS58" s="40">
        <f t="shared" si="13"/>
        <v>12485</v>
      </c>
      <c r="AT58" s="40">
        <v>7200</v>
      </c>
      <c r="AU58" s="40">
        <f t="shared" si="16"/>
        <v>163629.78105600001</v>
      </c>
      <c r="AV58" s="51"/>
      <c r="AW58" s="29"/>
      <c r="AX58" s="29"/>
      <c r="AY58" s="29"/>
      <c r="AZ58" s="29"/>
      <c r="BA58" s="30"/>
      <c r="BB58" s="30"/>
      <c r="BC58" s="30"/>
      <c r="BD58" s="30"/>
    </row>
    <row r="59" spans="2:56" ht="18" x14ac:dyDescent="0.25">
      <c r="B59" s="32">
        <v>55</v>
      </c>
      <c r="C59" s="33">
        <v>10</v>
      </c>
      <c r="D59" s="33">
        <v>1</v>
      </c>
      <c r="E59" s="32">
        <v>20</v>
      </c>
      <c r="F59" s="32">
        <v>55</v>
      </c>
      <c r="G59" s="32">
        <v>270</v>
      </c>
      <c r="H59" s="32"/>
      <c r="I59" s="34" t="s">
        <v>200</v>
      </c>
      <c r="J59" s="35" t="s">
        <v>201</v>
      </c>
      <c r="K59" s="37">
        <f>2014-2008</f>
        <v>6</v>
      </c>
      <c r="L59" s="33" t="s">
        <v>56</v>
      </c>
      <c r="M59" s="33">
        <v>13</v>
      </c>
      <c r="N59" s="33">
        <v>30</v>
      </c>
      <c r="O59" s="33" t="s">
        <v>57</v>
      </c>
      <c r="P59" s="38" t="s">
        <v>130</v>
      </c>
      <c r="Q59" s="39" t="s">
        <v>73</v>
      </c>
      <c r="R59" s="39" t="s">
        <v>74</v>
      </c>
      <c r="S59" s="40">
        <v>10161</v>
      </c>
      <c r="T59" s="40">
        <v>0</v>
      </c>
      <c r="U59" s="40">
        <f t="shared" si="0"/>
        <v>10161</v>
      </c>
      <c r="V59" s="40">
        <f>846+80</f>
        <v>926</v>
      </c>
      <c r="W59" s="40">
        <f>528+50</f>
        <v>578</v>
      </c>
      <c r="X59" s="40">
        <v>219.12</v>
      </c>
      <c r="Y59" s="40">
        <v>0</v>
      </c>
      <c r="Z59" s="40">
        <f t="shared" si="14"/>
        <v>1557.018</v>
      </c>
      <c r="AA59" s="40">
        <f t="shared" si="1"/>
        <v>311.40360000000004</v>
      </c>
      <c r="AB59" s="41">
        <v>626.30999999999995</v>
      </c>
      <c r="AC59" s="40">
        <f t="shared" si="2"/>
        <v>207.60240000000002</v>
      </c>
      <c r="AD59" s="40">
        <f t="shared" si="3"/>
        <v>5080.5</v>
      </c>
      <c r="AE59" s="42">
        <v>300</v>
      </c>
      <c r="AF59" s="42">
        <v>0</v>
      </c>
      <c r="AG59" s="40">
        <f t="shared" si="15"/>
        <v>45</v>
      </c>
      <c r="AH59" s="40">
        <f t="shared" si="4"/>
        <v>9</v>
      </c>
      <c r="AI59" s="40">
        <f t="shared" si="5"/>
        <v>62.280720000000002</v>
      </c>
      <c r="AJ59" s="40">
        <f t="shared" si="6"/>
        <v>6</v>
      </c>
      <c r="AK59" s="42">
        <f t="shared" si="7"/>
        <v>25.052399999999999</v>
      </c>
      <c r="AL59" s="42">
        <f t="shared" si="7"/>
        <v>8.3040960000000013</v>
      </c>
      <c r="AM59" s="42">
        <v>0</v>
      </c>
      <c r="AN59" s="42">
        <f t="shared" si="8"/>
        <v>50</v>
      </c>
      <c r="AO59" s="42">
        <f t="shared" si="9"/>
        <v>150</v>
      </c>
      <c r="AP59" s="42">
        <f t="shared" si="10"/>
        <v>500</v>
      </c>
      <c r="AQ59" s="42">
        <f t="shared" si="11"/>
        <v>6167.6465919999991</v>
      </c>
      <c r="AR59" s="40">
        <f t="shared" si="12"/>
        <v>1693.5</v>
      </c>
      <c r="AS59" s="40">
        <f t="shared" si="13"/>
        <v>16935</v>
      </c>
      <c r="AT59" s="40">
        <v>7200</v>
      </c>
      <c r="AU59" s="40">
        <f t="shared" si="16"/>
        <v>212114.09459200001</v>
      </c>
      <c r="AV59" s="28"/>
      <c r="AW59" s="29"/>
      <c r="AX59" s="29"/>
      <c r="AY59" s="29"/>
      <c r="AZ59" s="29"/>
      <c r="BA59" s="30"/>
      <c r="BB59" s="30"/>
      <c r="BC59" s="30"/>
      <c r="BD59" s="30"/>
    </row>
    <row r="60" spans="2:56" ht="18" x14ac:dyDescent="0.25">
      <c r="B60" s="32">
        <v>56</v>
      </c>
      <c r="C60" s="33">
        <v>10</v>
      </c>
      <c r="D60" s="33">
        <v>1</v>
      </c>
      <c r="E60" s="32">
        <v>20</v>
      </c>
      <c r="F60" s="32">
        <v>56</v>
      </c>
      <c r="G60" s="32">
        <v>270</v>
      </c>
      <c r="H60" s="32"/>
      <c r="I60" s="34" t="s">
        <v>202</v>
      </c>
      <c r="J60" s="35" t="s">
        <v>203</v>
      </c>
      <c r="K60" s="37">
        <f>2014-2006</f>
        <v>8</v>
      </c>
      <c r="L60" s="33" t="s">
        <v>56</v>
      </c>
      <c r="M60" s="33">
        <v>3</v>
      </c>
      <c r="N60" s="33">
        <v>30</v>
      </c>
      <c r="O60" s="33" t="s">
        <v>57</v>
      </c>
      <c r="P60" s="38" t="s">
        <v>64</v>
      </c>
      <c r="Q60" s="39" t="s">
        <v>65</v>
      </c>
      <c r="R60" s="39" t="s">
        <v>60</v>
      </c>
      <c r="S60" s="40">
        <v>7227.3</v>
      </c>
      <c r="T60" s="40">
        <v>0</v>
      </c>
      <c r="U60" s="40">
        <f t="shared" si="0"/>
        <v>7227.3</v>
      </c>
      <c r="V60" s="40">
        <v>672</v>
      </c>
      <c r="W60" s="40">
        <v>402</v>
      </c>
      <c r="X60" s="40">
        <v>219.12</v>
      </c>
      <c r="Y60" s="40">
        <v>0</v>
      </c>
      <c r="Z60" s="40">
        <f t="shared" si="14"/>
        <v>1116.963</v>
      </c>
      <c r="AA60" s="40">
        <f t="shared" si="1"/>
        <v>223.39259999999999</v>
      </c>
      <c r="AB60" s="41">
        <v>540.11</v>
      </c>
      <c r="AC60" s="40">
        <f t="shared" si="2"/>
        <v>148.92840000000001</v>
      </c>
      <c r="AD60" s="40">
        <f t="shared" si="3"/>
        <v>3613.65</v>
      </c>
      <c r="AE60" s="42">
        <v>375</v>
      </c>
      <c r="AF60" s="42">
        <v>0</v>
      </c>
      <c r="AG60" s="40">
        <f t="shared" si="15"/>
        <v>56.25</v>
      </c>
      <c r="AH60" s="40">
        <f t="shared" si="4"/>
        <v>11.25</v>
      </c>
      <c r="AI60" s="40">
        <f t="shared" si="5"/>
        <v>44.678519999999999</v>
      </c>
      <c r="AJ60" s="40">
        <f t="shared" si="6"/>
        <v>7.5</v>
      </c>
      <c r="AK60" s="42">
        <f t="shared" si="7"/>
        <v>21.604400000000002</v>
      </c>
      <c r="AL60" s="42">
        <f t="shared" si="7"/>
        <v>5.9571360000000002</v>
      </c>
      <c r="AM60" s="42">
        <v>0</v>
      </c>
      <c r="AN60" s="42">
        <f t="shared" si="8"/>
        <v>62.5</v>
      </c>
      <c r="AO60" s="42">
        <f t="shared" si="9"/>
        <v>187.5</v>
      </c>
      <c r="AP60" s="42">
        <f t="shared" si="10"/>
        <v>625</v>
      </c>
      <c r="AQ60" s="42">
        <f t="shared" si="11"/>
        <v>7141.8806719999993</v>
      </c>
      <c r="AR60" s="40">
        <f t="shared" si="12"/>
        <v>1204.55</v>
      </c>
      <c r="AS60" s="40">
        <f t="shared" si="13"/>
        <v>12045.5</v>
      </c>
      <c r="AT60" s="40">
        <v>7200</v>
      </c>
      <c r="AU60" s="40">
        <f t="shared" si="16"/>
        <v>157803.34867200002</v>
      </c>
      <c r="AV60" s="28"/>
      <c r="AW60" s="29"/>
      <c r="AX60" s="29"/>
      <c r="AY60" s="29"/>
      <c r="AZ60" s="29"/>
      <c r="BA60" s="30"/>
      <c r="BB60" s="30"/>
      <c r="BC60" s="30"/>
      <c r="BD60" s="30"/>
    </row>
    <row r="61" spans="2:56" ht="18" x14ac:dyDescent="0.25">
      <c r="B61" s="32">
        <v>57</v>
      </c>
      <c r="C61" s="33">
        <v>10</v>
      </c>
      <c r="D61" s="33">
        <v>1</v>
      </c>
      <c r="E61" s="32">
        <v>20</v>
      </c>
      <c r="F61" s="32">
        <v>57</v>
      </c>
      <c r="G61" s="32">
        <v>270</v>
      </c>
      <c r="H61" s="32"/>
      <c r="I61" s="34" t="s">
        <v>204</v>
      </c>
      <c r="J61" s="35" t="s">
        <v>205</v>
      </c>
      <c r="K61" s="37">
        <f>2014-1999</f>
        <v>15</v>
      </c>
      <c r="L61" s="33" t="s">
        <v>63</v>
      </c>
      <c r="M61" s="33">
        <v>4</v>
      </c>
      <c r="N61" s="33">
        <v>30</v>
      </c>
      <c r="O61" s="33" t="s">
        <v>57</v>
      </c>
      <c r="P61" s="38" t="s">
        <v>68</v>
      </c>
      <c r="Q61" s="39" t="s">
        <v>59</v>
      </c>
      <c r="R61" s="39" t="s">
        <v>60</v>
      </c>
      <c r="S61" s="40">
        <v>7491</v>
      </c>
      <c r="T61" s="40">
        <v>0</v>
      </c>
      <c r="U61" s="40">
        <f t="shared" si="0"/>
        <v>7491</v>
      </c>
      <c r="V61" s="40">
        <v>682</v>
      </c>
      <c r="W61" s="40">
        <v>412</v>
      </c>
      <c r="X61" s="40">
        <v>365.2</v>
      </c>
      <c r="Y61" s="40">
        <f>U61/30*25%*52</f>
        <v>3246.1</v>
      </c>
      <c r="Z61" s="40">
        <f t="shared" si="14"/>
        <v>1178.4299999999998</v>
      </c>
      <c r="AA61" s="40">
        <f t="shared" si="1"/>
        <v>235.68599999999998</v>
      </c>
      <c r="AB61" s="41">
        <v>547.83000000000004</v>
      </c>
      <c r="AC61" s="40">
        <f t="shared" si="2"/>
        <v>157.124</v>
      </c>
      <c r="AD61" s="40">
        <f t="shared" si="3"/>
        <v>3745.5</v>
      </c>
      <c r="AE61" s="42">
        <v>375</v>
      </c>
      <c r="AF61" s="42">
        <v>0</v>
      </c>
      <c r="AG61" s="40">
        <f t="shared" si="15"/>
        <v>56.25</v>
      </c>
      <c r="AH61" s="40">
        <f t="shared" si="4"/>
        <v>11.25</v>
      </c>
      <c r="AI61" s="40">
        <f t="shared" si="5"/>
        <v>47.137199999999993</v>
      </c>
      <c r="AJ61" s="40">
        <f t="shared" si="6"/>
        <v>7.5</v>
      </c>
      <c r="AK61" s="42">
        <f t="shared" si="7"/>
        <v>21.913200000000003</v>
      </c>
      <c r="AL61" s="42">
        <f t="shared" si="7"/>
        <v>6.2849599999999999</v>
      </c>
      <c r="AM61" s="42">
        <f>U61*6.58%</f>
        <v>492.90779999999995</v>
      </c>
      <c r="AN61" s="42">
        <f t="shared" si="8"/>
        <v>62.5</v>
      </c>
      <c r="AO61" s="42">
        <f t="shared" si="9"/>
        <v>187.5</v>
      </c>
      <c r="AP61" s="42">
        <f t="shared" si="10"/>
        <v>625</v>
      </c>
      <c r="AQ61" s="42">
        <f t="shared" si="11"/>
        <v>7671.9321199999986</v>
      </c>
      <c r="AR61" s="40">
        <f t="shared" si="12"/>
        <v>1248.5</v>
      </c>
      <c r="AS61" s="40">
        <f t="shared" si="13"/>
        <v>12485</v>
      </c>
      <c r="AT61" s="40">
        <v>7200</v>
      </c>
      <c r="AU61" s="40">
        <f t="shared" si="16"/>
        <v>168428.27211999998</v>
      </c>
      <c r="AV61" s="45"/>
      <c r="AW61" s="29"/>
      <c r="AX61" s="29"/>
      <c r="AY61" s="29"/>
      <c r="AZ61" s="29"/>
      <c r="BA61" s="30"/>
      <c r="BB61" s="30"/>
      <c r="BC61" s="30"/>
      <c r="BD61" s="30"/>
    </row>
    <row r="62" spans="2:56" s="10" customFormat="1" ht="18" x14ac:dyDescent="0.25">
      <c r="B62" s="32">
        <v>58</v>
      </c>
      <c r="C62" s="33">
        <v>10</v>
      </c>
      <c r="D62" s="33">
        <v>1</v>
      </c>
      <c r="E62" s="32">
        <v>20</v>
      </c>
      <c r="F62" s="32">
        <v>58</v>
      </c>
      <c r="G62" s="32">
        <v>270</v>
      </c>
      <c r="H62" s="32"/>
      <c r="I62" s="34" t="s">
        <v>206</v>
      </c>
      <c r="J62" s="35" t="s">
        <v>207</v>
      </c>
      <c r="K62" s="37">
        <f>2014-2007</f>
        <v>7</v>
      </c>
      <c r="L62" s="33" t="s">
        <v>63</v>
      </c>
      <c r="M62" s="33">
        <v>10</v>
      </c>
      <c r="N62" s="33">
        <v>30</v>
      </c>
      <c r="O62" s="33" t="s">
        <v>57</v>
      </c>
      <c r="P62" s="38" t="s">
        <v>208</v>
      </c>
      <c r="Q62" s="39" t="s">
        <v>59</v>
      </c>
      <c r="R62" s="39" t="s">
        <v>60</v>
      </c>
      <c r="S62" s="40">
        <v>9717</v>
      </c>
      <c r="T62" s="40">
        <v>0</v>
      </c>
      <c r="U62" s="40">
        <f t="shared" si="0"/>
        <v>9717</v>
      </c>
      <c r="V62" s="40">
        <f>766+80</f>
        <v>846</v>
      </c>
      <c r="W62" s="40">
        <f>500+50</f>
        <v>550</v>
      </c>
      <c r="X62" s="40">
        <v>219.12</v>
      </c>
      <c r="Y62" s="40">
        <v>0</v>
      </c>
      <c r="Z62" s="40">
        <f t="shared" si="14"/>
        <v>1490.4180000000001</v>
      </c>
      <c r="AA62" s="40">
        <f t="shared" si="1"/>
        <v>298.08359999999999</v>
      </c>
      <c r="AB62" s="41">
        <v>612.75</v>
      </c>
      <c r="AC62" s="40">
        <f t="shared" si="2"/>
        <v>198.72240000000002</v>
      </c>
      <c r="AD62" s="40">
        <f t="shared" si="3"/>
        <v>4858.5</v>
      </c>
      <c r="AE62" s="42">
        <v>300</v>
      </c>
      <c r="AF62" s="42">
        <v>70.099999999999994</v>
      </c>
      <c r="AG62" s="40">
        <f t="shared" si="15"/>
        <v>55.515000000000001</v>
      </c>
      <c r="AH62" s="40">
        <f t="shared" si="4"/>
        <v>11.103</v>
      </c>
      <c r="AI62" s="40">
        <f t="shared" si="5"/>
        <v>59.616720000000008</v>
      </c>
      <c r="AJ62" s="40">
        <f t="shared" si="6"/>
        <v>7.402000000000001</v>
      </c>
      <c r="AK62" s="42">
        <f t="shared" ref="AK62:AL111" si="17">AB62*4%</f>
        <v>24.51</v>
      </c>
      <c r="AL62" s="42">
        <f t="shared" si="17"/>
        <v>7.9488960000000013</v>
      </c>
      <c r="AM62" s="42">
        <v>0</v>
      </c>
      <c r="AN62" s="42">
        <f t="shared" si="8"/>
        <v>50</v>
      </c>
      <c r="AO62" s="42">
        <f t="shared" si="9"/>
        <v>150</v>
      </c>
      <c r="AP62" s="42">
        <f t="shared" si="10"/>
        <v>500</v>
      </c>
      <c r="AQ62" s="42">
        <f t="shared" si="11"/>
        <v>7134.3473919999997</v>
      </c>
      <c r="AR62" s="40">
        <f t="shared" si="12"/>
        <v>1619.5</v>
      </c>
      <c r="AS62" s="40">
        <f t="shared" si="13"/>
        <v>16194.999999999998</v>
      </c>
      <c r="AT62" s="40">
        <v>7200</v>
      </c>
      <c r="AU62" s="40">
        <f t="shared" si="16"/>
        <v>204192.47539200002</v>
      </c>
      <c r="AV62" s="55"/>
      <c r="AW62" s="55"/>
      <c r="AX62" s="55"/>
      <c r="AY62" s="55"/>
      <c r="AZ62" s="55"/>
      <c r="BA62" s="46"/>
      <c r="BB62" s="30"/>
      <c r="BC62" s="30"/>
      <c r="BD62" s="30"/>
    </row>
    <row r="63" spans="2:56" ht="18" x14ac:dyDescent="0.25">
      <c r="B63" s="32">
        <v>59</v>
      </c>
      <c r="C63" s="33">
        <v>10</v>
      </c>
      <c r="D63" s="33">
        <v>1</v>
      </c>
      <c r="E63" s="32">
        <v>20</v>
      </c>
      <c r="F63" s="32">
        <v>59</v>
      </c>
      <c r="G63" s="32">
        <v>270</v>
      </c>
      <c r="H63" s="32"/>
      <c r="I63" s="34" t="s">
        <v>209</v>
      </c>
      <c r="J63" s="35" t="s">
        <v>210</v>
      </c>
      <c r="K63" s="37">
        <f>2014-2003</f>
        <v>11</v>
      </c>
      <c r="L63" s="33" t="s">
        <v>56</v>
      </c>
      <c r="M63" s="33">
        <v>6</v>
      </c>
      <c r="N63" s="33">
        <v>30</v>
      </c>
      <c r="O63" s="33" t="s">
        <v>57</v>
      </c>
      <c r="P63" s="38" t="s">
        <v>58</v>
      </c>
      <c r="Q63" s="39" t="s">
        <v>211</v>
      </c>
      <c r="R63" s="39" t="s">
        <v>211</v>
      </c>
      <c r="S63" s="40">
        <v>8051.1</v>
      </c>
      <c r="T63" s="40">
        <v>0</v>
      </c>
      <c r="U63" s="40">
        <f t="shared" si="0"/>
        <v>8051.1</v>
      </c>
      <c r="V63" s="40">
        <v>767</v>
      </c>
      <c r="W63" s="40">
        <v>513</v>
      </c>
      <c r="X63" s="40">
        <v>292.12</v>
      </c>
      <c r="Y63" s="40">
        <v>0</v>
      </c>
      <c r="Z63" s="40">
        <f t="shared" si="14"/>
        <v>1251.4830000000002</v>
      </c>
      <c r="AA63" s="40">
        <f t="shared" si="1"/>
        <v>250.29660000000001</v>
      </c>
      <c r="AB63" s="41">
        <v>565.1</v>
      </c>
      <c r="AC63" s="40">
        <f t="shared" si="2"/>
        <v>166.86440000000002</v>
      </c>
      <c r="AD63" s="40">
        <f t="shared" si="3"/>
        <v>4025.55</v>
      </c>
      <c r="AE63" s="42">
        <v>388</v>
      </c>
      <c r="AF63" s="42">
        <v>0</v>
      </c>
      <c r="AG63" s="40">
        <f t="shared" si="15"/>
        <v>58.199999999999996</v>
      </c>
      <c r="AH63" s="40">
        <f t="shared" si="4"/>
        <v>11.639999999999999</v>
      </c>
      <c r="AI63" s="40">
        <f t="shared" si="5"/>
        <v>50.059320000000007</v>
      </c>
      <c r="AJ63" s="40">
        <f t="shared" si="6"/>
        <v>7.76</v>
      </c>
      <c r="AK63" s="42">
        <f t="shared" si="17"/>
        <v>22.604000000000003</v>
      </c>
      <c r="AL63" s="42">
        <f t="shared" si="17"/>
        <v>6.674576000000001</v>
      </c>
      <c r="AM63" s="42">
        <v>0</v>
      </c>
      <c r="AN63" s="42">
        <f t="shared" si="8"/>
        <v>64.666666666666671</v>
      </c>
      <c r="AO63" s="42">
        <f t="shared" si="9"/>
        <v>194</v>
      </c>
      <c r="AP63" s="42">
        <f t="shared" si="10"/>
        <v>646.66666666666663</v>
      </c>
      <c r="AQ63" s="42">
        <f t="shared" si="11"/>
        <v>7444.5880853333338</v>
      </c>
      <c r="AR63" s="40">
        <f t="shared" si="12"/>
        <v>1341.85</v>
      </c>
      <c r="AS63" s="40">
        <f t="shared" si="13"/>
        <v>13418.5</v>
      </c>
      <c r="AT63" s="40">
        <v>7200</v>
      </c>
      <c r="AU63" s="40">
        <f t="shared" si="16"/>
        <v>175714.05608533337</v>
      </c>
      <c r="AV63" s="29"/>
      <c r="AW63" s="29"/>
      <c r="AX63" s="29"/>
      <c r="AY63" s="29"/>
      <c r="AZ63" s="29"/>
      <c r="BA63" s="44"/>
      <c r="BB63" s="30"/>
      <c r="BC63" s="30"/>
      <c r="BD63" s="30"/>
    </row>
    <row r="64" spans="2:56" ht="18" x14ac:dyDescent="0.25">
      <c r="B64" s="32">
        <v>68</v>
      </c>
      <c r="C64" s="33">
        <v>10</v>
      </c>
      <c r="D64" s="33">
        <v>1</v>
      </c>
      <c r="E64" s="32">
        <v>20</v>
      </c>
      <c r="F64" s="32">
        <v>60</v>
      </c>
      <c r="G64" s="32">
        <v>270</v>
      </c>
      <c r="H64" s="32"/>
      <c r="I64" s="34" t="s">
        <v>212</v>
      </c>
      <c r="J64" s="35" t="s">
        <v>213</v>
      </c>
      <c r="K64" s="37">
        <f>2014-2013</f>
        <v>1</v>
      </c>
      <c r="L64" s="33" t="s">
        <v>63</v>
      </c>
      <c r="M64" s="33">
        <v>20</v>
      </c>
      <c r="N64" s="33">
        <v>40</v>
      </c>
      <c r="O64" s="33" t="s">
        <v>143</v>
      </c>
      <c r="P64" s="38" t="s">
        <v>214</v>
      </c>
      <c r="Q64" s="39" t="s">
        <v>74</v>
      </c>
      <c r="R64" s="39" t="s">
        <v>74</v>
      </c>
      <c r="S64" s="40">
        <v>27627</v>
      </c>
      <c r="T64" s="40">
        <v>0</v>
      </c>
      <c r="U64" s="40">
        <f>+S64+T64</f>
        <v>27627</v>
      </c>
      <c r="V64" s="40">
        <v>1664</v>
      </c>
      <c r="W64" s="40">
        <v>1119</v>
      </c>
      <c r="X64" s="40">
        <v>0</v>
      </c>
      <c r="Y64" s="40">
        <v>0</v>
      </c>
      <c r="Z64" s="40">
        <f t="shared" si="14"/>
        <v>4144.05</v>
      </c>
      <c r="AA64" s="40">
        <f>(U64+X64)*3%</f>
        <v>828.81</v>
      </c>
      <c r="AB64" s="41">
        <v>1133.23</v>
      </c>
      <c r="AC64" s="40">
        <f>(U64+X64)*2%</f>
        <v>552.54</v>
      </c>
      <c r="AD64" s="40">
        <f>U64/30*15</f>
        <v>13813.5</v>
      </c>
      <c r="AE64" s="42">
        <v>0</v>
      </c>
      <c r="AF64" s="42">
        <v>70.099999999999994</v>
      </c>
      <c r="AG64" s="40">
        <f t="shared" si="15"/>
        <v>10.514999999999999</v>
      </c>
      <c r="AH64" s="40">
        <f>(AE64+AF64)*3%</f>
        <v>2.1029999999999998</v>
      </c>
      <c r="AI64" s="40">
        <f>Z64*4%</f>
        <v>165.762</v>
      </c>
      <c r="AJ64" s="40">
        <f>(AE64+AF64)*2%</f>
        <v>1.4019999999999999</v>
      </c>
      <c r="AK64" s="42">
        <f>AB64*4%</f>
        <v>45.3292</v>
      </c>
      <c r="AL64" s="42">
        <f>AC64*4%</f>
        <v>22.101599999999998</v>
      </c>
      <c r="AM64" s="42">
        <v>0</v>
      </c>
      <c r="AN64" s="42">
        <f>AE64/30*5</f>
        <v>0</v>
      </c>
      <c r="AO64" s="42">
        <f>AE64/30*15</f>
        <v>0</v>
      </c>
      <c r="AP64" s="42">
        <f>AE64/30*50</f>
        <v>0</v>
      </c>
      <c r="AQ64" s="42">
        <f>SUM(AE64+AF64+AG64+AH64+AI64+AJ64+AK64+AL64)*12+(AM64+AN64+AO64+AP64)</f>
        <v>3807.7536</v>
      </c>
      <c r="AR64" s="40">
        <f>+U64/30*5</f>
        <v>4604.5</v>
      </c>
      <c r="AS64" s="40">
        <f>+U64/30*50</f>
        <v>46045</v>
      </c>
      <c r="AT64" s="40">
        <v>0</v>
      </c>
      <c r="AU64" s="40">
        <f t="shared" si="16"/>
        <v>513094.31360000005</v>
      </c>
      <c r="AV64" s="44"/>
      <c r="AW64" s="44"/>
      <c r="AX64" s="51"/>
      <c r="AY64" s="29"/>
      <c r="AZ64" s="29"/>
      <c r="BA64" s="29"/>
      <c r="BB64" s="29"/>
      <c r="BC64" s="30"/>
      <c r="BD64" s="30"/>
    </row>
    <row r="65" spans="2:56" ht="18" x14ac:dyDescent="0.25">
      <c r="B65" s="32">
        <v>60</v>
      </c>
      <c r="C65" s="33">
        <v>10</v>
      </c>
      <c r="D65" s="33">
        <v>1</v>
      </c>
      <c r="E65" s="32">
        <v>20</v>
      </c>
      <c r="F65" s="32">
        <v>61</v>
      </c>
      <c r="G65" s="32">
        <v>270</v>
      </c>
      <c r="H65" s="32"/>
      <c r="I65" s="34" t="s">
        <v>215</v>
      </c>
      <c r="J65" s="35" t="s">
        <v>216</v>
      </c>
      <c r="K65" s="37">
        <f>2014-2003</f>
        <v>11</v>
      </c>
      <c r="L65" s="33" t="s">
        <v>63</v>
      </c>
      <c r="M65" s="33">
        <v>4</v>
      </c>
      <c r="N65" s="33">
        <v>30</v>
      </c>
      <c r="O65" s="33" t="s">
        <v>57</v>
      </c>
      <c r="P65" s="38" t="s">
        <v>68</v>
      </c>
      <c r="Q65" s="39" t="s">
        <v>59</v>
      </c>
      <c r="R65" s="39" t="s">
        <v>217</v>
      </c>
      <c r="S65" s="40">
        <v>7491</v>
      </c>
      <c r="T65" s="40">
        <v>0</v>
      </c>
      <c r="U65" s="40">
        <f t="shared" si="0"/>
        <v>7491</v>
      </c>
      <c r="V65" s="40">
        <v>682</v>
      </c>
      <c r="W65" s="40">
        <v>412</v>
      </c>
      <c r="X65" s="40">
        <v>292.13</v>
      </c>
      <c r="Y65" s="40">
        <f>U65/30*25%*52</f>
        <v>3246.1</v>
      </c>
      <c r="Z65" s="40">
        <f t="shared" si="14"/>
        <v>1167.4694999999999</v>
      </c>
      <c r="AA65" s="40">
        <f t="shared" si="1"/>
        <v>233.4939</v>
      </c>
      <c r="AB65" s="41">
        <v>547.69000000000005</v>
      </c>
      <c r="AC65" s="40">
        <f t="shared" si="2"/>
        <v>155.6626</v>
      </c>
      <c r="AD65" s="40">
        <f t="shared" si="3"/>
        <v>3745.5</v>
      </c>
      <c r="AE65" s="42">
        <v>375</v>
      </c>
      <c r="AF65" s="42">
        <v>0</v>
      </c>
      <c r="AG65" s="40">
        <f t="shared" si="15"/>
        <v>56.25</v>
      </c>
      <c r="AH65" s="40">
        <f t="shared" si="4"/>
        <v>11.25</v>
      </c>
      <c r="AI65" s="40">
        <f t="shared" si="5"/>
        <v>46.698779999999999</v>
      </c>
      <c r="AJ65" s="40">
        <f t="shared" si="6"/>
        <v>7.5</v>
      </c>
      <c r="AK65" s="42">
        <f t="shared" si="17"/>
        <v>21.907600000000002</v>
      </c>
      <c r="AL65" s="42">
        <f t="shared" si="17"/>
        <v>6.2265040000000003</v>
      </c>
      <c r="AM65" s="42">
        <f>U65*6.58%</f>
        <v>492.90779999999995</v>
      </c>
      <c r="AN65" s="42">
        <f t="shared" si="8"/>
        <v>62.5</v>
      </c>
      <c r="AO65" s="42">
        <f t="shared" si="9"/>
        <v>187.5</v>
      </c>
      <c r="AP65" s="42">
        <f t="shared" si="10"/>
        <v>625</v>
      </c>
      <c r="AQ65" s="42">
        <f t="shared" si="11"/>
        <v>7665.902407999999</v>
      </c>
      <c r="AR65" s="40">
        <f t="shared" si="12"/>
        <v>1248.5</v>
      </c>
      <c r="AS65" s="40">
        <f t="shared" si="13"/>
        <v>12485</v>
      </c>
      <c r="AT65" s="40">
        <v>7200</v>
      </c>
      <c r="AU65" s="40">
        <f t="shared" si="16"/>
        <v>167368.35440799998</v>
      </c>
      <c r="AV65" s="29"/>
      <c r="AW65" s="29"/>
      <c r="AX65" s="29"/>
      <c r="AY65" s="29"/>
      <c r="AZ65" s="29"/>
      <c r="BA65" s="44"/>
      <c r="BB65" s="30"/>
      <c r="BC65" s="30"/>
      <c r="BD65" s="30"/>
    </row>
    <row r="66" spans="2:56" ht="18" x14ac:dyDescent="0.25">
      <c r="B66" s="32">
        <v>61</v>
      </c>
      <c r="C66" s="33">
        <v>10</v>
      </c>
      <c r="D66" s="33">
        <v>1</v>
      </c>
      <c r="E66" s="32">
        <v>20</v>
      </c>
      <c r="F66" s="32">
        <v>62</v>
      </c>
      <c r="G66" s="32">
        <v>270</v>
      </c>
      <c r="H66" s="32"/>
      <c r="I66" s="34" t="s">
        <v>218</v>
      </c>
      <c r="J66" s="35" t="s">
        <v>219</v>
      </c>
      <c r="K66" s="37">
        <f>2014-1999</f>
        <v>15</v>
      </c>
      <c r="L66" s="33" t="s">
        <v>56</v>
      </c>
      <c r="M66" s="33">
        <v>6</v>
      </c>
      <c r="N66" s="33">
        <v>30</v>
      </c>
      <c r="O66" s="33" t="s">
        <v>57</v>
      </c>
      <c r="P66" s="38" t="s">
        <v>58</v>
      </c>
      <c r="Q66" s="39" t="s">
        <v>89</v>
      </c>
      <c r="R66" s="39" t="s">
        <v>89</v>
      </c>
      <c r="S66" s="40">
        <v>8051.1</v>
      </c>
      <c r="T66" s="40">
        <v>0</v>
      </c>
      <c r="U66" s="40">
        <f t="shared" si="0"/>
        <v>8051.1</v>
      </c>
      <c r="V66" s="40">
        <v>767</v>
      </c>
      <c r="W66" s="40">
        <v>513</v>
      </c>
      <c r="X66" s="40">
        <v>365.2</v>
      </c>
      <c r="Y66" s="40">
        <v>0</v>
      </c>
      <c r="Z66" s="40">
        <f t="shared" si="14"/>
        <v>1262.4450000000002</v>
      </c>
      <c r="AA66" s="40">
        <f t="shared" si="1"/>
        <v>252.48900000000003</v>
      </c>
      <c r="AB66" s="41">
        <v>565.23</v>
      </c>
      <c r="AC66" s="40">
        <f t="shared" si="2"/>
        <v>168.32600000000002</v>
      </c>
      <c r="AD66" s="40">
        <f t="shared" si="3"/>
        <v>4025.55</v>
      </c>
      <c r="AE66" s="42">
        <v>388</v>
      </c>
      <c r="AF66" s="42">
        <v>0</v>
      </c>
      <c r="AG66" s="40">
        <f t="shared" si="15"/>
        <v>58.199999999999996</v>
      </c>
      <c r="AH66" s="40">
        <f t="shared" si="4"/>
        <v>11.639999999999999</v>
      </c>
      <c r="AI66" s="40">
        <f t="shared" si="5"/>
        <v>50.497800000000005</v>
      </c>
      <c r="AJ66" s="40">
        <f t="shared" si="6"/>
        <v>7.76</v>
      </c>
      <c r="AK66" s="42">
        <f t="shared" si="17"/>
        <v>22.609200000000001</v>
      </c>
      <c r="AL66" s="42">
        <f t="shared" si="17"/>
        <v>6.7330400000000008</v>
      </c>
      <c r="AM66" s="42">
        <v>0</v>
      </c>
      <c r="AN66" s="42">
        <f t="shared" si="8"/>
        <v>64.666666666666671</v>
      </c>
      <c r="AO66" s="42">
        <f t="shared" si="9"/>
        <v>194</v>
      </c>
      <c r="AP66" s="42">
        <f t="shared" si="10"/>
        <v>646.66666666666663</v>
      </c>
      <c r="AQ66" s="42">
        <f t="shared" si="11"/>
        <v>7450.6138133333325</v>
      </c>
      <c r="AR66" s="40">
        <f t="shared" si="12"/>
        <v>1341.85</v>
      </c>
      <c r="AS66" s="40">
        <f t="shared" si="13"/>
        <v>13418.5</v>
      </c>
      <c r="AT66" s="40">
        <v>7200</v>
      </c>
      <c r="AU66" s="40">
        <f t="shared" si="16"/>
        <v>176773.99381333333</v>
      </c>
      <c r="AV66" s="29"/>
      <c r="AW66" s="29"/>
      <c r="AX66" s="49"/>
      <c r="AY66" s="29"/>
      <c r="AZ66" s="29"/>
      <c r="BA66" s="29"/>
      <c r="BB66" s="29"/>
      <c r="BC66" s="30"/>
      <c r="BD66" s="30"/>
    </row>
    <row r="67" spans="2:56" ht="18" x14ac:dyDescent="0.25">
      <c r="B67" s="32">
        <v>62</v>
      </c>
      <c r="C67" s="33">
        <v>10</v>
      </c>
      <c r="D67" s="33">
        <v>1</v>
      </c>
      <c r="E67" s="32">
        <v>20</v>
      </c>
      <c r="F67" s="32">
        <v>63</v>
      </c>
      <c r="G67" s="32">
        <v>270</v>
      </c>
      <c r="H67" s="32"/>
      <c r="I67" s="34" t="s">
        <v>220</v>
      </c>
      <c r="J67" s="35" t="s">
        <v>221</v>
      </c>
      <c r="K67" s="37">
        <f>2014-2013</f>
        <v>1</v>
      </c>
      <c r="L67" s="33" t="s">
        <v>56</v>
      </c>
      <c r="M67" s="33">
        <v>26</v>
      </c>
      <c r="N67" s="33">
        <v>40</v>
      </c>
      <c r="O67" s="33" t="s">
        <v>143</v>
      </c>
      <c r="P67" s="38" t="s">
        <v>222</v>
      </c>
      <c r="Q67" s="39" t="s">
        <v>89</v>
      </c>
      <c r="R67" s="39" t="s">
        <v>89</v>
      </c>
      <c r="S67" s="40">
        <v>52580</v>
      </c>
      <c r="T67" s="40">
        <v>0</v>
      </c>
      <c r="U67" s="40">
        <f t="shared" si="0"/>
        <v>52580</v>
      </c>
      <c r="V67" s="40">
        <v>2057</v>
      </c>
      <c r="W67" s="40">
        <v>1611</v>
      </c>
      <c r="X67" s="40">
        <v>0</v>
      </c>
      <c r="Y67" s="40">
        <v>0</v>
      </c>
      <c r="Z67" s="40">
        <f t="shared" si="14"/>
        <v>7887</v>
      </c>
      <c r="AA67" s="40">
        <f t="shared" si="1"/>
        <v>1577.3999999999999</v>
      </c>
      <c r="AB67" s="41">
        <v>1526.69</v>
      </c>
      <c r="AC67" s="40">
        <f t="shared" si="2"/>
        <v>1051.5999999999999</v>
      </c>
      <c r="AD67" s="40">
        <v>0</v>
      </c>
      <c r="AE67" s="42">
        <v>0</v>
      </c>
      <c r="AF67" s="42">
        <v>70.099999999999994</v>
      </c>
      <c r="AG67" s="40">
        <f t="shared" si="15"/>
        <v>10.514999999999999</v>
      </c>
      <c r="AH67" s="40">
        <f t="shared" si="4"/>
        <v>2.1029999999999998</v>
      </c>
      <c r="AI67" s="40">
        <f t="shared" si="5"/>
        <v>315.48</v>
      </c>
      <c r="AJ67" s="40">
        <f t="shared" si="6"/>
        <v>1.4019999999999999</v>
      </c>
      <c r="AK67" s="42">
        <f t="shared" si="17"/>
        <v>61.067600000000006</v>
      </c>
      <c r="AL67" s="42">
        <f t="shared" si="17"/>
        <v>42.064</v>
      </c>
      <c r="AM67" s="42">
        <v>0</v>
      </c>
      <c r="AN67" s="42">
        <f t="shared" si="8"/>
        <v>0</v>
      </c>
      <c r="AO67" s="42">
        <f t="shared" si="9"/>
        <v>0</v>
      </c>
      <c r="AP67" s="42">
        <f t="shared" si="10"/>
        <v>0</v>
      </c>
      <c r="AQ67" s="42">
        <f t="shared" si="11"/>
        <v>6032.7791999999999</v>
      </c>
      <c r="AR67" s="40">
        <f t="shared" si="12"/>
        <v>8763.3333333333339</v>
      </c>
      <c r="AS67" s="40">
        <f t="shared" si="13"/>
        <v>87633.333333333343</v>
      </c>
      <c r="AT67" s="40">
        <v>0</v>
      </c>
      <c r="AU67" s="40">
        <f t="shared" si="16"/>
        <v>921917.72586666676</v>
      </c>
      <c r="AV67" s="29"/>
      <c r="AW67" s="29"/>
      <c r="AX67" s="51"/>
      <c r="AY67" s="29"/>
      <c r="AZ67" s="29"/>
      <c r="BA67" s="29"/>
      <c r="BB67" s="29"/>
      <c r="BC67" s="30"/>
      <c r="BD67" s="30"/>
    </row>
    <row r="68" spans="2:56" ht="18" x14ac:dyDescent="0.25">
      <c r="B68" s="32">
        <v>63</v>
      </c>
      <c r="C68" s="33">
        <v>10</v>
      </c>
      <c r="D68" s="33">
        <v>1</v>
      </c>
      <c r="E68" s="32">
        <v>20</v>
      </c>
      <c r="F68" s="32">
        <v>64</v>
      </c>
      <c r="G68" s="32">
        <v>270</v>
      </c>
      <c r="H68" s="32"/>
      <c r="I68" s="34" t="s">
        <v>223</v>
      </c>
      <c r="J68" s="35" t="s">
        <v>224</v>
      </c>
      <c r="K68" s="37">
        <f>2014-1999</f>
        <v>15</v>
      </c>
      <c r="L68" s="33" t="s">
        <v>63</v>
      </c>
      <c r="M68" s="33">
        <v>4</v>
      </c>
      <c r="N68" s="33">
        <v>30</v>
      </c>
      <c r="O68" s="33" t="s">
        <v>57</v>
      </c>
      <c r="P68" s="38" t="s">
        <v>68</v>
      </c>
      <c r="Q68" s="39" t="s">
        <v>59</v>
      </c>
      <c r="R68" s="39" t="s">
        <v>60</v>
      </c>
      <c r="S68" s="40">
        <v>7491</v>
      </c>
      <c r="T68" s="40">
        <v>0</v>
      </c>
      <c r="U68" s="40">
        <f t="shared" si="0"/>
        <v>7491</v>
      </c>
      <c r="V68" s="40">
        <v>682</v>
      </c>
      <c r="W68" s="40">
        <v>412</v>
      </c>
      <c r="X68" s="40">
        <v>365.2</v>
      </c>
      <c r="Y68" s="40">
        <v>0</v>
      </c>
      <c r="Z68" s="40">
        <f t="shared" si="14"/>
        <v>1178.4299999999998</v>
      </c>
      <c r="AA68" s="40">
        <f t="shared" si="1"/>
        <v>235.68599999999998</v>
      </c>
      <c r="AB68" s="41">
        <v>547.83000000000004</v>
      </c>
      <c r="AC68" s="40">
        <f t="shared" si="2"/>
        <v>157.124</v>
      </c>
      <c r="AD68" s="40">
        <f t="shared" ref="AD68:AD111" si="18">U68/30*15</f>
        <v>3745.5</v>
      </c>
      <c r="AE68" s="42">
        <v>375</v>
      </c>
      <c r="AF68" s="42">
        <v>0</v>
      </c>
      <c r="AG68" s="40">
        <f t="shared" si="15"/>
        <v>56.25</v>
      </c>
      <c r="AH68" s="40">
        <f t="shared" si="4"/>
        <v>11.25</v>
      </c>
      <c r="AI68" s="40">
        <f t="shared" si="5"/>
        <v>47.137199999999993</v>
      </c>
      <c r="AJ68" s="40">
        <f t="shared" si="6"/>
        <v>7.5</v>
      </c>
      <c r="AK68" s="42">
        <f t="shared" si="17"/>
        <v>21.913200000000003</v>
      </c>
      <c r="AL68" s="42">
        <f t="shared" si="17"/>
        <v>6.2849599999999999</v>
      </c>
      <c r="AM68" s="42">
        <v>0</v>
      </c>
      <c r="AN68" s="42">
        <f t="shared" si="8"/>
        <v>62.5</v>
      </c>
      <c r="AO68" s="42">
        <f t="shared" si="9"/>
        <v>187.5</v>
      </c>
      <c r="AP68" s="42">
        <f t="shared" si="10"/>
        <v>625</v>
      </c>
      <c r="AQ68" s="42">
        <f t="shared" si="11"/>
        <v>7179.0243199999986</v>
      </c>
      <c r="AR68" s="40">
        <f t="shared" si="12"/>
        <v>1248.5</v>
      </c>
      <c r="AS68" s="40">
        <f t="shared" si="13"/>
        <v>12485</v>
      </c>
      <c r="AT68" s="40">
        <v>7200</v>
      </c>
      <c r="AU68" s="40">
        <f t="shared" si="16"/>
        <v>164689.26431999999</v>
      </c>
      <c r="AV68" s="29"/>
      <c r="AW68" s="29"/>
      <c r="AX68" s="52"/>
      <c r="AY68" s="29"/>
      <c r="AZ68" s="29"/>
      <c r="BA68" s="29"/>
      <c r="BB68" s="29"/>
      <c r="BC68" s="30"/>
      <c r="BD68" s="30"/>
    </row>
    <row r="69" spans="2:56" ht="18" x14ac:dyDescent="0.25">
      <c r="B69" s="32">
        <v>64</v>
      </c>
      <c r="C69" s="33">
        <v>10</v>
      </c>
      <c r="D69" s="33">
        <v>1</v>
      </c>
      <c r="E69" s="32">
        <v>20</v>
      </c>
      <c r="F69" s="32">
        <v>65</v>
      </c>
      <c r="G69" s="32">
        <v>270</v>
      </c>
      <c r="H69" s="32"/>
      <c r="I69" s="34" t="s">
        <v>225</v>
      </c>
      <c r="J69" s="35" t="s">
        <v>226</v>
      </c>
      <c r="K69" s="37">
        <f>2014-1990</f>
        <v>24</v>
      </c>
      <c r="L69" s="33" t="s">
        <v>63</v>
      </c>
      <c r="M69" s="33">
        <v>4</v>
      </c>
      <c r="N69" s="33">
        <v>30</v>
      </c>
      <c r="O69" s="33" t="s">
        <v>57</v>
      </c>
      <c r="P69" s="38" t="s">
        <v>68</v>
      </c>
      <c r="Q69" s="39" t="s">
        <v>59</v>
      </c>
      <c r="R69" s="39" t="s">
        <v>60</v>
      </c>
      <c r="S69" s="40">
        <v>7491</v>
      </c>
      <c r="T69" s="40">
        <v>0</v>
      </c>
      <c r="U69" s="40">
        <f t="shared" ref="U69:U111" si="19">+S69+T69</f>
        <v>7491</v>
      </c>
      <c r="V69" s="40">
        <v>682</v>
      </c>
      <c r="W69" s="40">
        <v>412</v>
      </c>
      <c r="X69" s="40">
        <v>511.28</v>
      </c>
      <c r="Y69" s="40">
        <v>0</v>
      </c>
      <c r="Z69" s="40">
        <f t="shared" si="14"/>
        <v>1200.3419999999999</v>
      </c>
      <c r="AA69" s="40">
        <f t="shared" ref="AA69:AA111" si="20">(U69+X69)*3%</f>
        <v>240.0684</v>
      </c>
      <c r="AB69" s="41">
        <v>548.09</v>
      </c>
      <c r="AC69" s="40">
        <f t="shared" ref="AC69:AC111" si="21">(U69+X69)*2%</f>
        <v>160.04560000000001</v>
      </c>
      <c r="AD69" s="40">
        <f t="shared" si="18"/>
        <v>3745.5</v>
      </c>
      <c r="AE69" s="42">
        <v>375</v>
      </c>
      <c r="AF69" s="42">
        <v>70.099999999999994</v>
      </c>
      <c r="AG69" s="40">
        <f t="shared" si="15"/>
        <v>66.765000000000001</v>
      </c>
      <c r="AH69" s="40">
        <f t="shared" ref="AH69:AH111" si="22">(AE69+AF69)*3%</f>
        <v>13.353</v>
      </c>
      <c r="AI69" s="40">
        <f t="shared" ref="AI69:AI111" si="23">Z69*4%</f>
        <v>48.013679999999994</v>
      </c>
      <c r="AJ69" s="40">
        <f t="shared" ref="AJ69:AJ111" si="24">(AE69+AF69)*2%</f>
        <v>8.902000000000001</v>
      </c>
      <c r="AK69" s="42">
        <f t="shared" si="17"/>
        <v>21.9236</v>
      </c>
      <c r="AL69" s="42">
        <f t="shared" si="17"/>
        <v>6.4018240000000004</v>
      </c>
      <c r="AM69" s="42">
        <v>0</v>
      </c>
      <c r="AN69" s="42">
        <f t="shared" ref="AN69:AN111" si="25">AE69/30*5</f>
        <v>62.5</v>
      </c>
      <c r="AO69" s="42">
        <f t="shared" ref="AO69:AO111" si="26">AE69/30*15</f>
        <v>187.5</v>
      </c>
      <c r="AP69" s="42">
        <f t="shared" ref="AP69:AP111" si="27">AE69/30*50</f>
        <v>625</v>
      </c>
      <c r="AQ69" s="42">
        <f t="shared" ref="AQ69:AQ111" si="28">SUM(AE69+AF69+AG69+AH69+AI69+AJ69+AK69+AL69)*12+(AM69+AN69+AO69+AP69)</f>
        <v>8200.5092480000003</v>
      </c>
      <c r="AR69" s="40">
        <f t="shared" ref="AR69:AR111" si="29">+U69/30*5</f>
        <v>1248.5</v>
      </c>
      <c r="AS69" s="40">
        <f t="shared" ref="AS69:AS111" si="30">+U69/30*50</f>
        <v>12485</v>
      </c>
      <c r="AT69" s="40">
        <v>7200</v>
      </c>
      <c r="AU69" s="40">
        <f t="shared" si="16"/>
        <v>167817.421248</v>
      </c>
      <c r="AV69" s="29"/>
      <c r="AW69" s="29"/>
      <c r="AX69" s="52"/>
      <c r="AY69" s="29"/>
      <c r="AZ69" s="29"/>
      <c r="BA69" s="29"/>
      <c r="BB69" s="29"/>
      <c r="BC69" s="30"/>
      <c r="BD69" s="30"/>
    </row>
    <row r="70" spans="2:56" ht="18" x14ac:dyDescent="0.25">
      <c r="B70" s="32">
        <v>65</v>
      </c>
      <c r="C70" s="33">
        <v>10</v>
      </c>
      <c r="D70" s="33">
        <v>1</v>
      </c>
      <c r="E70" s="32">
        <v>20</v>
      </c>
      <c r="F70" s="32">
        <v>66</v>
      </c>
      <c r="G70" s="32">
        <v>270</v>
      </c>
      <c r="H70" s="32"/>
      <c r="I70" s="34" t="s">
        <v>227</v>
      </c>
      <c r="J70" s="35" t="s">
        <v>228</v>
      </c>
      <c r="K70" s="37">
        <f>2014-1987</f>
        <v>27</v>
      </c>
      <c r="L70" s="33" t="s">
        <v>63</v>
      </c>
      <c r="M70" s="33">
        <v>7</v>
      </c>
      <c r="N70" s="33">
        <v>40</v>
      </c>
      <c r="O70" s="33" t="s">
        <v>57</v>
      </c>
      <c r="P70" s="38" t="s">
        <v>120</v>
      </c>
      <c r="Q70" s="39" t="s">
        <v>121</v>
      </c>
      <c r="R70" s="39" t="s">
        <v>74</v>
      </c>
      <c r="S70" s="40">
        <v>10797.6</v>
      </c>
      <c r="T70" s="40">
        <v>0</v>
      </c>
      <c r="U70" s="40">
        <f t="shared" si="19"/>
        <v>10797.6</v>
      </c>
      <c r="V70" s="40">
        <v>1006</v>
      </c>
      <c r="W70" s="40">
        <v>680</v>
      </c>
      <c r="X70" s="40">
        <v>511.28</v>
      </c>
      <c r="Y70" s="40">
        <v>0</v>
      </c>
      <c r="Z70" s="40">
        <f t="shared" ref="Z70:Z111" si="31">(U70+X70)*15%</f>
        <v>1696.3320000000001</v>
      </c>
      <c r="AA70" s="40">
        <f t="shared" si="20"/>
        <v>339.26640000000003</v>
      </c>
      <c r="AB70" s="41">
        <v>646.22</v>
      </c>
      <c r="AC70" s="40">
        <f t="shared" si="21"/>
        <v>226.17760000000001</v>
      </c>
      <c r="AD70" s="40">
        <f t="shared" si="18"/>
        <v>5398.8</v>
      </c>
      <c r="AE70" s="42">
        <v>450</v>
      </c>
      <c r="AF70" s="42">
        <v>70.099999999999994</v>
      </c>
      <c r="AG70" s="40">
        <f t="shared" ref="AG70:AG111" si="32">(AE70+AF70)*15%</f>
        <v>78.015000000000001</v>
      </c>
      <c r="AH70" s="40">
        <f t="shared" si="22"/>
        <v>15.603</v>
      </c>
      <c r="AI70" s="40">
        <f t="shared" si="23"/>
        <v>67.853280000000012</v>
      </c>
      <c r="AJ70" s="40">
        <f t="shared" si="24"/>
        <v>10.402000000000001</v>
      </c>
      <c r="AK70" s="42">
        <f t="shared" si="17"/>
        <v>25.848800000000001</v>
      </c>
      <c r="AL70" s="42">
        <f t="shared" si="17"/>
        <v>9.0471040000000009</v>
      </c>
      <c r="AM70" s="42">
        <v>0</v>
      </c>
      <c r="AN70" s="42">
        <f t="shared" si="25"/>
        <v>75</v>
      </c>
      <c r="AO70" s="42">
        <f t="shared" si="26"/>
        <v>225</v>
      </c>
      <c r="AP70" s="42">
        <f t="shared" si="27"/>
        <v>750</v>
      </c>
      <c r="AQ70" s="42">
        <f t="shared" si="28"/>
        <v>9772.4302079999998</v>
      </c>
      <c r="AR70" s="40">
        <f t="shared" si="29"/>
        <v>1799.6000000000001</v>
      </c>
      <c r="AS70" s="40">
        <f t="shared" si="30"/>
        <v>17996</v>
      </c>
      <c r="AT70" s="40">
        <v>7200</v>
      </c>
      <c r="AU70" s="40">
        <f t="shared" si="16"/>
        <v>233001.34220800002</v>
      </c>
      <c r="AV70" s="29"/>
      <c r="AW70" s="29"/>
      <c r="AX70" s="45"/>
      <c r="AY70" s="29"/>
      <c r="AZ70" s="29"/>
      <c r="BA70" s="29"/>
      <c r="BB70" s="29"/>
      <c r="BC70" s="30"/>
      <c r="BD70" s="30"/>
    </row>
    <row r="71" spans="2:56" ht="18" x14ac:dyDescent="0.25">
      <c r="B71" s="32">
        <v>66</v>
      </c>
      <c r="C71" s="33">
        <v>10</v>
      </c>
      <c r="D71" s="33">
        <v>1</v>
      </c>
      <c r="E71" s="32">
        <v>20</v>
      </c>
      <c r="F71" s="32">
        <v>67</v>
      </c>
      <c r="G71" s="32">
        <v>270</v>
      </c>
      <c r="H71" s="32"/>
      <c r="I71" s="34" t="s">
        <v>229</v>
      </c>
      <c r="J71" s="35" t="s">
        <v>230</v>
      </c>
      <c r="K71" s="37">
        <f>2014-1990</f>
        <v>24</v>
      </c>
      <c r="L71" s="33" t="s">
        <v>63</v>
      </c>
      <c r="M71" s="33">
        <v>3</v>
      </c>
      <c r="N71" s="33">
        <v>30</v>
      </c>
      <c r="O71" s="33" t="s">
        <v>57</v>
      </c>
      <c r="P71" s="38" t="s">
        <v>64</v>
      </c>
      <c r="Q71" s="39" t="s">
        <v>65</v>
      </c>
      <c r="R71" s="39" t="s">
        <v>60</v>
      </c>
      <c r="S71" s="40">
        <v>7227.3</v>
      </c>
      <c r="T71" s="40">
        <v>0</v>
      </c>
      <c r="U71" s="40">
        <f t="shared" si="19"/>
        <v>7227.3</v>
      </c>
      <c r="V71" s="40">
        <v>672</v>
      </c>
      <c r="W71" s="40">
        <v>402</v>
      </c>
      <c r="X71" s="40">
        <v>511.28</v>
      </c>
      <c r="Y71" s="40">
        <v>0</v>
      </c>
      <c r="Z71" s="40">
        <f t="shared" si="31"/>
        <v>1160.787</v>
      </c>
      <c r="AA71" s="40">
        <f t="shared" si="20"/>
        <v>232.1574</v>
      </c>
      <c r="AB71" s="41">
        <v>540.51</v>
      </c>
      <c r="AC71" s="40">
        <f t="shared" si="21"/>
        <v>154.77160000000001</v>
      </c>
      <c r="AD71" s="40">
        <f t="shared" si="18"/>
        <v>3613.65</v>
      </c>
      <c r="AE71" s="42">
        <v>375</v>
      </c>
      <c r="AF71" s="42">
        <v>0</v>
      </c>
      <c r="AG71" s="40">
        <f t="shared" si="32"/>
        <v>56.25</v>
      </c>
      <c r="AH71" s="40">
        <f t="shared" si="22"/>
        <v>11.25</v>
      </c>
      <c r="AI71" s="40">
        <f t="shared" si="23"/>
        <v>46.431480000000001</v>
      </c>
      <c r="AJ71" s="40">
        <f t="shared" si="24"/>
        <v>7.5</v>
      </c>
      <c r="AK71" s="42">
        <f t="shared" si="17"/>
        <v>21.6204</v>
      </c>
      <c r="AL71" s="42">
        <f t="shared" si="17"/>
        <v>6.1908640000000004</v>
      </c>
      <c r="AM71" s="42">
        <v>0</v>
      </c>
      <c r="AN71" s="42">
        <f t="shared" si="25"/>
        <v>62.5</v>
      </c>
      <c r="AO71" s="42">
        <f t="shared" si="26"/>
        <v>187.5</v>
      </c>
      <c r="AP71" s="42">
        <f t="shared" si="27"/>
        <v>625</v>
      </c>
      <c r="AQ71" s="42">
        <f t="shared" si="28"/>
        <v>7165.9129279999997</v>
      </c>
      <c r="AR71" s="40">
        <f t="shared" si="29"/>
        <v>1204.55</v>
      </c>
      <c r="AS71" s="40">
        <f t="shared" si="30"/>
        <v>12045.5</v>
      </c>
      <c r="AT71" s="40">
        <v>7200</v>
      </c>
      <c r="AU71" s="40">
        <f t="shared" ref="AU71:AU111" si="33">(U71+V71+W71+X71+Z71+AA71+AB71+AC71)*12+(Y71+AV71+AD71+AR71+AS71+AT71+AQ71)</f>
        <v>162039.28492800001</v>
      </c>
      <c r="AV71" s="29"/>
      <c r="AW71" s="29"/>
      <c r="AX71" s="45"/>
      <c r="AY71" s="29"/>
      <c r="AZ71" s="29"/>
      <c r="BA71" s="29"/>
      <c r="BB71" s="29"/>
      <c r="BC71" s="30"/>
      <c r="BD71" s="30"/>
    </row>
    <row r="72" spans="2:56" ht="18" x14ac:dyDescent="0.25">
      <c r="B72" s="32">
        <v>67</v>
      </c>
      <c r="C72" s="33">
        <v>10</v>
      </c>
      <c r="D72" s="33">
        <v>1</v>
      </c>
      <c r="E72" s="32">
        <v>20</v>
      </c>
      <c r="F72" s="32">
        <v>68</v>
      </c>
      <c r="G72" s="32">
        <v>270</v>
      </c>
      <c r="H72" s="32"/>
      <c r="I72" s="34" t="s">
        <v>231</v>
      </c>
      <c r="J72" s="35" t="s">
        <v>232</v>
      </c>
      <c r="K72" s="37">
        <f>2014-2000</f>
        <v>14</v>
      </c>
      <c r="L72" s="33" t="s">
        <v>63</v>
      </c>
      <c r="M72" s="33">
        <v>4</v>
      </c>
      <c r="N72" s="33">
        <v>30</v>
      </c>
      <c r="O72" s="33" t="s">
        <v>57</v>
      </c>
      <c r="P72" s="38" t="s">
        <v>68</v>
      </c>
      <c r="Q72" s="39" t="s">
        <v>59</v>
      </c>
      <c r="R72" s="39" t="s">
        <v>60</v>
      </c>
      <c r="S72" s="40">
        <v>7491</v>
      </c>
      <c r="T72" s="40">
        <v>0</v>
      </c>
      <c r="U72" s="40">
        <f t="shared" si="19"/>
        <v>7491</v>
      </c>
      <c r="V72" s="40">
        <v>682</v>
      </c>
      <c r="W72" s="40">
        <v>412</v>
      </c>
      <c r="X72" s="40">
        <v>365.2</v>
      </c>
      <c r="Y72" s="40">
        <v>0</v>
      </c>
      <c r="Z72" s="40">
        <f t="shared" si="31"/>
        <v>1178.4299999999998</v>
      </c>
      <c r="AA72" s="40">
        <f t="shared" si="20"/>
        <v>235.68599999999998</v>
      </c>
      <c r="AB72" s="41">
        <v>547.69000000000005</v>
      </c>
      <c r="AC72" s="40">
        <f t="shared" si="21"/>
        <v>157.124</v>
      </c>
      <c r="AD72" s="40">
        <f t="shared" si="18"/>
        <v>3745.5</v>
      </c>
      <c r="AE72" s="42">
        <v>375</v>
      </c>
      <c r="AF72" s="42">
        <v>70.099999999999994</v>
      </c>
      <c r="AG72" s="40">
        <f t="shared" si="32"/>
        <v>66.765000000000001</v>
      </c>
      <c r="AH72" s="40">
        <f t="shared" si="22"/>
        <v>13.353</v>
      </c>
      <c r="AI72" s="40">
        <f t="shared" si="23"/>
        <v>47.137199999999993</v>
      </c>
      <c r="AJ72" s="40">
        <f t="shared" si="24"/>
        <v>8.902000000000001</v>
      </c>
      <c r="AK72" s="42">
        <f t="shared" si="17"/>
        <v>21.907600000000002</v>
      </c>
      <c r="AL72" s="42">
        <f t="shared" si="17"/>
        <v>6.2849599999999999</v>
      </c>
      <c r="AM72" s="42">
        <v>0</v>
      </c>
      <c r="AN72" s="42">
        <f t="shared" si="25"/>
        <v>62.5</v>
      </c>
      <c r="AO72" s="42">
        <f t="shared" si="26"/>
        <v>187.5</v>
      </c>
      <c r="AP72" s="42">
        <f t="shared" si="27"/>
        <v>625</v>
      </c>
      <c r="AQ72" s="42">
        <f t="shared" si="28"/>
        <v>8188.3971199999996</v>
      </c>
      <c r="AR72" s="40">
        <f t="shared" si="29"/>
        <v>1248.5</v>
      </c>
      <c r="AS72" s="40">
        <f t="shared" si="30"/>
        <v>12485</v>
      </c>
      <c r="AT72" s="40">
        <v>7200</v>
      </c>
      <c r="AU72" s="40">
        <f t="shared" si="33"/>
        <v>165696.95712000001</v>
      </c>
      <c r="AV72" s="29"/>
      <c r="AW72" s="29"/>
      <c r="AX72" s="49"/>
      <c r="AY72" s="29"/>
      <c r="AZ72" s="29"/>
      <c r="BA72" s="29"/>
      <c r="BB72" s="29"/>
      <c r="BC72" s="30"/>
      <c r="BD72" s="30"/>
    </row>
    <row r="73" spans="2:56" ht="18" x14ac:dyDescent="0.25">
      <c r="B73" s="32">
        <v>69</v>
      </c>
      <c r="C73" s="33">
        <v>10</v>
      </c>
      <c r="D73" s="33">
        <v>1</v>
      </c>
      <c r="E73" s="32">
        <v>20</v>
      </c>
      <c r="F73" s="32">
        <v>69</v>
      </c>
      <c r="G73" s="32">
        <v>270</v>
      </c>
      <c r="H73" s="32"/>
      <c r="I73" s="34" t="s">
        <v>233</v>
      </c>
      <c r="J73" s="35" t="s">
        <v>234</v>
      </c>
      <c r="K73" s="37">
        <f>2014-1998</f>
        <v>16</v>
      </c>
      <c r="L73" s="33" t="s">
        <v>63</v>
      </c>
      <c r="M73" s="33">
        <v>4</v>
      </c>
      <c r="N73" s="33">
        <v>30</v>
      </c>
      <c r="O73" s="33" t="s">
        <v>57</v>
      </c>
      <c r="P73" s="38" t="s">
        <v>68</v>
      </c>
      <c r="Q73" s="39" t="s">
        <v>59</v>
      </c>
      <c r="R73" s="39" t="s">
        <v>60</v>
      </c>
      <c r="S73" s="40">
        <v>7491</v>
      </c>
      <c r="T73" s="40">
        <v>0</v>
      </c>
      <c r="U73" s="40">
        <f t="shared" si="19"/>
        <v>7491</v>
      </c>
      <c r="V73" s="40">
        <v>682</v>
      </c>
      <c r="W73" s="40">
        <v>412</v>
      </c>
      <c r="X73" s="40">
        <v>365.2</v>
      </c>
      <c r="Y73" s="40">
        <v>0</v>
      </c>
      <c r="Z73" s="40">
        <f t="shared" si="31"/>
        <v>1178.4299999999998</v>
      </c>
      <c r="AA73" s="40">
        <f t="shared" si="20"/>
        <v>235.68599999999998</v>
      </c>
      <c r="AB73" s="41">
        <v>547.83000000000004</v>
      </c>
      <c r="AC73" s="40">
        <f t="shared" si="21"/>
        <v>157.124</v>
      </c>
      <c r="AD73" s="40">
        <f t="shared" si="18"/>
        <v>3745.5</v>
      </c>
      <c r="AE73" s="42">
        <v>375</v>
      </c>
      <c r="AF73" s="42">
        <v>0</v>
      </c>
      <c r="AG73" s="40">
        <f t="shared" si="32"/>
        <v>56.25</v>
      </c>
      <c r="AH73" s="40">
        <f t="shared" si="22"/>
        <v>11.25</v>
      </c>
      <c r="AI73" s="40">
        <f t="shared" si="23"/>
        <v>47.137199999999993</v>
      </c>
      <c r="AJ73" s="40">
        <f t="shared" si="24"/>
        <v>7.5</v>
      </c>
      <c r="AK73" s="42">
        <f t="shared" si="17"/>
        <v>21.913200000000003</v>
      </c>
      <c r="AL73" s="42">
        <f t="shared" si="17"/>
        <v>6.2849599999999999</v>
      </c>
      <c r="AM73" s="42">
        <v>0</v>
      </c>
      <c r="AN73" s="42">
        <f t="shared" si="25"/>
        <v>62.5</v>
      </c>
      <c r="AO73" s="42">
        <f t="shared" si="26"/>
        <v>187.5</v>
      </c>
      <c r="AP73" s="42">
        <f t="shared" si="27"/>
        <v>625</v>
      </c>
      <c r="AQ73" s="42">
        <f t="shared" si="28"/>
        <v>7179.0243199999986</v>
      </c>
      <c r="AR73" s="40">
        <f t="shared" si="29"/>
        <v>1248.5</v>
      </c>
      <c r="AS73" s="40">
        <f t="shared" si="30"/>
        <v>12485</v>
      </c>
      <c r="AT73" s="40">
        <v>7200</v>
      </c>
      <c r="AU73" s="40">
        <f t="shared" si="33"/>
        <v>164689.26431999999</v>
      </c>
      <c r="AV73" s="51"/>
      <c r="AW73" s="29"/>
      <c r="AX73" s="54"/>
      <c r="AY73" s="29"/>
      <c r="AZ73" s="29"/>
      <c r="BA73" s="29"/>
      <c r="BB73" s="29"/>
      <c r="BC73" s="30"/>
      <c r="BD73" s="30"/>
    </row>
    <row r="74" spans="2:56" ht="18" x14ac:dyDescent="0.25">
      <c r="B74" s="32">
        <v>70</v>
      </c>
      <c r="C74" s="33">
        <v>10</v>
      </c>
      <c r="D74" s="33">
        <v>1</v>
      </c>
      <c r="E74" s="32">
        <v>20</v>
      </c>
      <c r="F74" s="32">
        <v>70</v>
      </c>
      <c r="G74" s="32">
        <v>270</v>
      </c>
      <c r="H74" s="32"/>
      <c r="I74" s="34" t="s">
        <v>235</v>
      </c>
      <c r="J74" s="35" t="s">
        <v>236</v>
      </c>
      <c r="K74" s="37">
        <f>2014-2001</f>
        <v>13</v>
      </c>
      <c r="L74" s="33" t="s">
        <v>56</v>
      </c>
      <c r="M74" s="33">
        <v>3</v>
      </c>
      <c r="N74" s="33">
        <v>30</v>
      </c>
      <c r="O74" s="33" t="s">
        <v>57</v>
      </c>
      <c r="P74" s="38" t="s">
        <v>64</v>
      </c>
      <c r="Q74" s="39" t="s">
        <v>65</v>
      </c>
      <c r="R74" s="39" t="s">
        <v>60</v>
      </c>
      <c r="S74" s="40">
        <v>7227.3</v>
      </c>
      <c r="T74" s="40">
        <v>0</v>
      </c>
      <c r="U74" s="40">
        <f t="shared" si="19"/>
        <v>7227.3</v>
      </c>
      <c r="V74" s="40">
        <v>672</v>
      </c>
      <c r="W74" s="40">
        <v>402</v>
      </c>
      <c r="X74" s="40">
        <v>292.13</v>
      </c>
      <c r="Y74" s="40">
        <v>0</v>
      </c>
      <c r="Z74" s="40">
        <f t="shared" si="31"/>
        <v>1127.9145000000001</v>
      </c>
      <c r="AA74" s="40">
        <f t="shared" si="20"/>
        <v>225.5829</v>
      </c>
      <c r="AB74" s="41">
        <v>540.25</v>
      </c>
      <c r="AC74" s="40">
        <f t="shared" si="21"/>
        <v>150.3886</v>
      </c>
      <c r="AD74" s="40">
        <f t="shared" si="18"/>
        <v>3613.65</v>
      </c>
      <c r="AE74" s="42">
        <v>375</v>
      </c>
      <c r="AF74" s="42">
        <v>0</v>
      </c>
      <c r="AG74" s="40">
        <f t="shared" si="32"/>
        <v>56.25</v>
      </c>
      <c r="AH74" s="40">
        <f t="shared" si="22"/>
        <v>11.25</v>
      </c>
      <c r="AI74" s="40">
        <f t="shared" si="23"/>
        <v>45.116580000000006</v>
      </c>
      <c r="AJ74" s="40">
        <f t="shared" si="24"/>
        <v>7.5</v>
      </c>
      <c r="AK74" s="42">
        <f t="shared" si="17"/>
        <v>21.61</v>
      </c>
      <c r="AL74" s="42">
        <f t="shared" si="17"/>
        <v>6.0155440000000002</v>
      </c>
      <c r="AM74" s="42">
        <v>0</v>
      </c>
      <c r="AN74" s="42">
        <f t="shared" si="25"/>
        <v>62.5</v>
      </c>
      <c r="AO74" s="42">
        <f t="shared" si="26"/>
        <v>187.5</v>
      </c>
      <c r="AP74" s="42">
        <f t="shared" si="27"/>
        <v>625</v>
      </c>
      <c r="AQ74" s="42">
        <f t="shared" si="28"/>
        <v>7147.9054880000003</v>
      </c>
      <c r="AR74" s="40">
        <f t="shared" si="29"/>
        <v>1204.55</v>
      </c>
      <c r="AS74" s="40">
        <f t="shared" si="30"/>
        <v>12045.5</v>
      </c>
      <c r="AT74" s="40">
        <v>7200</v>
      </c>
      <c r="AU74" s="40">
        <f t="shared" si="33"/>
        <v>158862.39748799999</v>
      </c>
      <c r="AV74" s="51"/>
      <c r="AW74" s="29"/>
      <c r="AX74" s="54"/>
      <c r="AY74" s="29"/>
      <c r="AZ74" s="29"/>
      <c r="BA74" s="29"/>
      <c r="BB74" s="29"/>
      <c r="BC74" s="30"/>
      <c r="BD74" s="30"/>
    </row>
    <row r="75" spans="2:56" ht="24" x14ac:dyDescent="0.25">
      <c r="B75" s="32">
        <v>71</v>
      </c>
      <c r="C75" s="33">
        <v>10</v>
      </c>
      <c r="D75" s="33">
        <v>1</v>
      </c>
      <c r="E75" s="32">
        <v>20</v>
      </c>
      <c r="F75" s="32">
        <v>71</v>
      </c>
      <c r="G75" s="32">
        <v>270</v>
      </c>
      <c r="H75" s="32"/>
      <c r="I75" s="34" t="s">
        <v>237</v>
      </c>
      <c r="J75" s="34" t="s">
        <v>238</v>
      </c>
      <c r="K75" s="37">
        <f>2014-2011</f>
        <v>3</v>
      </c>
      <c r="L75" s="33" t="s">
        <v>63</v>
      </c>
      <c r="M75" s="33">
        <v>15</v>
      </c>
      <c r="N75" s="33">
        <v>40</v>
      </c>
      <c r="O75" s="33" t="s">
        <v>143</v>
      </c>
      <c r="P75" s="38" t="s">
        <v>144</v>
      </c>
      <c r="Q75" s="60" t="s">
        <v>239</v>
      </c>
      <c r="R75" s="39" t="s">
        <v>74</v>
      </c>
      <c r="S75" s="40">
        <v>15425.1</v>
      </c>
      <c r="T75" s="40">
        <v>0</v>
      </c>
      <c r="U75" s="40">
        <f t="shared" si="19"/>
        <v>15425.1</v>
      </c>
      <c r="V75" s="40">
        <v>1206</v>
      </c>
      <c r="W75" s="40">
        <v>755</v>
      </c>
      <c r="X75" s="40">
        <v>0</v>
      </c>
      <c r="Y75" s="40">
        <v>0</v>
      </c>
      <c r="Z75" s="40">
        <f t="shared" si="31"/>
        <v>2313.7649999999999</v>
      </c>
      <c r="AA75" s="40">
        <f t="shared" si="20"/>
        <v>462.75299999999999</v>
      </c>
      <c r="AB75" s="41">
        <v>765.8</v>
      </c>
      <c r="AC75" s="40">
        <f t="shared" si="21"/>
        <v>308.50200000000001</v>
      </c>
      <c r="AD75" s="40">
        <f t="shared" si="18"/>
        <v>7712.5499999999993</v>
      </c>
      <c r="AE75" s="42">
        <v>0</v>
      </c>
      <c r="AF75" s="42">
        <v>0</v>
      </c>
      <c r="AG75" s="40">
        <f t="shared" si="32"/>
        <v>0</v>
      </c>
      <c r="AH75" s="40">
        <f t="shared" si="22"/>
        <v>0</v>
      </c>
      <c r="AI75" s="40">
        <f t="shared" si="23"/>
        <v>92.550600000000003</v>
      </c>
      <c r="AJ75" s="40">
        <f t="shared" si="24"/>
        <v>0</v>
      </c>
      <c r="AK75" s="42">
        <f t="shared" si="17"/>
        <v>30.631999999999998</v>
      </c>
      <c r="AL75" s="42">
        <f t="shared" si="17"/>
        <v>12.34008</v>
      </c>
      <c r="AM75" s="42">
        <v>0</v>
      </c>
      <c r="AN75" s="42">
        <f t="shared" si="25"/>
        <v>0</v>
      </c>
      <c r="AO75" s="42">
        <f t="shared" si="26"/>
        <v>0</v>
      </c>
      <c r="AP75" s="42">
        <f t="shared" si="27"/>
        <v>0</v>
      </c>
      <c r="AQ75" s="42">
        <f t="shared" si="28"/>
        <v>1626.27216</v>
      </c>
      <c r="AR75" s="40">
        <f t="shared" si="29"/>
        <v>2570.85</v>
      </c>
      <c r="AS75" s="40">
        <f t="shared" si="30"/>
        <v>25708.499999999996</v>
      </c>
      <c r="AT75" s="40">
        <v>7200</v>
      </c>
      <c r="AU75" s="40">
        <f t="shared" si="33"/>
        <v>299661.21216</v>
      </c>
      <c r="AV75" s="54"/>
      <c r="AW75" s="29"/>
      <c r="AX75" s="29"/>
      <c r="AY75" s="29"/>
      <c r="AZ75" s="29"/>
      <c r="BA75" s="30"/>
      <c r="BB75" s="30"/>
      <c r="BC75" s="30"/>
      <c r="BD75" s="30"/>
    </row>
    <row r="76" spans="2:56" ht="18" x14ac:dyDescent="0.25">
      <c r="B76" s="32">
        <v>72</v>
      </c>
      <c r="C76" s="33">
        <v>10</v>
      </c>
      <c r="D76" s="33">
        <v>1</v>
      </c>
      <c r="E76" s="32">
        <v>20</v>
      </c>
      <c r="F76" s="32">
        <v>72</v>
      </c>
      <c r="G76" s="32">
        <v>270</v>
      </c>
      <c r="H76" s="32"/>
      <c r="I76" s="34" t="s">
        <v>240</v>
      </c>
      <c r="J76" s="35" t="s">
        <v>241</v>
      </c>
      <c r="K76" s="37">
        <f>2014-1996</f>
        <v>18</v>
      </c>
      <c r="L76" s="33" t="s">
        <v>63</v>
      </c>
      <c r="M76" s="33">
        <v>4</v>
      </c>
      <c r="N76" s="33">
        <v>30</v>
      </c>
      <c r="O76" s="33" t="s">
        <v>57</v>
      </c>
      <c r="P76" s="38" t="s">
        <v>68</v>
      </c>
      <c r="Q76" s="39" t="s">
        <v>59</v>
      </c>
      <c r="R76" s="39" t="s">
        <v>60</v>
      </c>
      <c r="S76" s="40">
        <v>7491</v>
      </c>
      <c r="T76" s="40">
        <v>0</v>
      </c>
      <c r="U76" s="40">
        <f t="shared" si="19"/>
        <v>7491</v>
      </c>
      <c r="V76" s="40">
        <v>682</v>
      </c>
      <c r="W76" s="40">
        <v>412</v>
      </c>
      <c r="X76" s="40">
        <v>438.24</v>
      </c>
      <c r="Y76" s="40">
        <v>0</v>
      </c>
      <c r="Z76" s="40">
        <f t="shared" si="31"/>
        <v>1189.386</v>
      </c>
      <c r="AA76" s="40">
        <f t="shared" si="20"/>
        <v>237.87719999999999</v>
      </c>
      <c r="AB76" s="41">
        <v>547.83000000000004</v>
      </c>
      <c r="AC76" s="40">
        <f t="shared" si="21"/>
        <v>158.5848</v>
      </c>
      <c r="AD76" s="40">
        <f t="shared" si="18"/>
        <v>3745.5</v>
      </c>
      <c r="AE76" s="42">
        <v>375</v>
      </c>
      <c r="AF76" s="42">
        <v>0</v>
      </c>
      <c r="AG76" s="40">
        <f t="shared" si="32"/>
        <v>56.25</v>
      </c>
      <c r="AH76" s="40">
        <f t="shared" si="22"/>
        <v>11.25</v>
      </c>
      <c r="AI76" s="40">
        <f t="shared" si="23"/>
        <v>47.57544</v>
      </c>
      <c r="AJ76" s="40">
        <f t="shared" si="24"/>
        <v>7.5</v>
      </c>
      <c r="AK76" s="42">
        <f t="shared" si="17"/>
        <v>21.913200000000003</v>
      </c>
      <c r="AL76" s="42">
        <f t="shared" si="17"/>
        <v>6.3433920000000006</v>
      </c>
      <c r="AM76" s="42">
        <v>0</v>
      </c>
      <c r="AN76" s="42">
        <f t="shared" si="25"/>
        <v>62.5</v>
      </c>
      <c r="AO76" s="42">
        <f t="shared" si="26"/>
        <v>187.5</v>
      </c>
      <c r="AP76" s="42">
        <f t="shared" si="27"/>
        <v>625</v>
      </c>
      <c r="AQ76" s="42">
        <f t="shared" si="28"/>
        <v>7184.9843840000003</v>
      </c>
      <c r="AR76" s="40">
        <f t="shared" si="29"/>
        <v>1248.5</v>
      </c>
      <c r="AS76" s="40">
        <f t="shared" si="30"/>
        <v>12485</v>
      </c>
      <c r="AT76" s="40">
        <v>7200</v>
      </c>
      <c r="AU76" s="40">
        <f t="shared" si="33"/>
        <v>165747.00038400001</v>
      </c>
      <c r="AV76" s="53"/>
      <c r="AW76" s="29"/>
      <c r="AX76" s="29"/>
      <c r="AY76" s="29"/>
      <c r="AZ76" s="29"/>
      <c r="BA76" s="30"/>
      <c r="BB76" s="30"/>
      <c r="BC76" s="30"/>
      <c r="BD76" s="30"/>
    </row>
    <row r="77" spans="2:56" ht="18" x14ac:dyDescent="0.25">
      <c r="B77" s="32">
        <v>73</v>
      </c>
      <c r="C77" s="33">
        <v>10</v>
      </c>
      <c r="D77" s="33">
        <v>1</v>
      </c>
      <c r="E77" s="32">
        <v>20</v>
      </c>
      <c r="F77" s="32">
        <v>73</v>
      </c>
      <c r="G77" s="32">
        <v>270</v>
      </c>
      <c r="H77" s="32"/>
      <c r="I77" s="34" t="s">
        <v>242</v>
      </c>
      <c r="J77" s="35" t="s">
        <v>243</v>
      </c>
      <c r="K77" s="37">
        <f>2014-1993</f>
        <v>21</v>
      </c>
      <c r="L77" s="33" t="s">
        <v>63</v>
      </c>
      <c r="M77" s="33">
        <v>13</v>
      </c>
      <c r="N77" s="33">
        <v>30</v>
      </c>
      <c r="O77" s="33" t="s">
        <v>57</v>
      </c>
      <c r="P77" s="38" t="s">
        <v>130</v>
      </c>
      <c r="Q77" s="39" t="s">
        <v>179</v>
      </c>
      <c r="R77" s="39" t="s">
        <v>60</v>
      </c>
      <c r="S77" s="40">
        <v>10161</v>
      </c>
      <c r="T77" s="40">
        <v>0</v>
      </c>
      <c r="U77" s="40">
        <f t="shared" si="19"/>
        <v>10161</v>
      </c>
      <c r="V77" s="40">
        <f>846+80</f>
        <v>926</v>
      </c>
      <c r="W77" s="40">
        <f>528+50</f>
        <v>578</v>
      </c>
      <c r="X77" s="40">
        <v>438.24</v>
      </c>
      <c r="Y77" s="40">
        <v>0</v>
      </c>
      <c r="Z77" s="40">
        <f t="shared" si="31"/>
        <v>1589.886</v>
      </c>
      <c r="AA77" s="40">
        <f t="shared" si="20"/>
        <v>317.97719999999998</v>
      </c>
      <c r="AB77" s="41">
        <v>626.70000000000005</v>
      </c>
      <c r="AC77" s="40">
        <f t="shared" si="21"/>
        <v>211.98480000000001</v>
      </c>
      <c r="AD77" s="40">
        <f t="shared" si="18"/>
        <v>5080.5</v>
      </c>
      <c r="AE77" s="42">
        <v>300</v>
      </c>
      <c r="AF77" s="42">
        <v>70.099999999999994</v>
      </c>
      <c r="AG77" s="40">
        <f t="shared" si="32"/>
        <v>55.515000000000001</v>
      </c>
      <c r="AH77" s="40">
        <f t="shared" si="22"/>
        <v>11.103</v>
      </c>
      <c r="AI77" s="40">
        <f t="shared" si="23"/>
        <v>63.595440000000004</v>
      </c>
      <c r="AJ77" s="40">
        <f t="shared" si="24"/>
        <v>7.402000000000001</v>
      </c>
      <c r="AK77" s="42">
        <f t="shared" si="17"/>
        <v>25.068000000000001</v>
      </c>
      <c r="AL77" s="42">
        <f t="shared" si="17"/>
        <v>8.4793920000000007</v>
      </c>
      <c r="AM77" s="42">
        <v>0</v>
      </c>
      <c r="AN77" s="42">
        <f t="shared" si="25"/>
        <v>50</v>
      </c>
      <c r="AO77" s="42">
        <f t="shared" si="26"/>
        <v>150</v>
      </c>
      <c r="AP77" s="42">
        <f t="shared" si="27"/>
        <v>500</v>
      </c>
      <c r="AQ77" s="42">
        <f t="shared" si="28"/>
        <v>7195.1539840000005</v>
      </c>
      <c r="AR77" s="40">
        <f t="shared" si="29"/>
        <v>1693.5</v>
      </c>
      <c r="AS77" s="40">
        <f t="shared" si="30"/>
        <v>16935</v>
      </c>
      <c r="AT77" s="40">
        <v>7200</v>
      </c>
      <c r="AU77" s="40">
        <f t="shared" si="33"/>
        <v>216301.60998400001</v>
      </c>
      <c r="AV77" s="53"/>
      <c r="AW77" s="29"/>
      <c r="AX77" s="29"/>
      <c r="AY77" s="29"/>
      <c r="AZ77" s="29"/>
      <c r="BA77" s="30"/>
      <c r="BB77" s="30"/>
      <c r="BC77" s="30"/>
      <c r="BD77" s="30"/>
    </row>
    <row r="78" spans="2:56" ht="18" x14ac:dyDescent="0.25">
      <c r="B78" s="32">
        <v>74</v>
      </c>
      <c r="C78" s="33">
        <v>10</v>
      </c>
      <c r="D78" s="33">
        <v>1</v>
      </c>
      <c r="E78" s="32">
        <v>20</v>
      </c>
      <c r="F78" s="32">
        <v>74</v>
      </c>
      <c r="G78" s="32">
        <v>270</v>
      </c>
      <c r="H78" s="32"/>
      <c r="I78" s="34" t="s">
        <v>244</v>
      </c>
      <c r="J78" s="35" t="s">
        <v>245</v>
      </c>
      <c r="K78" s="37">
        <f>2014-1992</f>
        <v>22</v>
      </c>
      <c r="L78" s="33" t="s">
        <v>56</v>
      </c>
      <c r="M78" s="33">
        <v>16</v>
      </c>
      <c r="N78" s="33">
        <v>40</v>
      </c>
      <c r="O78" s="33" t="s">
        <v>143</v>
      </c>
      <c r="P78" s="38" t="s">
        <v>144</v>
      </c>
      <c r="Q78" s="39" t="s">
        <v>246</v>
      </c>
      <c r="R78" s="39" t="s">
        <v>89</v>
      </c>
      <c r="S78" s="40">
        <v>17210</v>
      </c>
      <c r="T78" s="40">
        <v>0</v>
      </c>
      <c r="U78" s="40">
        <f t="shared" si="19"/>
        <v>17210</v>
      </c>
      <c r="V78" s="40">
        <v>1247</v>
      </c>
      <c r="W78" s="40">
        <v>779</v>
      </c>
      <c r="X78" s="40">
        <v>438.24</v>
      </c>
      <c r="Y78" s="40">
        <v>0</v>
      </c>
      <c r="Z78" s="40">
        <f t="shared" si="31"/>
        <v>2647.2360000000003</v>
      </c>
      <c r="AA78" s="40">
        <f t="shared" si="20"/>
        <v>529.44720000000007</v>
      </c>
      <c r="AB78" s="41">
        <v>829.73</v>
      </c>
      <c r="AC78" s="40">
        <f t="shared" si="21"/>
        <v>352.96480000000003</v>
      </c>
      <c r="AD78" s="40">
        <f t="shared" si="18"/>
        <v>8605</v>
      </c>
      <c r="AE78" s="42">
        <v>0</v>
      </c>
      <c r="AF78" s="42">
        <v>0</v>
      </c>
      <c r="AG78" s="40">
        <f t="shared" si="32"/>
        <v>0</v>
      </c>
      <c r="AH78" s="40">
        <f t="shared" si="22"/>
        <v>0</v>
      </c>
      <c r="AI78" s="40">
        <f t="shared" si="23"/>
        <v>105.88944000000002</v>
      </c>
      <c r="AJ78" s="40">
        <f t="shared" si="24"/>
        <v>0</v>
      </c>
      <c r="AK78" s="42">
        <f t="shared" si="17"/>
        <v>33.1892</v>
      </c>
      <c r="AL78" s="42">
        <f t="shared" si="17"/>
        <v>14.118592000000001</v>
      </c>
      <c r="AM78" s="42">
        <v>0</v>
      </c>
      <c r="AN78" s="42">
        <f t="shared" si="25"/>
        <v>0</v>
      </c>
      <c r="AO78" s="42">
        <f t="shared" si="26"/>
        <v>0</v>
      </c>
      <c r="AP78" s="42">
        <f t="shared" si="27"/>
        <v>0</v>
      </c>
      <c r="AQ78" s="42">
        <f t="shared" si="28"/>
        <v>1838.3667840000003</v>
      </c>
      <c r="AR78" s="40">
        <f t="shared" si="29"/>
        <v>2868.333333333333</v>
      </c>
      <c r="AS78" s="40">
        <f t="shared" si="30"/>
        <v>28683.333333333332</v>
      </c>
      <c r="AT78" s="40">
        <v>0</v>
      </c>
      <c r="AU78" s="40">
        <f t="shared" si="33"/>
        <v>330398.44945066667</v>
      </c>
      <c r="AV78" s="61"/>
      <c r="AW78" s="29"/>
      <c r="AX78" s="29"/>
      <c r="AY78" s="29"/>
      <c r="AZ78" s="29"/>
      <c r="BA78" s="30"/>
      <c r="BB78" s="30"/>
      <c r="BC78" s="30"/>
      <c r="BD78" s="30"/>
    </row>
    <row r="79" spans="2:56" ht="18" x14ac:dyDescent="0.25">
      <c r="B79" s="32">
        <v>75</v>
      </c>
      <c r="C79" s="33">
        <v>10</v>
      </c>
      <c r="D79" s="33">
        <v>1</v>
      </c>
      <c r="E79" s="32">
        <v>20</v>
      </c>
      <c r="F79" s="32">
        <v>75</v>
      </c>
      <c r="G79" s="32">
        <v>270</v>
      </c>
      <c r="H79" s="32"/>
      <c r="I79" s="34" t="s">
        <v>247</v>
      </c>
      <c r="J79" s="35" t="s">
        <v>248</v>
      </c>
      <c r="K79" s="37">
        <f>2014-1995</f>
        <v>19</v>
      </c>
      <c r="L79" s="33" t="s">
        <v>63</v>
      </c>
      <c r="M79" s="33">
        <v>4</v>
      </c>
      <c r="N79" s="33">
        <v>30</v>
      </c>
      <c r="O79" s="33" t="s">
        <v>57</v>
      </c>
      <c r="P79" s="38" t="s">
        <v>68</v>
      </c>
      <c r="Q79" s="39" t="s">
        <v>249</v>
      </c>
      <c r="R79" s="39" t="s">
        <v>60</v>
      </c>
      <c r="S79" s="40">
        <v>7491</v>
      </c>
      <c r="T79" s="40">
        <v>0</v>
      </c>
      <c r="U79" s="40">
        <f t="shared" si="19"/>
        <v>7491</v>
      </c>
      <c r="V79" s="40">
        <v>682</v>
      </c>
      <c r="W79" s="40">
        <v>412</v>
      </c>
      <c r="X79" s="40">
        <v>365</v>
      </c>
      <c r="Y79" s="40">
        <v>0</v>
      </c>
      <c r="Z79" s="40">
        <f t="shared" si="31"/>
        <v>1178.3999999999999</v>
      </c>
      <c r="AA79" s="40">
        <f t="shared" si="20"/>
        <v>235.67999999999998</v>
      </c>
      <c r="AB79" s="41">
        <v>547.83000000000004</v>
      </c>
      <c r="AC79" s="40">
        <f t="shared" si="21"/>
        <v>157.12</v>
      </c>
      <c r="AD79" s="40">
        <f t="shared" si="18"/>
        <v>3745.5</v>
      </c>
      <c r="AE79" s="42">
        <v>375</v>
      </c>
      <c r="AF79" s="42">
        <v>0</v>
      </c>
      <c r="AG79" s="40">
        <f t="shared" si="32"/>
        <v>56.25</v>
      </c>
      <c r="AH79" s="40">
        <f t="shared" si="22"/>
        <v>11.25</v>
      </c>
      <c r="AI79" s="40">
        <f t="shared" si="23"/>
        <v>47.135999999999996</v>
      </c>
      <c r="AJ79" s="40">
        <f t="shared" si="24"/>
        <v>7.5</v>
      </c>
      <c r="AK79" s="42">
        <f t="shared" si="17"/>
        <v>21.913200000000003</v>
      </c>
      <c r="AL79" s="42">
        <f t="shared" si="17"/>
        <v>6.2848000000000006</v>
      </c>
      <c r="AM79" s="42">
        <v>0</v>
      </c>
      <c r="AN79" s="42">
        <f t="shared" si="25"/>
        <v>62.5</v>
      </c>
      <c r="AO79" s="42">
        <f t="shared" si="26"/>
        <v>187.5</v>
      </c>
      <c r="AP79" s="42">
        <f t="shared" si="27"/>
        <v>625</v>
      </c>
      <c r="AQ79" s="42">
        <f t="shared" si="28"/>
        <v>7179.0079999999998</v>
      </c>
      <c r="AR79" s="40">
        <f t="shared" si="29"/>
        <v>1248.5</v>
      </c>
      <c r="AS79" s="40">
        <f t="shared" si="30"/>
        <v>12485</v>
      </c>
      <c r="AT79" s="40">
        <v>7200</v>
      </c>
      <c r="AU79" s="40">
        <f t="shared" si="33"/>
        <v>164686.36800000002</v>
      </c>
      <c r="AV79" s="61"/>
      <c r="AW79" s="29"/>
      <c r="AX79" s="29"/>
      <c r="AY79" s="29"/>
      <c r="AZ79" s="29"/>
      <c r="BA79" s="30"/>
      <c r="BB79" s="30"/>
      <c r="BC79" s="30"/>
      <c r="BD79" s="30"/>
    </row>
    <row r="80" spans="2:56" ht="18" x14ac:dyDescent="0.25">
      <c r="B80" s="32">
        <v>76</v>
      </c>
      <c r="C80" s="33">
        <v>10</v>
      </c>
      <c r="D80" s="33">
        <v>1</v>
      </c>
      <c r="E80" s="32">
        <v>20</v>
      </c>
      <c r="F80" s="32">
        <v>76</v>
      </c>
      <c r="G80" s="32">
        <v>270</v>
      </c>
      <c r="H80" s="32"/>
      <c r="I80" s="34" t="s">
        <v>250</v>
      </c>
      <c r="J80" s="35" t="s">
        <v>251</v>
      </c>
      <c r="K80" s="37">
        <f>2014-1996</f>
        <v>18</v>
      </c>
      <c r="L80" s="33" t="s">
        <v>56</v>
      </c>
      <c r="M80" s="33">
        <v>3</v>
      </c>
      <c r="N80" s="33">
        <v>30</v>
      </c>
      <c r="O80" s="33" t="s">
        <v>57</v>
      </c>
      <c r="P80" s="38" t="s">
        <v>64</v>
      </c>
      <c r="Q80" s="39" t="s">
        <v>65</v>
      </c>
      <c r="R80" s="39" t="s">
        <v>60</v>
      </c>
      <c r="S80" s="40">
        <v>7227.3</v>
      </c>
      <c r="T80" s="40">
        <v>0</v>
      </c>
      <c r="U80" s="40">
        <f t="shared" si="19"/>
        <v>7227.3</v>
      </c>
      <c r="V80" s="40">
        <v>672</v>
      </c>
      <c r="W80" s="40">
        <v>402</v>
      </c>
      <c r="X80" s="40">
        <v>365</v>
      </c>
      <c r="Y80" s="40">
        <v>0</v>
      </c>
      <c r="Z80" s="40">
        <f t="shared" si="31"/>
        <v>1138.845</v>
      </c>
      <c r="AA80" s="40">
        <f t="shared" si="20"/>
        <v>227.76900000000001</v>
      </c>
      <c r="AB80" s="41">
        <v>540.38</v>
      </c>
      <c r="AC80" s="40">
        <f t="shared" si="21"/>
        <v>151.846</v>
      </c>
      <c r="AD80" s="40">
        <f t="shared" si="18"/>
        <v>3613.65</v>
      </c>
      <c r="AE80" s="42">
        <v>375</v>
      </c>
      <c r="AF80" s="42">
        <v>0</v>
      </c>
      <c r="AG80" s="40">
        <f t="shared" si="32"/>
        <v>56.25</v>
      </c>
      <c r="AH80" s="40">
        <f t="shared" si="22"/>
        <v>11.25</v>
      </c>
      <c r="AI80" s="40">
        <f t="shared" si="23"/>
        <v>45.553800000000003</v>
      </c>
      <c r="AJ80" s="40">
        <f t="shared" si="24"/>
        <v>7.5</v>
      </c>
      <c r="AK80" s="42">
        <f t="shared" si="17"/>
        <v>21.615200000000002</v>
      </c>
      <c r="AL80" s="42">
        <f t="shared" si="17"/>
        <v>6.0738400000000006</v>
      </c>
      <c r="AM80" s="42">
        <v>0</v>
      </c>
      <c r="AN80" s="42">
        <f t="shared" si="25"/>
        <v>62.5</v>
      </c>
      <c r="AO80" s="42">
        <f t="shared" si="26"/>
        <v>187.5</v>
      </c>
      <c r="AP80" s="42">
        <f t="shared" si="27"/>
        <v>625</v>
      </c>
      <c r="AQ80" s="42">
        <f t="shared" si="28"/>
        <v>7153.9140800000005</v>
      </c>
      <c r="AR80" s="40">
        <f t="shared" si="29"/>
        <v>1204.55</v>
      </c>
      <c r="AS80" s="40">
        <f t="shared" si="30"/>
        <v>12045.5</v>
      </c>
      <c r="AT80" s="40">
        <v>7200</v>
      </c>
      <c r="AU80" s="40">
        <f t="shared" si="33"/>
        <v>159919.29407999996</v>
      </c>
      <c r="AV80" s="44"/>
      <c r="AW80" s="29"/>
      <c r="AX80" s="29"/>
      <c r="AY80" s="29"/>
      <c r="AZ80" s="29"/>
      <c r="BA80" s="30"/>
      <c r="BB80" s="30"/>
      <c r="BC80" s="30"/>
      <c r="BD80" s="30"/>
    </row>
    <row r="81" spans="2:56" ht="18" x14ac:dyDescent="0.25">
      <c r="B81" s="32">
        <v>77</v>
      </c>
      <c r="C81" s="33">
        <v>10</v>
      </c>
      <c r="D81" s="33">
        <v>1</v>
      </c>
      <c r="E81" s="32">
        <v>20</v>
      </c>
      <c r="F81" s="32">
        <v>77</v>
      </c>
      <c r="G81" s="32">
        <v>270</v>
      </c>
      <c r="H81" s="32"/>
      <c r="I81" s="34" t="s">
        <v>252</v>
      </c>
      <c r="J81" s="35" t="s">
        <v>253</v>
      </c>
      <c r="K81" s="37">
        <f>2014-2007</f>
        <v>7</v>
      </c>
      <c r="L81" s="33" t="s">
        <v>63</v>
      </c>
      <c r="M81" s="33">
        <v>4</v>
      </c>
      <c r="N81" s="33">
        <v>30</v>
      </c>
      <c r="O81" s="33" t="s">
        <v>57</v>
      </c>
      <c r="P81" s="38" t="s">
        <v>68</v>
      </c>
      <c r="Q81" s="62" t="s">
        <v>59</v>
      </c>
      <c r="R81" s="62" t="s">
        <v>60</v>
      </c>
      <c r="S81" s="40">
        <v>7491</v>
      </c>
      <c r="T81" s="40">
        <v>0</v>
      </c>
      <c r="U81" s="40">
        <f t="shared" si="19"/>
        <v>7491</v>
      </c>
      <c r="V81" s="40">
        <v>682</v>
      </c>
      <c r="W81" s="40">
        <v>412</v>
      </c>
      <c r="X81" s="40">
        <v>219.2</v>
      </c>
      <c r="Y81" s="40">
        <v>0</v>
      </c>
      <c r="Z81" s="40">
        <f t="shared" si="31"/>
        <v>1156.53</v>
      </c>
      <c r="AA81" s="40">
        <f t="shared" si="20"/>
        <v>231.30599999999998</v>
      </c>
      <c r="AB81" s="41">
        <v>547.57000000000005</v>
      </c>
      <c r="AC81" s="40">
        <f t="shared" si="21"/>
        <v>154.20400000000001</v>
      </c>
      <c r="AD81" s="40">
        <f t="shared" si="18"/>
        <v>3745.5</v>
      </c>
      <c r="AE81" s="42">
        <v>375</v>
      </c>
      <c r="AF81" s="42">
        <v>70.099999999999994</v>
      </c>
      <c r="AG81" s="40">
        <f t="shared" si="32"/>
        <v>66.765000000000001</v>
      </c>
      <c r="AH81" s="40">
        <f t="shared" si="22"/>
        <v>13.353</v>
      </c>
      <c r="AI81" s="40">
        <f t="shared" si="23"/>
        <v>46.261200000000002</v>
      </c>
      <c r="AJ81" s="40">
        <f t="shared" si="24"/>
        <v>8.902000000000001</v>
      </c>
      <c r="AK81" s="42">
        <f t="shared" si="17"/>
        <v>21.902800000000003</v>
      </c>
      <c r="AL81" s="42">
        <f t="shared" si="17"/>
        <v>6.1681600000000003</v>
      </c>
      <c r="AM81" s="42">
        <v>0</v>
      </c>
      <c r="AN81" s="42">
        <f t="shared" si="25"/>
        <v>62.5</v>
      </c>
      <c r="AO81" s="42">
        <f t="shared" si="26"/>
        <v>187.5</v>
      </c>
      <c r="AP81" s="42">
        <f t="shared" si="27"/>
        <v>625</v>
      </c>
      <c r="AQ81" s="42">
        <f t="shared" si="28"/>
        <v>8176.4259200000006</v>
      </c>
      <c r="AR81" s="40">
        <f t="shared" si="29"/>
        <v>1248.5</v>
      </c>
      <c r="AS81" s="40">
        <f t="shared" si="30"/>
        <v>12485</v>
      </c>
      <c r="AT81" s="40">
        <v>7200</v>
      </c>
      <c r="AU81" s="40">
        <f t="shared" si="33"/>
        <v>163581.14592000001</v>
      </c>
      <c r="AV81" s="44"/>
      <c r="AW81" s="29"/>
      <c r="AX81" s="29"/>
      <c r="AY81" s="29"/>
      <c r="AZ81" s="29"/>
      <c r="BA81" s="30"/>
      <c r="BB81" s="30"/>
      <c r="BC81" s="30"/>
      <c r="BD81" s="30"/>
    </row>
    <row r="82" spans="2:56" ht="18" x14ac:dyDescent="0.25">
      <c r="B82" s="32">
        <v>78</v>
      </c>
      <c r="C82" s="33">
        <v>10</v>
      </c>
      <c r="D82" s="33">
        <v>1</v>
      </c>
      <c r="E82" s="32">
        <v>20</v>
      </c>
      <c r="F82" s="32">
        <v>78</v>
      </c>
      <c r="G82" s="32">
        <v>270</v>
      </c>
      <c r="H82" s="32"/>
      <c r="I82" s="34" t="s">
        <v>254</v>
      </c>
      <c r="J82" s="35" t="s">
        <v>255</v>
      </c>
      <c r="K82" s="37">
        <f>2014-1999</f>
        <v>15</v>
      </c>
      <c r="L82" s="33" t="s">
        <v>56</v>
      </c>
      <c r="M82" s="33">
        <v>3</v>
      </c>
      <c r="N82" s="33">
        <v>30</v>
      </c>
      <c r="O82" s="33" t="s">
        <v>57</v>
      </c>
      <c r="P82" s="38" t="s">
        <v>64</v>
      </c>
      <c r="Q82" s="39" t="s">
        <v>65</v>
      </c>
      <c r="R82" s="39" t="s">
        <v>60</v>
      </c>
      <c r="S82" s="40">
        <v>7227.3</v>
      </c>
      <c r="T82" s="40">
        <v>0</v>
      </c>
      <c r="U82" s="40">
        <f t="shared" si="19"/>
        <v>7227.3</v>
      </c>
      <c r="V82" s="40">
        <v>672</v>
      </c>
      <c r="W82" s="40">
        <v>402</v>
      </c>
      <c r="X82" s="40">
        <v>365.2</v>
      </c>
      <c r="Y82" s="40">
        <v>0</v>
      </c>
      <c r="Z82" s="40">
        <f t="shared" si="31"/>
        <v>1138.875</v>
      </c>
      <c r="AA82" s="40">
        <f t="shared" si="20"/>
        <v>227.77500000000001</v>
      </c>
      <c r="AB82" s="41">
        <v>540.37</v>
      </c>
      <c r="AC82" s="40">
        <f t="shared" si="21"/>
        <v>151.85</v>
      </c>
      <c r="AD82" s="40">
        <f t="shared" si="18"/>
        <v>3613.65</v>
      </c>
      <c r="AE82" s="42">
        <v>375</v>
      </c>
      <c r="AF82" s="42">
        <v>0</v>
      </c>
      <c r="AG82" s="40">
        <f t="shared" si="32"/>
        <v>56.25</v>
      </c>
      <c r="AH82" s="40">
        <f t="shared" si="22"/>
        <v>11.25</v>
      </c>
      <c r="AI82" s="40">
        <f t="shared" si="23"/>
        <v>45.555</v>
      </c>
      <c r="AJ82" s="40">
        <f t="shared" si="24"/>
        <v>7.5</v>
      </c>
      <c r="AK82" s="42">
        <f t="shared" si="17"/>
        <v>21.614799999999999</v>
      </c>
      <c r="AL82" s="42">
        <f t="shared" si="17"/>
        <v>6.0739999999999998</v>
      </c>
      <c r="AM82" s="42">
        <v>0</v>
      </c>
      <c r="AN82" s="42">
        <f t="shared" si="25"/>
        <v>62.5</v>
      </c>
      <c r="AO82" s="42">
        <f t="shared" si="26"/>
        <v>187.5</v>
      </c>
      <c r="AP82" s="42">
        <f t="shared" si="27"/>
        <v>625</v>
      </c>
      <c r="AQ82" s="42">
        <f t="shared" si="28"/>
        <v>7153.9255999999996</v>
      </c>
      <c r="AR82" s="40">
        <f t="shared" si="29"/>
        <v>1204.55</v>
      </c>
      <c r="AS82" s="40">
        <f t="shared" si="30"/>
        <v>12045.5</v>
      </c>
      <c r="AT82" s="40">
        <v>7200</v>
      </c>
      <c r="AU82" s="40">
        <f t="shared" si="33"/>
        <v>159922.0656</v>
      </c>
      <c r="AV82" s="44"/>
      <c r="AW82" s="29"/>
      <c r="AX82" s="29"/>
      <c r="AY82" s="29"/>
      <c r="AZ82" s="29"/>
      <c r="BA82" s="30"/>
      <c r="BB82" s="30"/>
      <c r="BC82" s="30"/>
      <c r="BD82" s="30"/>
    </row>
    <row r="83" spans="2:56" ht="18" x14ac:dyDescent="0.25">
      <c r="B83" s="32">
        <v>79</v>
      </c>
      <c r="C83" s="33">
        <v>10</v>
      </c>
      <c r="D83" s="33">
        <v>1</v>
      </c>
      <c r="E83" s="32">
        <v>20</v>
      </c>
      <c r="F83" s="32">
        <v>79</v>
      </c>
      <c r="G83" s="32">
        <v>270</v>
      </c>
      <c r="H83" s="32"/>
      <c r="I83" s="34" t="s">
        <v>256</v>
      </c>
      <c r="J83" s="35" t="s">
        <v>257</v>
      </c>
      <c r="K83" s="37">
        <f>2014-1992</f>
        <v>22</v>
      </c>
      <c r="L83" s="33" t="s">
        <v>56</v>
      </c>
      <c r="M83" s="33">
        <v>3</v>
      </c>
      <c r="N83" s="33">
        <v>30</v>
      </c>
      <c r="O83" s="33" t="s">
        <v>57</v>
      </c>
      <c r="P83" s="38" t="s">
        <v>64</v>
      </c>
      <c r="Q83" s="39" t="s">
        <v>65</v>
      </c>
      <c r="R83" s="39" t="s">
        <v>60</v>
      </c>
      <c r="S83" s="40">
        <v>7227.3</v>
      </c>
      <c r="T83" s="40">
        <v>0</v>
      </c>
      <c r="U83" s="40">
        <f t="shared" si="19"/>
        <v>7227.3</v>
      </c>
      <c r="V83" s="40">
        <v>672</v>
      </c>
      <c r="W83" s="40">
        <v>402</v>
      </c>
      <c r="X83" s="40">
        <v>438</v>
      </c>
      <c r="Y83" s="40">
        <v>0</v>
      </c>
      <c r="Z83" s="40">
        <f t="shared" si="31"/>
        <v>1149.7950000000001</v>
      </c>
      <c r="AA83" s="40">
        <f t="shared" si="20"/>
        <v>229.959</v>
      </c>
      <c r="AB83" s="41">
        <v>540.51</v>
      </c>
      <c r="AC83" s="40">
        <f t="shared" si="21"/>
        <v>153.30600000000001</v>
      </c>
      <c r="AD83" s="40">
        <f t="shared" si="18"/>
        <v>3613.65</v>
      </c>
      <c r="AE83" s="42">
        <v>375</v>
      </c>
      <c r="AF83" s="42">
        <v>0</v>
      </c>
      <c r="AG83" s="40">
        <f t="shared" si="32"/>
        <v>56.25</v>
      </c>
      <c r="AH83" s="40">
        <f t="shared" si="22"/>
        <v>11.25</v>
      </c>
      <c r="AI83" s="40">
        <f t="shared" si="23"/>
        <v>45.991800000000005</v>
      </c>
      <c r="AJ83" s="40">
        <f t="shared" si="24"/>
        <v>7.5</v>
      </c>
      <c r="AK83" s="42">
        <f t="shared" si="17"/>
        <v>21.6204</v>
      </c>
      <c r="AL83" s="42">
        <f t="shared" si="17"/>
        <v>6.1322400000000004</v>
      </c>
      <c r="AM83" s="42">
        <v>0</v>
      </c>
      <c r="AN83" s="42">
        <f t="shared" si="25"/>
        <v>62.5</v>
      </c>
      <c r="AO83" s="42">
        <f t="shared" si="26"/>
        <v>187.5</v>
      </c>
      <c r="AP83" s="42">
        <f t="shared" si="27"/>
        <v>625</v>
      </c>
      <c r="AQ83" s="42">
        <f t="shared" si="28"/>
        <v>7159.9332800000011</v>
      </c>
      <c r="AR83" s="40">
        <f t="shared" si="29"/>
        <v>1204.55</v>
      </c>
      <c r="AS83" s="40">
        <f t="shared" si="30"/>
        <v>12045.5</v>
      </c>
      <c r="AT83" s="40">
        <v>7200</v>
      </c>
      <c r="AU83" s="40">
        <f t="shared" si="33"/>
        <v>160978.07328000001</v>
      </c>
      <c r="AV83" s="44"/>
      <c r="AW83" s="29"/>
      <c r="AX83" s="29"/>
      <c r="AY83" s="29"/>
      <c r="AZ83" s="29"/>
      <c r="BA83" s="30"/>
      <c r="BB83" s="30"/>
      <c r="BC83" s="30"/>
      <c r="BD83" s="30"/>
    </row>
    <row r="84" spans="2:56" ht="18" x14ac:dyDescent="0.25">
      <c r="B84" s="32">
        <v>80</v>
      </c>
      <c r="C84" s="33">
        <v>10</v>
      </c>
      <c r="D84" s="33">
        <v>1</v>
      </c>
      <c r="E84" s="32">
        <v>20</v>
      </c>
      <c r="F84" s="32">
        <v>80</v>
      </c>
      <c r="G84" s="32">
        <v>270</v>
      </c>
      <c r="H84" s="32"/>
      <c r="I84" s="34" t="s">
        <v>258</v>
      </c>
      <c r="J84" s="35" t="s">
        <v>259</v>
      </c>
      <c r="K84" s="37">
        <f>2014-1997</f>
        <v>17</v>
      </c>
      <c r="L84" s="33" t="s">
        <v>56</v>
      </c>
      <c r="M84" s="33">
        <v>4</v>
      </c>
      <c r="N84" s="33">
        <v>30</v>
      </c>
      <c r="O84" s="33" t="s">
        <v>57</v>
      </c>
      <c r="P84" s="38" t="s">
        <v>68</v>
      </c>
      <c r="Q84" s="39" t="s">
        <v>59</v>
      </c>
      <c r="R84" s="39" t="s">
        <v>60</v>
      </c>
      <c r="S84" s="40">
        <v>7491</v>
      </c>
      <c r="T84" s="40">
        <v>0</v>
      </c>
      <c r="U84" s="40">
        <f t="shared" si="19"/>
        <v>7491</v>
      </c>
      <c r="V84" s="40">
        <v>682</v>
      </c>
      <c r="W84" s="40">
        <v>412</v>
      </c>
      <c r="X84" s="40">
        <v>365.2</v>
      </c>
      <c r="Y84" s="40">
        <f>U84/30*25%*52</f>
        <v>3246.1</v>
      </c>
      <c r="Z84" s="40">
        <f t="shared" si="31"/>
        <v>1178.4299999999998</v>
      </c>
      <c r="AA84" s="40">
        <f t="shared" si="20"/>
        <v>235.68599999999998</v>
      </c>
      <c r="AB84" s="41">
        <v>547.83000000000004</v>
      </c>
      <c r="AC84" s="40">
        <f t="shared" si="21"/>
        <v>157.124</v>
      </c>
      <c r="AD84" s="40">
        <f t="shared" si="18"/>
        <v>3745.5</v>
      </c>
      <c r="AE84" s="42">
        <v>375</v>
      </c>
      <c r="AF84" s="42">
        <v>70.099999999999994</v>
      </c>
      <c r="AG84" s="40">
        <f t="shared" si="32"/>
        <v>66.765000000000001</v>
      </c>
      <c r="AH84" s="40">
        <f t="shared" si="22"/>
        <v>13.353</v>
      </c>
      <c r="AI84" s="40">
        <f t="shared" si="23"/>
        <v>47.137199999999993</v>
      </c>
      <c r="AJ84" s="40">
        <f t="shared" si="24"/>
        <v>8.902000000000001</v>
      </c>
      <c r="AK84" s="42">
        <f t="shared" si="17"/>
        <v>21.913200000000003</v>
      </c>
      <c r="AL84" s="42">
        <f t="shared" si="17"/>
        <v>6.2849599999999999</v>
      </c>
      <c r="AM84" s="42">
        <f>U84*6.58%</f>
        <v>492.90779999999995</v>
      </c>
      <c r="AN84" s="42">
        <f t="shared" si="25"/>
        <v>62.5</v>
      </c>
      <c r="AO84" s="42">
        <f t="shared" si="26"/>
        <v>187.5</v>
      </c>
      <c r="AP84" s="42">
        <f t="shared" si="27"/>
        <v>625</v>
      </c>
      <c r="AQ84" s="42">
        <f t="shared" si="28"/>
        <v>8681.37212</v>
      </c>
      <c r="AR84" s="40">
        <f t="shared" si="29"/>
        <v>1248.5</v>
      </c>
      <c r="AS84" s="40">
        <f t="shared" si="30"/>
        <v>12485</v>
      </c>
      <c r="AT84" s="40">
        <v>7200</v>
      </c>
      <c r="AU84" s="40">
        <f t="shared" si="33"/>
        <v>169437.71211999998</v>
      </c>
      <c r="AV84" s="43"/>
      <c r="AW84" s="29"/>
      <c r="AX84" s="29"/>
      <c r="AY84" s="46"/>
      <c r="AZ84" s="46"/>
      <c r="BA84" s="46"/>
      <c r="BB84" s="46"/>
      <c r="BC84" s="46"/>
      <c r="BD84" s="46"/>
    </row>
    <row r="85" spans="2:56" ht="18" x14ac:dyDescent="0.25">
      <c r="B85" s="32">
        <v>81</v>
      </c>
      <c r="C85" s="33">
        <v>10</v>
      </c>
      <c r="D85" s="33">
        <v>1</v>
      </c>
      <c r="E85" s="32">
        <v>20</v>
      </c>
      <c r="F85" s="32">
        <v>81</v>
      </c>
      <c r="G85" s="32">
        <v>270</v>
      </c>
      <c r="H85" s="32"/>
      <c r="I85" s="34" t="s">
        <v>260</v>
      </c>
      <c r="J85" s="35" t="s">
        <v>261</v>
      </c>
      <c r="K85" s="37">
        <f>2014-2001</f>
        <v>13</v>
      </c>
      <c r="L85" s="33" t="s">
        <v>56</v>
      </c>
      <c r="M85" s="33">
        <v>8</v>
      </c>
      <c r="N85" s="33">
        <v>40</v>
      </c>
      <c r="O85" s="33" t="s">
        <v>57</v>
      </c>
      <c r="P85" s="38" t="s">
        <v>262</v>
      </c>
      <c r="Q85" s="39" t="s">
        <v>211</v>
      </c>
      <c r="R85" s="39" t="s">
        <v>211</v>
      </c>
      <c r="S85" s="40">
        <v>11272.5</v>
      </c>
      <c r="T85" s="40">
        <v>0</v>
      </c>
      <c r="U85" s="40">
        <f t="shared" si="19"/>
        <v>11272.5</v>
      </c>
      <c r="V85" s="40">
        <v>1021</v>
      </c>
      <c r="W85" s="40">
        <v>695</v>
      </c>
      <c r="X85" s="40">
        <v>292.13</v>
      </c>
      <c r="Y85" s="40">
        <v>0</v>
      </c>
      <c r="Z85" s="40">
        <f t="shared" si="31"/>
        <v>1734.6944999999998</v>
      </c>
      <c r="AA85" s="40">
        <f t="shared" si="20"/>
        <v>346.93889999999999</v>
      </c>
      <c r="AB85" s="41">
        <v>659.16</v>
      </c>
      <c r="AC85" s="40">
        <f t="shared" si="21"/>
        <v>231.29259999999999</v>
      </c>
      <c r="AD85" s="40">
        <f t="shared" si="18"/>
        <v>5636.25</v>
      </c>
      <c r="AE85" s="42">
        <v>450</v>
      </c>
      <c r="AF85" s="42">
        <v>0</v>
      </c>
      <c r="AG85" s="40">
        <f t="shared" si="32"/>
        <v>67.5</v>
      </c>
      <c r="AH85" s="40">
        <f t="shared" si="22"/>
        <v>13.5</v>
      </c>
      <c r="AI85" s="40">
        <f t="shared" si="23"/>
        <v>69.387779999999992</v>
      </c>
      <c r="AJ85" s="40">
        <f t="shared" si="24"/>
        <v>9</v>
      </c>
      <c r="AK85" s="42">
        <f t="shared" si="17"/>
        <v>26.366399999999999</v>
      </c>
      <c r="AL85" s="42">
        <f t="shared" si="17"/>
        <v>9.2517040000000001</v>
      </c>
      <c r="AM85" s="42">
        <v>0</v>
      </c>
      <c r="AN85" s="42">
        <f t="shared" si="25"/>
        <v>75</v>
      </c>
      <c r="AO85" s="42">
        <f t="shared" si="26"/>
        <v>225</v>
      </c>
      <c r="AP85" s="42">
        <f t="shared" si="27"/>
        <v>750</v>
      </c>
      <c r="AQ85" s="42">
        <f t="shared" si="28"/>
        <v>8790.070608</v>
      </c>
      <c r="AR85" s="40">
        <f t="shared" si="29"/>
        <v>1878.75</v>
      </c>
      <c r="AS85" s="40">
        <f t="shared" si="30"/>
        <v>18787.5</v>
      </c>
      <c r="AT85" s="40">
        <v>7200</v>
      </c>
      <c r="AU85" s="40">
        <f t="shared" si="33"/>
        <v>237325.16260799998</v>
      </c>
      <c r="AV85" s="47"/>
      <c r="AW85" s="29"/>
      <c r="AX85" s="29"/>
      <c r="AY85" s="46"/>
      <c r="AZ85" s="46"/>
      <c r="BA85" s="58"/>
      <c r="BB85" s="58"/>
      <c r="BC85" s="58"/>
      <c r="BD85" s="58"/>
    </row>
    <row r="86" spans="2:56" ht="18" x14ac:dyDescent="0.25">
      <c r="B86" s="32">
        <v>82</v>
      </c>
      <c r="C86" s="33">
        <v>10</v>
      </c>
      <c r="D86" s="33">
        <v>1</v>
      </c>
      <c r="E86" s="32">
        <v>20</v>
      </c>
      <c r="F86" s="32">
        <v>82</v>
      </c>
      <c r="G86" s="32">
        <v>270</v>
      </c>
      <c r="H86" s="56"/>
      <c r="I86" s="34" t="s">
        <v>263</v>
      </c>
      <c r="J86" s="35" t="s">
        <v>264</v>
      </c>
      <c r="K86" s="37">
        <f>2014-1998</f>
        <v>16</v>
      </c>
      <c r="L86" s="33" t="s">
        <v>63</v>
      </c>
      <c r="M86" s="33">
        <v>13</v>
      </c>
      <c r="N86" s="33">
        <v>30</v>
      </c>
      <c r="O86" s="33" t="s">
        <v>57</v>
      </c>
      <c r="P86" s="38" t="s">
        <v>130</v>
      </c>
      <c r="Q86" s="39" t="s">
        <v>179</v>
      </c>
      <c r="R86" s="39" t="s">
        <v>60</v>
      </c>
      <c r="S86" s="40">
        <v>10161</v>
      </c>
      <c r="T86" s="40">
        <v>0</v>
      </c>
      <c r="U86" s="40">
        <f t="shared" si="19"/>
        <v>10161</v>
      </c>
      <c r="V86" s="40">
        <f>846+80</f>
        <v>926</v>
      </c>
      <c r="W86" s="40">
        <f>528+50</f>
        <v>578</v>
      </c>
      <c r="X86" s="40">
        <v>365.2</v>
      </c>
      <c r="Y86" s="40">
        <v>0</v>
      </c>
      <c r="Z86" s="40">
        <f t="shared" si="31"/>
        <v>1578.93</v>
      </c>
      <c r="AA86" s="40">
        <f t="shared" si="20"/>
        <v>315.786</v>
      </c>
      <c r="AB86" s="41">
        <v>626.57000000000005</v>
      </c>
      <c r="AC86" s="40">
        <f t="shared" si="21"/>
        <v>210.52400000000003</v>
      </c>
      <c r="AD86" s="40">
        <f t="shared" si="18"/>
        <v>5080.5</v>
      </c>
      <c r="AE86" s="42">
        <v>300</v>
      </c>
      <c r="AF86" s="42">
        <v>0</v>
      </c>
      <c r="AG86" s="40">
        <f t="shared" si="32"/>
        <v>45</v>
      </c>
      <c r="AH86" s="40">
        <f t="shared" si="22"/>
        <v>9</v>
      </c>
      <c r="AI86" s="40">
        <f t="shared" si="23"/>
        <v>63.157200000000003</v>
      </c>
      <c r="AJ86" s="40">
        <f t="shared" si="24"/>
        <v>6</v>
      </c>
      <c r="AK86" s="42">
        <f t="shared" si="17"/>
        <v>25.062800000000003</v>
      </c>
      <c r="AL86" s="42">
        <f t="shared" si="17"/>
        <v>8.4209600000000009</v>
      </c>
      <c r="AM86" s="42">
        <v>0</v>
      </c>
      <c r="AN86" s="42">
        <f t="shared" si="25"/>
        <v>50</v>
      </c>
      <c r="AO86" s="42">
        <f t="shared" si="26"/>
        <v>150</v>
      </c>
      <c r="AP86" s="42">
        <f t="shared" si="27"/>
        <v>500</v>
      </c>
      <c r="AQ86" s="42">
        <f t="shared" si="28"/>
        <v>6179.6915199999994</v>
      </c>
      <c r="AR86" s="40">
        <f t="shared" si="29"/>
        <v>1693.5</v>
      </c>
      <c r="AS86" s="40">
        <f t="shared" si="30"/>
        <v>16935</v>
      </c>
      <c r="AT86" s="40">
        <v>7200</v>
      </c>
      <c r="AU86" s="40">
        <f t="shared" si="33"/>
        <v>214232.81151999999</v>
      </c>
      <c r="AV86" s="43"/>
      <c r="AW86" s="29"/>
      <c r="AX86" s="29"/>
      <c r="AY86" s="29"/>
      <c r="AZ86" s="29"/>
      <c r="BA86" s="30"/>
      <c r="BB86" s="30"/>
      <c r="BC86" s="30"/>
      <c r="BD86" s="30"/>
    </row>
    <row r="87" spans="2:56" ht="18" x14ac:dyDescent="0.25">
      <c r="B87" s="32">
        <v>83</v>
      </c>
      <c r="C87" s="33">
        <v>10</v>
      </c>
      <c r="D87" s="33">
        <v>1</v>
      </c>
      <c r="E87" s="32">
        <v>20</v>
      </c>
      <c r="F87" s="32">
        <v>83</v>
      </c>
      <c r="G87" s="32">
        <v>270</v>
      </c>
      <c r="H87" s="32"/>
      <c r="I87" s="34" t="s">
        <v>265</v>
      </c>
      <c r="J87" s="35" t="s">
        <v>266</v>
      </c>
      <c r="K87" s="37">
        <f>2014-2005</f>
        <v>9</v>
      </c>
      <c r="L87" s="33" t="s">
        <v>63</v>
      </c>
      <c r="M87" s="33">
        <v>3</v>
      </c>
      <c r="N87" s="33">
        <v>30</v>
      </c>
      <c r="O87" s="33" t="s">
        <v>57</v>
      </c>
      <c r="P87" s="38" t="s">
        <v>64</v>
      </c>
      <c r="Q87" s="39" t="s">
        <v>65</v>
      </c>
      <c r="R87" s="39" t="s">
        <v>60</v>
      </c>
      <c r="S87" s="40">
        <v>7227.3</v>
      </c>
      <c r="T87" s="40">
        <v>0</v>
      </c>
      <c r="U87" s="40">
        <f t="shared" si="19"/>
        <v>7227.3</v>
      </c>
      <c r="V87" s="40">
        <v>672</v>
      </c>
      <c r="W87" s="40">
        <v>402</v>
      </c>
      <c r="X87" s="40">
        <v>292.16000000000003</v>
      </c>
      <c r="Y87" s="40">
        <v>0</v>
      </c>
      <c r="Z87" s="40">
        <f t="shared" si="31"/>
        <v>1127.9189999999999</v>
      </c>
      <c r="AA87" s="40">
        <f t="shared" si="20"/>
        <v>225.5838</v>
      </c>
      <c r="AB87" s="41">
        <v>540.11</v>
      </c>
      <c r="AC87" s="40">
        <f t="shared" si="21"/>
        <v>150.38920000000002</v>
      </c>
      <c r="AD87" s="40">
        <f t="shared" si="18"/>
        <v>3613.65</v>
      </c>
      <c r="AE87" s="42">
        <v>375</v>
      </c>
      <c r="AF87" s="42">
        <v>0</v>
      </c>
      <c r="AG87" s="40">
        <f t="shared" si="32"/>
        <v>56.25</v>
      </c>
      <c r="AH87" s="40">
        <f t="shared" si="22"/>
        <v>11.25</v>
      </c>
      <c r="AI87" s="40">
        <f t="shared" si="23"/>
        <v>45.116759999999992</v>
      </c>
      <c r="AJ87" s="40">
        <f t="shared" si="24"/>
        <v>7.5</v>
      </c>
      <c r="AK87" s="42">
        <f t="shared" si="17"/>
        <v>21.604400000000002</v>
      </c>
      <c r="AL87" s="42">
        <f t="shared" si="17"/>
        <v>6.0155680000000009</v>
      </c>
      <c r="AM87" s="42">
        <v>0</v>
      </c>
      <c r="AN87" s="42">
        <f t="shared" si="25"/>
        <v>62.5</v>
      </c>
      <c r="AO87" s="42">
        <f t="shared" si="26"/>
        <v>187.5</v>
      </c>
      <c r="AP87" s="42">
        <f t="shared" si="27"/>
        <v>625</v>
      </c>
      <c r="AQ87" s="42">
        <f t="shared" si="28"/>
        <v>7147.840736000001</v>
      </c>
      <c r="AR87" s="40">
        <f t="shared" si="29"/>
        <v>1204.55</v>
      </c>
      <c r="AS87" s="40">
        <f t="shared" si="30"/>
        <v>12045.5</v>
      </c>
      <c r="AT87" s="40">
        <v>7200</v>
      </c>
      <c r="AU87" s="40">
        <f t="shared" si="33"/>
        <v>158861.08473599999</v>
      </c>
      <c r="AV87" s="28"/>
      <c r="AW87" s="29"/>
      <c r="AX87" s="29"/>
      <c r="AY87" s="29"/>
      <c r="AZ87" s="29"/>
      <c r="BA87" s="30"/>
      <c r="BB87" s="30"/>
      <c r="BC87" s="30"/>
      <c r="BD87" s="30"/>
    </row>
    <row r="88" spans="2:56" ht="18" x14ac:dyDescent="0.25">
      <c r="B88" s="32">
        <v>84</v>
      </c>
      <c r="C88" s="33">
        <v>10</v>
      </c>
      <c r="D88" s="33">
        <v>1</v>
      </c>
      <c r="E88" s="32">
        <v>20</v>
      </c>
      <c r="F88" s="32">
        <v>84</v>
      </c>
      <c r="G88" s="32">
        <v>270</v>
      </c>
      <c r="H88" s="32"/>
      <c r="I88" s="34" t="s">
        <v>267</v>
      </c>
      <c r="J88" s="35" t="s">
        <v>268</v>
      </c>
      <c r="K88" s="37">
        <f>2014-2003</f>
        <v>11</v>
      </c>
      <c r="L88" s="33" t="s">
        <v>63</v>
      </c>
      <c r="M88" s="33">
        <v>4</v>
      </c>
      <c r="N88" s="33">
        <v>30</v>
      </c>
      <c r="O88" s="33" t="s">
        <v>57</v>
      </c>
      <c r="P88" s="38" t="s">
        <v>68</v>
      </c>
      <c r="Q88" s="39" t="s">
        <v>59</v>
      </c>
      <c r="R88" s="39" t="s">
        <v>60</v>
      </c>
      <c r="S88" s="40">
        <v>7491</v>
      </c>
      <c r="T88" s="40">
        <v>0</v>
      </c>
      <c r="U88" s="40">
        <f t="shared" si="19"/>
        <v>7491</v>
      </c>
      <c r="V88" s="40">
        <v>682</v>
      </c>
      <c r="W88" s="40">
        <v>412</v>
      </c>
      <c r="X88" s="40">
        <v>292.13</v>
      </c>
      <c r="Y88" s="40">
        <f>U88/30*25%*52</f>
        <v>3246.1</v>
      </c>
      <c r="Z88" s="40">
        <f t="shared" si="31"/>
        <v>1167.4694999999999</v>
      </c>
      <c r="AA88" s="40">
        <f t="shared" si="20"/>
        <v>233.4939</v>
      </c>
      <c r="AB88" s="41">
        <v>547.69000000000005</v>
      </c>
      <c r="AC88" s="40">
        <f t="shared" si="21"/>
        <v>155.6626</v>
      </c>
      <c r="AD88" s="40">
        <f t="shared" si="18"/>
        <v>3745.5</v>
      </c>
      <c r="AE88" s="42">
        <v>375</v>
      </c>
      <c r="AF88" s="42">
        <v>0</v>
      </c>
      <c r="AG88" s="40">
        <f t="shared" si="32"/>
        <v>56.25</v>
      </c>
      <c r="AH88" s="40">
        <f t="shared" si="22"/>
        <v>11.25</v>
      </c>
      <c r="AI88" s="40">
        <f t="shared" si="23"/>
        <v>46.698779999999999</v>
      </c>
      <c r="AJ88" s="40">
        <f t="shared" si="24"/>
        <v>7.5</v>
      </c>
      <c r="AK88" s="42">
        <f t="shared" si="17"/>
        <v>21.907600000000002</v>
      </c>
      <c r="AL88" s="42">
        <f t="shared" si="17"/>
        <v>6.2265040000000003</v>
      </c>
      <c r="AM88" s="42">
        <f>U88*6.58%</f>
        <v>492.90779999999995</v>
      </c>
      <c r="AN88" s="42">
        <f t="shared" si="25"/>
        <v>62.5</v>
      </c>
      <c r="AO88" s="42">
        <f t="shared" si="26"/>
        <v>187.5</v>
      </c>
      <c r="AP88" s="42">
        <f t="shared" si="27"/>
        <v>625</v>
      </c>
      <c r="AQ88" s="42">
        <f t="shared" si="28"/>
        <v>7665.902407999999</v>
      </c>
      <c r="AR88" s="40">
        <f t="shared" si="29"/>
        <v>1248.5</v>
      </c>
      <c r="AS88" s="40">
        <f t="shared" si="30"/>
        <v>12485</v>
      </c>
      <c r="AT88" s="40">
        <v>7200</v>
      </c>
      <c r="AU88" s="40">
        <f t="shared" si="33"/>
        <v>167368.35440799998</v>
      </c>
      <c r="AV88" s="29"/>
      <c r="AW88" s="29"/>
      <c r="AX88" s="29"/>
      <c r="AY88" s="29"/>
      <c r="AZ88" s="29"/>
      <c r="BA88" s="44"/>
      <c r="BB88" s="44"/>
      <c r="BC88" s="44"/>
      <c r="BD88" s="44"/>
    </row>
    <row r="89" spans="2:56" ht="18" x14ac:dyDescent="0.25">
      <c r="B89" s="32">
        <v>85</v>
      </c>
      <c r="C89" s="33">
        <v>10</v>
      </c>
      <c r="D89" s="33">
        <v>1</v>
      </c>
      <c r="E89" s="32">
        <v>20</v>
      </c>
      <c r="F89" s="32">
        <v>85</v>
      </c>
      <c r="G89" s="32">
        <v>270</v>
      </c>
      <c r="H89" s="32"/>
      <c r="I89" s="34" t="s">
        <v>269</v>
      </c>
      <c r="J89" s="35" t="s">
        <v>270</v>
      </c>
      <c r="K89" s="37">
        <f>2014-2004</f>
        <v>10</v>
      </c>
      <c r="L89" s="33" t="s">
        <v>63</v>
      </c>
      <c r="M89" s="33">
        <v>3</v>
      </c>
      <c r="N89" s="33">
        <v>30</v>
      </c>
      <c r="O89" s="33" t="s">
        <v>57</v>
      </c>
      <c r="P89" s="38" t="s">
        <v>64</v>
      </c>
      <c r="Q89" s="39" t="s">
        <v>65</v>
      </c>
      <c r="R89" s="39" t="s">
        <v>60</v>
      </c>
      <c r="S89" s="40">
        <v>7227.3</v>
      </c>
      <c r="T89" s="40">
        <v>0</v>
      </c>
      <c r="U89" s="40">
        <f t="shared" si="19"/>
        <v>7227.3</v>
      </c>
      <c r="V89" s="40">
        <v>672</v>
      </c>
      <c r="W89" s="40">
        <v>402</v>
      </c>
      <c r="X89" s="40">
        <v>292.13</v>
      </c>
      <c r="Y89" s="40">
        <v>0</v>
      </c>
      <c r="Z89" s="40">
        <f t="shared" si="31"/>
        <v>1127.9145000000001</v>
      </c>
      <c r="AA89" s="40">
        <f t="shared" si="20"/>
        <v>225.5829</v>
      </c>
      <c r="AB89" s="41">
        <v>540.25</v>
      </c>
      <c r="AC89" s="40">
        <f t="shared" si="21"/>
        <v>150.3886</v>
      </c>
      <c r="AD89" s="40">
        <f t="shared" si="18"/>
        <v>3613.65</v>
      </c>
      <c r="AE89" s="42">
        <v>375</v>
      </c>
      <c r="AF89" s="42">
        <v>70.099999999999994</v>
      </c>
      <c r="AG89" s="40">
        <f t="shared" si="32"/>
        <v>66.765000000000001</v>
      </c>
      <c r="AH89" s="40">
        <f t="shared" si="22"/>
        <v>13.353</v>
      </c>
      <c r="AI89" s="40">
        <f t="shared" si="23"/>
        <v>45.116580000000006</v>
      </c>
      <c r="AJ89" s="40">
        <f t="shared" si="24"/>
        <v>8.902000000000001</v>
      </c>
      <c r="AK89" s="42">
        <f t="shared" si="17"/>
        <v>21.61</v>
      </c>
      <c r="AL89" s="42">
        <f t="shared" si="17"/>
        <v>6.0155440000000002</v>
      </c>
      <c r="AM89" s="42">
        <v>0</v>
      </c>
      <c r="AN89" s="42">
        <f t="shared" si="25"/>
        <v>62.5</v>
      </c>
      <c r="AO89" s="42">
        <f t="shared" si="26"/>
        <v>187.5</v>
      </c>
      <c r="AP89" s="42">
        <f t="shared" si="27"/>
        <v>625</v>
      </c>
      <c r="AQ89" s="42">
        <f t="shared" si="28"/>
        <v>8157.3454879999999</v>
      </c>
      <c r="AR89" s="40">
        <f t="shared" si="29"/>
        <v>1204.55</v>
      </c>
      <c r="AS89" s="40">
        <f t="shared" si="30"/>
        <v>12045.5</v>
      </c>
      <c r="AT89" s="40">
        <v>7200</v>
      </c>
      <c r="AU89" s="40">
        <f t="shared" si="33"/>
        <v>159871.83748799999</v>
      </c>
      <c r="AV89" s="29"/>
      <c r="AW89" s="29"/>
      <c r="AX89" s="29"/>
      <c r="AY89" s="29"/>
      <c r="AZ89" s="29"/>
      <c r="BA89" s="44"/>
      <c r="BB89" s="44"/>
      <c r="BC89" s="44"/>
      <c r="BD89" s="44"/>
    </row>
    <row r="90" spans="2:56" ht="18" x14ac:dyDescent="0.25">
      <c r="B90" s="32">
        <v>86</v>
      </c>
      <c r="C90" s="33">
        <v>10</v>
      </c>
      <c r="D90" s="33">
        <v>1</v>
      </c>
      <c r="E90" s="32">
        <v>20</v>
      </c>
      <c r="F90" s="32">
        <v>86</v>
      </c>
      <c r="G90" s="32">
        <v>270</v>
      </c>
      <c r="H90" s="32"/>
      <c r="I90" s="34" t="s">
        <v>271</v>
      </c>
      <c r="J90" s="35" t="s">
        <v>272</v>
      </c>
      <c r="K90" s="37">
        <f>2014-1990</f>
        <v>24</v>
      </c>
      <c r="L90" s="33" t="s">
        <v>63</v>
      </c>
      <c r="M90" s="33">
        <v>4</v>
      </c>
      <c r="N90" s="33">
        <v>30</v>
      </c>
      <c r="O90" s="33" t="s">
        <v>57</v>
      </c>
      <c r="P90" s="38" t="s">
        <v>68</v>
      </c>
      <c r="Q90" s="39" t="s">
        <v>59</v>
      </c>
      <c r="R90" s="39" t="s">
        <v>60</v>
      </c>
      <c r="S90" s="40">
        <v>7491</v>
      </c>
      <c r="T90" s="40">
        <v>0</v>
      </c>
      <c r="U90" s="40">
        <f t="shared" si="19"/>
        <v>7491</v>
      </c>
      <c r="V90" s="40">
        <v>682</v>
      </c>
      <c r="W90" s="40">
        <v>412</v>
      </c>
      <c r="X90" s="40">
        <v>438.24</v>
      </c>
      <c r="Y90" s="40">
        <v>0</v>
      </c>
      <c r="Z90" s="40">
        <f t="shared" si="31"/>
        <v>1189.386</v>
      </c>
      <c r="AA90" s="40">
        <f t="shared" si="20"/>
        <v>237.87719999999999</v>
      </c>
      <c r="AB90" s="41">
        <v>548.09</v>
      </c>
      <c r="AC90" s="40">
        <f t="shared" si="21"/>
        <v>158.5848</v>
      </c>
      <c r="AD90" s="40">
        <f t="shared" si="18"/>
        <v>3745.5</v>
      </c>
      <c r="AE90" s="42">
        <v>375</v>
      </c>
      <c r="AF90" s="42">
        <v>0</v>
      </c>
      <c r="AG90" s="40">
        <f t="shared" si="32"/>
        <v>56.25</v>
      </c>
      <c r="AH90" s="40">
        <f t="shared" si="22"/>
        <v>11.25</v>
      </c>
      <c r="AI90" s="40">
        <f t="shared" si="23"/>
        <v>47.57544</v>
      </c>
      <c r="AJ90" s="40">
        <f t="shared" si="24"/>
        <v>7.5</v>
      </c>
      <c r="AK90" s="42">
        <f t="shared" si="17"/>
        <v>21.9236</v>
      </c>
      <c r="AL90" s="42">
        <f t="shared" si="17"/>
        <v>6.3433920000000006</v>
      </c>
      <c r="AM90" s="42">
        <v>0</v>
      </c>
      <c r="AN90" s="42">
        <f t="shared" si="25"/>
        <v>62.5</v>
      </c>
      <c r="AO90" s="42">
        <f t="shared" si="26"/>
        <v>187.5</v>
      </c>
      <c r="AP90" s="42">
        <f t="shared" si="27"/>
        <v>625</v>
      </c>
      <c r="AQ90" s="42">
        <f t="shared" si="28"/>
        <v>7185.1091840000008</v>
      </c>
      <c r="AR90" s="40">
        <f t="shared" si="29"/>
        <v>1248.5</v>
      </c>
      <c r="AS90" s="40">
        <f t="shared" si="30"/>
        <v>12485</v>
      </c>
      <c r="AT90" s="40">
        <v>7200</v>
      </c>
      <c r="AU90" s="40">
        <f t="shared" si="33"/>
        <v>165750.24518400003</v>
      </c>
      <c r="AV90" s="29"/>
      <c r="AW90" s="29"/>
      <c r="AX90" s="29"/>
      <c r="AY90" s="29"/>
      <c r="AZ90" s="29"/>
      <c r="BA90" s="44"/>
      <c r="BB90" s="44"/>
      <c r="BC90" s="30"/>
      <c r="BD90" s="30"/>
    </row>
    <row r="91" spans="2:56" ht="18" x14ac:dyDescent="0.25">
      <c r="B91" s="32">
        <v>87</v>
      </c>
      <c r="C91" s="33">
        <v>10</v>
      </c>
      <c r="D91" s="33">
        <v>1</v>
      </c>
      <c r="E91" s="32">
        <v>20</v>
      </c>
      <c r="F91" s="32">
        <v>87</v>
      </c>
      <c r="G91" s="32">
        <v>270</v>
      </c>
      <c r="H91" s="32"/>
      <c r="I91" s="34" t="s">
        <v>273</v>
      </c>
      <c r="J91" s="35" t="s">
        <v>274</v>
      </c>
      <c r="K91" s="37">
        <f>2014-1992</f>
        <v>22</v>
      </c>
      <c r="L91" s="33" t="s">
        <v>63</v>
      </c>
      <c r="M91" s="33">
        <v>3</v>
      </c>
      <c r="N91" s="33">
        <v>30</v>
      </c>
      <c r="O91" s="33" t="s">
        <v>57</v>
      </c>
      <c r="P91" s="38" t="s">
        <v>64</v>
      </c>
      <c r="Q91" s="39" t="s">
        <v>65</v>
      </c>
      <c r="R91" s="39" t="s">
        <v>60</v>
      </c>
      <c r="S91" s="40">
        <v>7227.3</v>
      </c>
      <c r="T91" s="40">
        <v>0</v>
      </c>
      <c r="U91" s="40">
        <f t="shared" si="19"/>
        <v>7227.3</v>
      </c>
      <c r="V91" s="40">
        <v>672</v>
      </c>
      <c r="W91" s="40">
        <v>402</v>
      </c>
      <c r="X91" s="40">
        <v>438.24</v>
      </c>
      <c r="Y91" s="40">
        <v>0</v>
      </c>
      <c r="Z91" s="40">
        <f t="shared" si="31"/>
        <v>1149.8309999999999</v>
      </c>
      <c r="AA91" s="40">
        <f t="shared" si="20"/>
        <v>229.96619999999999</v>
      </c>
      <c r="AB91" s="41">
        <v>540.51</v>
      </c>
      <c r="AC91" s="40">
        <f t="shared" si="21"/>
        <v>153.3108</v>
      </c>
      <c r="AD91" s="40">
        <f t="shared" si="18"/>
        <v>3613.65</v>
      </c>
      <c r="AE91" s="42">
        <v>375</v>
      </c>
      <c r="AF91" s="42">
        <v>70.099999999999994</v>
      </c>
      <c r="AG91" s="40">
        <f t="shared" si="32"/>
        <v>66.765000000000001</v>
      </c>
      <c r="AH91" s="40">
        <f t="shared" si="22"/>
        <v>13.353</v>
      </c>
      <c r="AI91" s="40">
        <f t="shared" si="23"/>
        <v>45.99324</v>
      </c>
      <c r="AJ91" s="40">
        <f t="shared" si="24"/>
        <v>8.902000000000001</v>
      </c>
      <c r="AK91" s="42">
        <f t="shared" si="17"/>
        <v>21.6204</v>
      </c>
      <c r="AL91" s="42">
        <f t="shared" si="17"/>
        <v>6.1324320000000005</v>
      </c>
      <c r="AM91" s="42">
        <v>0</v>
      </c>
      <c r="AN91" s="42">
        <f t="shared" si="25"/>
        <v>62.5</v>
      </c>
      <c r="AO91" s="42">
        <f t="shared" si="26"/>
        <v>187.5</v>
      </c>
      <c r="AP91" s="42">
        <f t="shared" si="27"/>
        <v>625</v>
      </c>
      <c r="AQ91" s="42">
        <f t="shared" si="28"/>
        <v>8169.3928640000004</v>
      </c>
      <c r="AR91" s="40">
        <f t="shared" si="29"/>
        <v>1204.55</v>
      </c>
      <c r="AS91" s="40">
        <f t="shared" si="30"/>
        <v>12045.5</v>
      </c>
      <c r="AT91" s="40">
        <v>7200</v>
      </c>
      <c r="AU91" s="40">
        <f t="shared" si="33"/>
        <v>161990.98886399998</v>
      </c>
      <c r="AV91" s="45"/>
      <c r="AW91" s="46"/>
      <c r="AX91" s="46"/>
      <c r="AY91" s="29"/>
      <c r="AZ91" s="29"/>
      <c r="BA91" s="30"/>
      <c r="BB91" s="30"/>
      <c r="BC91" s="30"/>
      <c r="BD91" s="30"/>
    </row>
    <row r="92" spans="2:56" ht="18" x14ac:dyDescent="0.25">
      <c r="B92" s="32">
        <v>88</v>
      </c>
      <c r="C92" s="33">
        <v>10</v>
      </c>
      <c r="D92" s="33">
        <v>1</v>
      </c>
      <c r="E92" s="32">
        <v>20</v>
      </c>
      <c r="F92" s="32">
        <v>88</v>
      </c>
      <c r="G92" s="32">
        <v>270</v>
      </c>
      <c r="H92" s="32"/>
      <c r="I92" s="34" t="s">
        <v>275</v>
      </c>
      <c r="J92" s="35" t="s">
        <v>276</v>
      </c>
      <c r="K92" s="37">
        <f>2014-1998</f>
        <v>16</v>
      </c>
      <c r="L92" s="33" t="s">
        <v>56</v>
      </c>
      <c r="M92" s="33">
        <v>6</v>
      </c>
      <c r="N92" s="33">
        <v>30</v>
      </c>
      <c r="O92" s="33" t="s">
        <v>57</v>
      </c>
      <c r="P92" s="38" t="s">
        <v>58</v>
      </c>
      <c r="Q92" s="39" t="s">
        <v>74</v>
      </c>
      <c r="R92" s="39" t="s">
        <v>74</v>
      </c>
      <c r="S92" s="40">
        <v>8051.1</v>
      </c>
      <c r="T92" s="40">
        <v>0</v>
      </c>
      <c r="U92" s="40">
        <f t="shared" si="19"/>
        <v>8051.1</v>
      </c>
      <c r="V92" s="40">
        <v>767</v>
      </c>
      <c r="W92" s="40">
        <v>513</v>
      </c>
      <c r="X92" s="40">
        <v>365.2</v>
      </c>
      <c r="Y92" s="40">
        <v>0</v>
      </c>
      <c r="Z92" s="40">
        <f t="shared" si="31"/>
        <v>1262.4450000000002</v>
      </c>
      <c r="AA92" s="40">
        <f t="shared" si="20"/>
        <v>252.48900000000003</v>
      </c>
      <c r="AB92" s="41">
        <v>565.23</v>
      </c>
      <c r="AC92" s="40">
        <f t="shared" si="21"/>
        <v>168.32600000000002</v>
      </c>
      <c r="AD92" s="40">
        <f t="shared" si="18"/>
        <v>4025.55</v>
      </c>
      <c r="AE92" s="42">
        <v>388</v>
      </c>
      <c r="AF92" s="42">
        <v>70.099999999999994</v>
      </c>
      <c r="AG92" s="40">
        <f t="shared" si="32"/>
        <v>68.715000000000003</v>
      </c>
      <c r="AH92" s="40">
        <f t="shared" si="22"/>
        <v>13.743</v>
      </c>
      <c r="AI92" s="40">
        <f t="shared" si="23"/>
        <v>50.497800000000005</v>
      </c>
      <c r="AJ92" s="40">
        <f t="shared" si="24"/>
        <v>9.1620000000000008</v>
      </c>
      <c r="AK92" s="42">
        <f t="shared" si="17"/>
        <v>22.609200000000001</v>
      </c>
      <c r="AL92" s="42">
        <f t="shared" si="17"/>
        <v>6.7330400000000008</v>
      </c>
      <c r="AM92" s="42">
        <v>0</v>
      </c>
      <c r="AN92" s="42">
        <f t="shared" si="25"/>
        <v>64.666666666666671</v>
      </c>
      <c r="AO92" s="42">
        <f t="shared" si="26"/>
        <v>194</v>
      </c>
      <c r="AP92" s="42">
        <f t="shared" si="27"/>
        <v>646.66666666666663</v>
      </c>
      <c r="AQ92" s="42">
        <f t="shared" si="28"/>
        <v>8460.0538133333339</v>
      </c>
      <c r="AR92" s="40">
        <f t="shared" si="29"/>
        <v>1341.85</v>
      </c>
      <c r="AS92" s="40">
        <f t="shared" si="30"/>
        <v>13418.5</v>
      </c>
      <c r="AT92" s="40">
        <v>7200</v>
      </c>
      <c r="AU92" s="40">
        <f t="shared" si="33"/>
        <v>177783.43381333334</v>
      </c>
      <c r="AV92" s="29"/>
      <c r="AW92" s="29"/>
      <c r="AX92" s="29"/>
      <c r="AY92" s="29"/>
      <c r="AZ92" s="29"/>
      <c r="BA92" s="44"/>
      <c r="BB92" s="44"/>
      <c r="BC92" s="44"/>
      <c r="BD92" s="44"/>
    </row>
    <row r="93" spans="2:56" s="10" customFormat="1" ht="14.25" x14ac:dyDescent="0.25">
      <c r="B93" s="32">
        <v>89</v>
      </c>
      <c r="C93" s="33">
        <v>10</v>
      </c>
      <c r="D93" s="33">
        <v>1</v>
      </c>
      <c r="E93" s="32">
        <v>20</v>
      </c>
      <c r="F93" s="32">
        <v>89</v>
      </c>
      <c r="G93" s="32">
        <v>270</v>
      </c>
      <c r="H93" s="32"/>
      <c r="I93" s="59" t="s">
        <v>277</v>
      </c>
      <c r="J93" s="35" t="s">
        <v>278</v>
      </c>
      <c r="K93" s="37">
        <f>2014-2007</f>
        <v>7</v>
      </c>
      <c r="L93" s="33" t="s">
        <v>63</v>
      </c>
      <c r="M93" s="33">
        <v>7</v>
      </c>
      <c r="N93" s="33">
        <v>30</v>
      </c>
      <c r="O93" s="33" t="s">
        <v>57</v>
      </c>
      <c r="P93" s="38" t="s">
        <v>279</v>
      </c>
      <c r="Q93" s="39" t="s">
        <v>89</v>
      </c>
      <c r="R93" s="39" t="s">
        <v>89</v>
      </c>
      <c r="S93" s="40">
        <v>8924.4</v>
      </c>
      <c r="T93" s="40">
        <v>0</v>
      </c>
      <c r="U93" s="40">
        <f t="shared" si="19"/>
        <v>8924.4</v>
      </c>
      <c r="V93" s="40">
        <v>755</v>
      </c>
      <c r="W93" s="40">
        <v>523</v>
      </c>
      <c r="X93" s="40">
        <v>219.12</v>
      </c>
      <c r="Y93" s="40">
        <v>0</v>
      </c>
      <c r="Z93" s="40">
        <f t="shared" si="31"/>
        <v>1371.528</v>
      </c>
      <c r="AA93" s="40">
        <f t="shared" si="20"/>
        <v>274.30560000000003</v>
      </c>
      <c r="AB93" s="41">
        <v>589.01</v>
      </c>
      <c r="AC93" s="40">
        <f t="shared" si="21"/>
        <v>182.87040000000002</v>
      </c>
      <c r="AD93" s="40">
        <f t="shared" si="18"/>
        <v>4462.2</v>
      </c>
      <c r="AE93" s="42">
        <v>338</v>
      </c>
      <c r="AF93" s="42">
        <v>0</v>
      </c>
      <c r="AG93" s="40">
        <f t="shared" si="32"/>
        <v>50.699999999999996</v>
      </c>
      <c r="AH93" s="40">
        <f t="shared" si="22"/>
        <v>10.139999999999999</v>
      </c>
      <c r="AI93" s="40">
        <f t="shared" si="23"/>
        <v>54.86112</v>
      </c>
      <c r="AJ93" s="40">
        <f t="shared" si="24"/>
        <v>6.76</v>
      </c>
      <c r="AK93" s="42">
        <f t="shared" si="17"/>
        <v>23.560400000000001</v>
      </c>
      <c r="AL93" s="42">
        <f t="shared" si="17"/>
        <v>7.3148160000000004</v>
      </c>
      <c r="AM93" s="42">
        <v>0</v>
      </c>
      <c r="AN93" s="42">
        <f t="shared" si="25"/>
        <v>56.333333333333336</v>
      </c>
      <c r="AO93" s="42">
        <f t="shared" si="26"/>
        <v>169</v>
      </c>
      <c r="AP93" s="42">
        <f t="shared" si="27"/>
        <v>563.33333333333337</v>
      </c>
      <c r="AQ93" s="42">
        <f t="shared" si="28"/>
        <v>6684.7026986666669</v>
      </c>
      <c r="AR93" s="40">
        <f t="shared" si="29"/>
        <v>1487.3999999999999</v>
      </c>
      <c r="AS93" s="40">
        <f t="shared" si="30"/>
        <v>14873.999999999998</v>
      </c>
      <c r="AT93" s="40">
        <v>7200</v>
      </c>
      <c r="AU93" s="40">
        <f t="shared" si="33"/>
        <v>188779.11069866669</v>
      </c>
    </row>
    <row r="94" spans="2:56" s="63" customFormat="1" ht="18" x14ac:dyDescent="0.25">
      <c r="B94" s="32">
        <v>90</v>
      </c>
      <c r="C94" s="33">
        <v>10</v>
      </c>
      <c r="D94" s="33">
        <v>1</v>
      </c>
      <c r="E94" s="32">
        <v>20</v>
      </c>
      <c r="F94" s="32">
        <v>90</v>
      </c>
      <c r="G94" s="32">
        <v>270</v>
      </c>
      <c r="H94" s="32"/>
      <c r="I94" s="34" t="s">
        <v>280</v>
      </c>
      <c r="J94" s="34" t="s">
        <v>280</v>
      </c>
      <c r="K94" s="36"/>
      <c r="L94" s="33"/>
      <c r="M94" s="33">
        <v>20</v>
      </c>
      <c r="N94" s="33">
        <v>40</v>
      </c>
      <c r="O94" s="33" t="s">
        <v>143</v>
      </c>
      <c r="P94" s="38" t="s">
        <v>281</v>
      </c>
      <c r="Q94" s="39" t="s">
        <v>282</v>
      </c>
      <c r="R94" s="39" t="s">
        <v>89</v>
      </c>
      <c r="S94" s="40">
        <v>27627</v>
      </c>
      <c r="T94" s="40">
        <v>0</v>
      </c>
      <c r="U94" s="40">
        <f t="shared" si="19"/>
        <v>27627</v>
      </c>
      <c r="V94" s="40">
        <v>1664</v>
      </c>
      <c r="W94" s="40">
        <v>1119</v>
      </c>
      <c r="X94" s="40">
        <v>0</v>
      </c>
      <c r="Y94" s="40">
        <v>0</v>
      </c>
      <c r="Z94" s="40">
        <f t="shared" si="31"/>
        <v>4144.05</v>
      </c>
      <c r="AA94" s="40">
        <f t="shared" si="20"/>
        <v>828.81</v>
      </c>
      <c r="AB94" s="41">
        <v>1133.23</v>
      </c>
      <c r="AC94" s="40">
        <f t="shared" si="21"/>
        <v>552.54</v>
      </c>
      <c r="AD94" s="40">
        <f t="shared" si="18"/>
        <v>13813.5</v>
      </c>
      <c r="AE94" s="42">
        <v>0</v>
      </c>
      <c r="AF94" s="42">
        <v>0</v>
      </c>
      <c r="AG94" s="40">
        <f t="shared" si="32"/>
        <v>0</v>
      </c>
      <c r="AH94" s="40">
        <f t="shared" si="22"/>
        <v>0</v>
      </c>
      <c r="AI94" s="40">
        <f t="shared" si="23"/>
        <v>165.762</v>
      </c>
      <c r="AJ94" s="40">
        <f t="shared" si="24"/>
        <v>0</v>
      </c>
      <c r="AK94" s="42">
        <f t="shared" si="17"/>
        <v>45.3292</v>
      </c>
      <c r="AL94" s="42">
        <f t="shared" si="17"/>
        <v>22.101599999999998</v>
      </c>
      <c r="AM94" s="42">
        <v>0</v>
      </c>
      <c r="AN94" s="42">
        <f t="shared" si="25"/>
        <v>0</v>
      </c>
      <c r="AO94" s="42">
        <f t="shared" si="26"/>
        <v>0</v>
      </c>
      <c r="AP94" s="42">
        <f t="shared" si="27"/>
        <v>0</v>
      </c>
      <c r="AQ94" s="42">
        <f t="shared" si="28"/>
        <v>2798.3136</v>
      </c>
      <c r="AR94" s="40">
        <f t="shared" si="29"/>
        <v>4604.5</v>
      </c>
      <c r="AS94" s="40">
        <f t="shared" si="30"/>
        <v>46045</v>
      </c>
      <c r="AT94" s="40">
        <v>0</v>
      </c>
      <c r="AU94" s="40">
        <f t="shared" si="33"/>
        <v>512084.87360000005</v>
      </c>
      <c r="AV94" s="54"/>
      <c r="AW94" s="55"/>
      <c r="AX94" s="55"/>
      <c r="AY94" s="55"/>
      <c r="AZ94" s="55"/>
      <c r="BA94" s="30"/>
      <c r="BB94" s="30"/>
      <c r="BC94" s="30"/>
      <c r="BD94" s="30"/>
    </row>
    <row r="95" spans="2:56" s="63" customFormat="1" ht="18" x14ac:dyDescent="0.25">
      <c r="B95" s="32">
        <v>91</v>
      </c>
      <c r="C95" s="33">
        <v>10</v>
      </c>
      <c r="D95" s="33">
        <v>1</v>
      </c>
      <c r="E95" s="32">
        <v>20</v>
      </c>
      <c r="F95" s="32">
        <v>91</v>
      </c>
      <c r="G95" s="32">
        <v>270</v>
      </c>
      <c r="H95" s="32"/>
      <c r="I95" s="34" t="s">
        <v>280</v>
      </c>
      <c r="J95" s="35" t="s">
        <v>280</v>
      </c>
      <c r="K95" s="37"/>
      <c r="L95" s="33"/>
      <c r="M95" s="33">
        <v>20</v>
      </c>
      <c r="N95" s="33">
        <v>40</v>
      </c>
      <c r="O95" s="33" t="s">
        <v>143</v>
      </c>
      <c r="P95" s="38" t="s">
        <v>283</v>
      </c>
      <c r="Q95" s="39" t="s">
        <v>282</v>
      </c>
      <c r="R95" s="39" t="s">
        <v>89</v>
      </c>
      <c r="S95" s="40">
        <v>27627</v>
      </c>
      <c r="T95" s="40">
        <v>0</v>
      </c>
      <c r="U95" s="40">
        <f>+S95+T95</f>
        <v>27627</v>
      </c>
      <c r="V95" s="40">
        <v>1664</v>
      </c>
      <c r="W95" s="40">
        <v>1119</v>
      </c>
      <c r="X95" s="40">
        <v>0</v>
      </c>
      <c r="Y95" s="40">
        <v>0</v>
      </c>
      <c r="Z95" s="40">
        <f t="shared" si="31"/>
        <v>4144.05</v>
      </c>
      <c r="AA95" s="40">
        <f>(U95+X95)*3%</f>
        <v>828.81</v>
      </c>
      <c r="AB95" s="41">
        <v>1134.1500000000001</v>
      </c>
      <c r="AC95" s="40">
        <f>(U95+X95)*2%</f>
        <v>552.54</v>
      </c>
      <c r="AD95" s="40">
        <f>U95/30*15</f>
        <v>13813.5</v>
      </c>
      <c r="AE95" s="42">
        <v>0</v>
      </c>
      <c r="AF95" s="42">
        <v>0</v>
      </c>
      <c r="AG95" s="40">
        <f t="shared" si="32"/>
        <v>0</v>
      </c>
      <c r="AH95" s="40">
        <f>(AE95+AF95)*3%</f>
        <v>0</v>
      </c>
      <c r="AI95" s="40">
        <f>Z95*4%</f>
        <v>165.762</v>
      </c>
      <c r="AJ95" s="40">
        <f>(AE95+AF95)*2%</f>
        <v>0</v>
      </c>
      <c r="AK95" s="42">
        <f t="shared" si="17"/>
        <v>45.366000000000007</v>
      </c>
      <c r="AL95" s="42">
        <f t="shared" si="17"/>
        <v>22.101599999999998</v>
      </c>
      <c r="AM95" s="42">
        <v>0</v>
      </c>
      <c r="AN95" s="42">
        <f>AE95/30*5</f>
        <v>0</v>
      </c>
      <c r="AO95" s="42">
        <f>AE95/30*15</f>
        <v>0</v>
      </c>
      <c r="AP95" s="42">
        <f>AE95/30*50</f>
        <v>0</v>
      </c>
      <c r="AQ95" s="42">
        <f>SUM(AE95+AF95+AG95+AH95+AI95+AJ95+AK95+AL95)*12+(AM95+AN95+AO95+AP95)</f>
        <v>2798.7552000000001</v>
      </c>
      <c r="AR95" s="40">
        <f>+U95/30*5</f>
        <v>4604.5</v>
      </c>
      <c r="AS95" s="40">
        <f>+U95/30*50</f>
        <v>46045</v>
      </c>
      <c r="AT95" s="40">
        <v>0</v>
      </c>
      <c r="AU95" s="40">
        <f t="shared" si="33"/>
        <v>512096.35520000005</v>
      </c>
      <c r="AV95" s="64"/>
      <c r="AW95" s="55"/>
      <c r="AX95" s="55"/>
      <c r="AY95" s="55"/>
      <c r="AZ95" s="55"/>
      <c r="BA95" s="30"/>
      <c r="BB95" s="30"/>
      <c r="BC95" s="30"/>
      <c r="BD95" s="30"/>
    </row>
    <row r="96" spans="2:56" s="63" customFormat="1" ht="18" x14ac:dyDescent="0.25">
      <c r="B96" s="32">
        <v>92</v>
      </c>
      <c r="C96" s="33">
        <v>10</v>
      </c>
      <c r="D96" s="33">
        <v>1</v>
      </c>
      <c r="E96" s="32">
        <v>20</v>
      </c>
      <c r="F96" s="32">
        <v>92</v>
      </c>
      <c r="G96" s="32">
        <v>270</v>
      </c>
      <c r="H96" s="32"/>
      <c r="I96" s="34" t="s">
        <v>280</v>
      </c>
      <c r="J96" s="65" t="s">
        <v>280</v>
      </c>
      <c r="K96" s="37"/>
      <c r="L96" s="33"/>
      <c r="M96" s="33">
        <v>18</v>
      </c>
      <c r="N96" s="33">
        <v>40</v>
      </c>
      <c r="O96" s="33" t="s">
        <v>143</v>
      </c>
      <c r="P96" s="38" t="s">
        <v>284</v>
      </c>
      <c r="Q96" s="39" t="s">
        <v>179</v>
      </c>
      <c r="R96" s="39" t="s">
        <v>211</v>
      </c>
      <c r="S96" s="40">
        <v>22186</v>
      </c>
      <c r="T96" s="40">
        <v>0</v>
      </c>
      <c r="U96" s="40">
        <f>+S96+T96</f>
        <v>22186</v>
      </c>
      <c r="V96" s="40">
        <v>1465</v>
      </c>
      <c r="W96" s="40">
        <v>987</v>
      </c>
      <c r="X96" s="40">
        <v>0</v>
      </c>
      <c r="Y96" s="40">
        <v>0</v>
      </c>
      <c r="Z96" s="40">
        <f t="shared" si="31"/>
        <v>3327.9</v>
      </c>
      <c r="AA96" s="40">
        <f>(U96+X96)*3%</f>
        <v>665.57999999999993</v>
      </c>
      <c r="AB96" s="41">
        <v>976.1</v>
      </c>
      <c r="AC96" s="40">
        <f>(U96+X96)*2%</f>
        <v>443.72</v>
      </c>
      <c r="AD96" s="40">
        <f>U96/30*15</f>
        <v>11093</v>
      </c>
      <c r="AE96" s="42">
        <v>0</v>
      </c>
      <c r="AF96" s="42">
        <v>70.099999999999994</v>
      </c>
      <c r="AG96" s="40">
        <f t="shared" si="32"/>
        <v>10.514999999999999</v>
      </c>
      <c r="AH96" s="40">
        <f>(AE96+AF96)*3%</f>
        <v>2.1029999999999998</v>
      </c>
      <c r="AI96" s="40">
        <f>Z96*4%</f>
        <v>133.11600000000001</v>
      </c>
      <c r="AJ96" s="40">
        <f>(AE96+AF96)*2%</f>
        <v>1.4019999999999999</v>
      </c>
      <c r="AK96" s="42">
        <f t="shared" si="17"/>
        <v>39.044000000000004</v>
      </c>
      <c r="AL96" s="42">
        <f t="shared" si="17"/>
        <v>17.748800000000003</v>
      </c>
      <c r="AM96" s="42">
        <v>0</v>
      </c>
      <c r="AN96" s="42">
        <f>AE96/30*5</f>
        <v>0</v>
      </c>
      <c r="AO96" s="42">
        <f>AE96/30*15</f>
        <v>0</v>
      </c>
      <c r="AP96" s="42">
        <f>AE96/30*50</f>
        <v>0</v>
      </c>
      <c r="AQ96" s="42">
        <f>SUM(AE96+AF96+AG96+AH96+AI96+AJ96+AK96+AL96)*12+(AM96+AN96+AO96+AP96)</f>
        <v>3288.3455999999996</v>
      </c>
      <c r="AR96" s="40">
        <f>+U96/30*5</f>
        <v>3697.6666666666665</v>
      </c>
      <c r="AS96" s="40">
        <f>+U96/30*50</f>
        <v>36976.666666666664</v>
      </c>
      <c r="AT96" s="40">
        <v>0</v>
      </c>
      <c r="AU96" s="40">
        <f t="shared" si="33"/>
        <v>415671.27893333335</v>
      </c>
      <c r="AV96" s="64"/>
      <c r="AW96" s="55"/>
      <c r="AX96" s="55"/>
      <c r="AY96" s="55"/>
      <c r="AZ96" s="55"/>
      <c r="BA96" s="30"/>
      <c r="BB96" s="30"/>
      <c r="BC96" s="30"/>
      <c r="BD96" s="30"/>
    </row>
    <row r="97" spans="2:56" s="63" customFormat="1" ht="18" x14ac:dyDescent="0.25">
      <c r="B97" s="32">
        <v>93</v>
      </c>
      <c r="C97" s="33">
        <v>10</v>
      </c>
      <c r="D97" s="33">
        <v>1</v>
      </c>
      <c r="E97" s="32">
        <v>20</v>
      </c>
      <c r="F97" s="32">
        <v>93</v>
      </c>
      <c r="G97" s="32">
        <v>270</v>
      </c>
      <c r="H97" s="32"/>
      <c r="I97" s="34" t="s">
        <v>280</v>
      </c>
      <c r="J97" s="34" t="s">
        <v>280</v>
      </c>
      <c r="K97" s="37"/>
      <c r="L97" s="33"/>
      <c r="M97" s="33">
        <v>4</v>
      </c>
      <c r="N97" s="33">
        <v>30</v>
      </c>
      <c r="O97" s="33" t="s">
        <v>57</v>
      </c>
      <c r="P97" s="38" t="s">
        <v>68</v>
      </c>
      <c r="Q97" s="39" t="s">
        <v>59</v>
      </c>
      <c r="R97" s="39" t="s">
        <v>60</v>
      </c>
      <c r="S97" s="40">
        <v>7491</v>
      </c>
      <c r="T97" s="40">
        <v>0</v>
      </c>
      <c r="U97" s="40">
        <f>+S97+T97</f>
        <v>7491</v>
      </c>
      <c r="V97" s="40">
        <v>682</v>
      </c>
      <c r="W97" s="40">
        <v>412</v>
      </c>
      <c r="X97" s="40">
        <v>0</v>
      </c>
      <c r="Y97" s="40">
        <f>U97/30*25%*52</f>
        <v>3246.1</v>
      </c>
      <c r="Z97" s="40">
        <f t="shared" si="31"/>
        <v>1123.6499999999999</v>
      </c>
      <c r="AA97" s="40">
        <f>(U97+X97)*3%</f>
        <v>224.73</v>
      </c>
      <c r="AB97" s="41">
        <v>547.96</v>
      </c>
      <c r="AC97" s="40">
        <f>(U97+X97)*2%</f>
        <v>149.82</v>
      </c>
      <c r="AD97" s="40">
        <f>U97/30*15</f>
        <v>3745.5</v>
      </c>
      <c r="AE97" s="42">
        <v>375</v>
      </c>
      <c r="AF97" s="42">
        <v>70.099999999999994</v>
      </c>
      <c r="AG97" s="40">
        <f t="shared" si="32"/>
        <v>66.765000000000001</v>
      </c>
      <c r="AH97" s="40">
        <f>(AE97+AF97)*3%</f>
        <v>13.353</v>
      </c>
      <c r="AI97" s="40">
        <f>Z97*4%</f>
        <v>44.945999999999998</v>
      </c>
      <c r="AJ97" s="40">
        <f>(AE97+AF97)*2%</f>
        <v>8.902000000000001</v>
      </c>
      <c r="AK97" s="42">
        <f t="shared" si="17"/>
        <v>21.918400000000002</v>
      </c>
      <c r="AL97" s="42">
        <f t="shared" si="17"/>
        <v>5.9927999999999999</v>
      </c>
      <c r="AM97" s="42">
        <f>U97*6.58%</f>
        <v>492.90779999999995</v>
      </c>
      <c r="AN97" s="42">
        <f>AE97/30*5</f>
        <v>62.5</v>
      </c>
      <c r="AO97" s="42">
        <f>AE97/30*15</f>
        <v>187.5</v>
      </c>
      <c r="AP97" s="42">
        <f>AE97/30*50</f>
        <v>625</v>
      </c>
      <c r="AQ97" s="42">
        <f>SUM(AE97+AF97+AG97+AH97+AI97+AJ97+AK97+AL97)*12+(AM97+AN97+AO97+AP97)</f>
        <v>8651.6342000000004</v>
      </c>
      <c r="AR97" s="40">
        <f>+U97/30*5</f>
        <v>1248.5</v>
      </c>
      <c r="AS97" s="40">
        <f>+U97/30*50</f>
        <v>12485</v>
      </c>
      <c r="AT97" s="40">
        <v>7200</v>
      </c>
      <c r="AU97" s="40">
        <f>(U97+V97+W97+X97+Z97+AA97+AB97+AC97)*12+(Y97+AV97+AD97+AR97+AS97+AT97+AQ97)</f>
        <v>164150.65419999999</v>
      </c>
      <c r="AV97" s="54"/>
      <c r="AW97" s="55"/>
      <c r="AX97" s="55"/>
      <c r="AY97" s="55"/>
      <c r="AZ97" s="55"/>
      <c r="BA97" s="30"/>
      <c r="BB97" s="30"/>
      <c r="BC97" s="30"/>
      <c r="BD97" s="30"/>
    </row>
    <row r="98" spans="2:56" s="63" customFormat="1" ht="18" x14ac:dyDescent="0.25">
      <c r="B98" s="32">
        <v>94</v>
      </c>
      <c r="C98" s="33">
        <v>10</v>
      </c>
      <c r="D98" s="33">
        <v>1</v>
      </c>
      <c r="E98" s="32">
        <v>20</v>
      </c>
      <c r="F98" s="32">
        <v>94</v>
      </c>
      <c r="G98" s="32">
        <v>270</v>
      </c>
      <c r="H98" s="32"/>
      <c r="I98" s="59" t="s">
        <v>280</v>
      </c>
      <c r="J98" s="34" t="s">
        <v>280</v>
      </c>
      <c r="K98" s="36"/>
      <c r="L98" s="33"/>
      <c r="M98" s="33">
        <v>4</v>
      </c>
      <c r="N98" s="33">
        <v>30</v>
      </c>
      <c r="O98" s="33" t="s">
        <v>57</v>
      </c>
      <c r="P98" s="38" t="s">
        <v>68</v>
      </c>
      <c r="Q98" s="39" t="s">
        <v>59</v>
      </c>
      <c r="R98" s="39" t="s">
        <v>60</v>
      </c>
      <c r="S98" s="40">
        <v>7491</v>
      </c>
      <c r="T98" s="40">
        <v>0</v>
      </c>
      <c r="U98" s="40">
        <f t="shared" si="19"/>
        <v>7491</v>
      </c>
      <c r="V98" s="40">
        <v>682</v>
      </c>
      <c r="W98" s="40">
        <v>412</v>
      </c>
      <c r="X98" s="40">
        <v>0</v>
      </c>
      <c r="Y98" s="40">
        <v>0</v>
      </c>
      <c r="Z98" s="40">
        <f t="shared" si="31"/>
        <v>1123.6499999999999</v>
      </c>
      <c r="AA98" s="40">
        <f t="shared" si="20"/>
        <v>224.73</v>
      </c>
      <c r="AB98" s="41">
        <v>533.72</v>
      </c>
      <c r="AC98" s="40">
        <f t="shared" si="21"/>
        <v>149.82</v>
      </c>
      <c r="AD98" s="40">
        <f t="shared" si="18"/>
        <v>3745.5</v>
      </c>
      <c r="AE98" s="42">
        <v>375</v>
      </c>
      <c r="AF98" s="42">
        <v>70.099999999999994</v>
      </c>
      <c r="AG98" s="40">
        <f t="shared" si="32"/>
        <v>66.765000000000001</v>
      </c>
      <c r="AH98" s="40">
        <f t="shared" si="22"/>
        <v>13.353</v>
      </c>
      <c r="AI98" s="40">
        <f t="shared" si="23"/>
        <v>44.945999999999998</v>
      </c>
      <c r="AJ98" s="40">
        <f t="shared" si="24"/>
        <v>8.902000000000001</v>
      </c>
      <c r="AK98" s="42">
        <f t="shared" si="17"/>
        <v>21.348800000000001</v>
      </c>
      <c r="AL98" s="42">
        <f t="shared" si="17"/>
        <v>5.9927999999999999</v>
      </c>
      <c r="AM98" s="42">
        <v>0</v>
      </c>
      <c r="AN98" s="42">
        <f t="shared" si="25"/>
        <v>62.5</v>
      </c>
      <c r="AO98" s="42">
        <f t="shared" si="26"/>
        <v>187.5</v>
      </c>
      <c r="AP98" s="42">
        <f t="shared" si="27"/>
        <v>625</v>
      </c>
      <c r="AQ98" s="42">
        <f t="shared" si="28"/>
        <v>8151.8912</v>
      </c>
      <c r="AR98" s="40">
        <f t="shared" si="29"/>
        <v>1248.5</v>
      </c>
      <c r="AS98" s="40">
        <f t="shared" si="30"/>
        <v>12485</v>
      </c>
      <c r="AT98" s="40">
        <v>7200</v>
      </c>
      <c r="AU98" s="40">
        <f t="shared" si="33"/>
        <v>160233.93119999999</v>
      </c>
      <c r="AV98" s="55"/>
      <c r="AW98" s="55"/>
      <c r="AX98" s="55"/>
      <c r="AY98" s="55"/>
      <c r="AZ98" s="55"/>
      <c r="BA98" s="46"/>
      <c r="BB98" s="46"/>
      <c r="BC98" s="46"/>
      <c r="BD98" s="46"/>
    </row>
    <row r="99" spans="2:56" s="63" customFormat="1" ht="18" x14ac:dyDescent="0.25">
      <c r="B99" s="32">
        <v>95</v>
      </c>
      <c r="C99" s="33">
        <v>10</v>
      </c>
      <c r="D99" s="33">
        <v>1</v>
      </c>
      <c r="E99" s="32">
        <v>20</v>
      </c>
      <c r="F99" s="32">
        <v>95</v>
      </c>
      <c r="G99" s="32">
        <v>270</v>
      </c>
      <c r="H99" s="32"/>
      <c r="I99" s="34" t="s">
        <v>280</v>
      </c>
      <c r="J99" s="34" t="s">
        <v>280</v>
      </c>
      <c r="K99" s="37"/>
      <c r="L99" s="33"/>
      <c r="M99" s="33">
        <v>4</v>
      </c>
      <c r="N99" s="33">
        <v>30</v>
      </c>
      <c r="O99" s="33" t="s">
        <v>57</v>
      </c>
      <c r="P99" s="38" t="s">
        <v>68</v>
      </c>
      <c r="Q99" s="39" t="s">
        <v>59</v>
      </c>
      <c r="R99" s="39" t="s">
        <v>60</v>
      </c>
      <c r="S99" s="40">
        <v>7491</v>
      </c>
      <c r="T99" s="40">
        <v>0</v>
      </c>
      <c r="U99" s="40">
        <f>+S99+T99</f>
        <v>7491</v>
      </c>
      <c r="V99" s="40">
        <v>682</v>
      </c>
      <c r="W99" s="40">
        <v>412</v>
      </c>
      <c r="X99" s="40">
        <v>0</v>
      </c>
      <c r="Y99" s="40">
        <v>0</v>
      </c>
      <c r="Z99" s="40">
        <f t="shared" si="31"/>
        <v>1123.6499999999999</v>
      </c>
      <c r="AA99" s="40">
        <f t="shared" si="20"/>
        <v>224.73</v>
      </c>
      <c r="AB99" s="41">
        <v>541.28</v>
      </c>
      <c r="AC99" s="40">
        <f t="shared" si="21"/>
        <v>149.82</v>
      </c>
      <c r="AD99" s="40">
        <f t="shared" si="18"/>
        <v>3745.5</v>
      </c>
      <c r="AE99" s="42">
        <v>375</v>
      </c>
      <c r="AF99" s="42">
        <v>70.099999999999994</v>
      </c>
      <c r="AG99" s="40">
        <f t="shared" si="32"/>
        <v>66.765000000000001</v>
      </c>
      <c r="AH99" s="40">
        <f t="shared" si="22"/>
        <v>13.353</v>
      </c>
      <c r="AI99" s="40">
        <f t="shared" si="23"/>
        <v>44.945999999999998</v>
      </c>
      <c r="AJ99" s="40">
        <f t="shared" si="24"/>
        <v>8.902000000000001</v>
      </c>
      <c r="AK99" s="42">
        <f t="shared" si="17"/>
        <v>21.651199999999999</v>
      </c>
      <c r="AL99" s="42">
        <f t="shared" si="17"/>
        <v>5.9927999999999999</v>
      </c>
      <c r="AM99" s="42">
        <f>U99*6.58%</f>
        <v>492.90779999999995</v>
      </c>
      <c r="AN99" s="42">
        <f t="shared" si="25"/>
        <v>62.5</v>
      </c>
      <c r="AO99" s="42">
        <f t="shared" si="26"/>
        <v>187.5</v>
      </c>
      <c r="AP99" s="42">
        <f t="shared" si="27"/>
        <v>625</v>
      </c>
      <c r="AQ99" s="42">
        <f t="shared" si="28"/>
        <v>8648.4278000000013</v>
      </c>
      <c r="AR99" s="40">
        <f t="shared" si="29"/>
        <v>1248.5</v>
      </c>
      <c r="AS99" s="40">
        <f t="shared" si="30"/>
        <v>12485</v>
      </c>
      <c r="AT99" s="40">
        <v>7200</v>
      </c>
      <c r="AU99" s="40">
        <f t="shared" si="33"/>
        <v>160821.18780000001</v>
      </c>
      <c r="AV99" s="54"/>
      <c r="AW99" s="55"/>
      <c r="AX99" s="55"/>
      <c r="AY99" s="55"/>
      <c r="AZ99" s="55"/>
      <c r="BA99" s="30"/>
      <c r="BB99" s="30"/>
      <c r="BC99" s="30"/>
      <c r="BD99" s="30"/>
    </row>
    <row r="100" spans="2:56" s="63" customFormat="1" ht="18" x14ac:dyDescent="0.25">
      <c r="B100" s="32">
        <v>96</v>
      </c>
      <c r="C100" s="33">
        <v>10</v>
      </c>
      <c r="D100" s="33">
        <v>1</v>
      </c>
      <c r="E100" s="32">
        <v>20</v>
      </c>
      <c r="F100" s="32">
        <v>96</v>
      </c>
      <c r="G100" s="32">
        <v>270</v>
      </c>
      <c r="H100" s="32"/>
      <c r="I100" s="59" t="s">
        <v>280</v>
      </c>
      <c r="J100" s="34" t="s">
        <v>280</v>
      </c>
      <c r="K100" s="36"/>
      <c r="L100" s="33"/>
      <c r="M100" s="33">
        <v>6</v>
      </c>
      <c r="N100" s="33">
        <v>30</v>
      </c>
      <c r="O100" s="33" t="s">
        <v>57</v>
      </c>
      <c r="P100" s="38" t="s">
        <v>58</v>
      </c>
      <c r="Q100" s="39" t="s">
        <v>74</v>
      </c>
      <c r="R100" s="39" t="s">
        <v>74</v>
      </c>
      <c r="S100" s="40">
        <v>8051.1</v>
      </c>
      <c r="T100" s="40">
        <v>0</v>
      </c>
      <c r="U100" s="40">
        <f>+S100+T100</f>
        <v>8051.1</v>
      </c>
      <c r="V100" s="40">
        <v>767</v>
      </c>
      <c r="W100" s="40">
        <v>513</v>
      </c>
      <c r="X100" s="40">
        <v>0</v>
      </c>
      <c r="Y100" s="40">
        <v>0</v>
      </c>
      <c r="Z100" s="40">
        <f t="shared" si="31"/>
        <v>1207.665</v>
      </c>
      <c r="AA100" s="40">
        <f t="shared" si="20"/>
        <v>241.53300000000002</v>
      </c>
      <c r="AB100" s="41">
        <v>560.44000000000005</v>
      </c>
      <c r="AC100" s="40">
        <f t="shared" si="21"/>
        <v>161.02200000000002</v>
      </c>
      <c r="AD100" s="40">
        <f t="shared" si="18"/>
        <v>4025.55</v>
      </c>
      <c r="AE100" s="42">
        <v>388</v>
      </c>
      <c r="AF100" s="42">
        <v>70.099999999999994</v>
      </c>
      <c r="AG100" s="40">
        <f t="shared" si="32"/>
        <v>68.715000000000003</v>
      </c>
      <c r="AH100" s="40">
        <f t="shared" si="22"/>
        <v>13.743</v>
      </c>
      <c r="AI100" s="40">
        <f t="shared" si="23"/>
        <v>48.306600000000003</v>
      </c>
      <c r="AJ100" s="40">
        <f t="shared" si="24"/>
        <v>9.1620000000000008</v>
      </c>
      <c r="AK100" s="42">
        <f t="shared" si="17"/>
        <v>22.417600000000004</v>
      </c>
      <c r="AL100" s="42">
        <f t="shared" si="17"/>
        <v>6.4408800000000008</v>
      </c>
      <c r="AM100" s="42">
        <v>0</v>
      </c>
      <c r="AN100" s="42">
        <f t="shared" si="25"/>
        <v>64.666666666666671</v>
      </c>
      <c r="AO100" s="42">
        <f t="shared" si="26"/>
        <v>194</v>
      </c>
      <c r="AP100" s="42">
        <f t="shared" si="27"/>
        <v>646.66666666666663</v>
      </c>
      <c r="AQ100" s="42">
        <f t="shared" si="28"/>
        <v>8427.954293333336</v>
      </c>
      <c r="AR100" s="40">
        <f t="shared" si="29"/>
        <v>1341.85</v>
      </c>
      <c r="AS100" s="40">
        <f t="shared" si="30"/>
        <v>13418.5</v>
      </c>
      <c r="AT100" s="40">
        <v>7200</v>
      </c>
      <c r="AU100" s="40">
        <f t="shared" si="33"/>
        <v>172434.97429333333</v>
      </c>
      <c r="AV100" s="54"/>
      <c r="AW100" s="55"/>
      <c r="AX100" s="55"/>
      <c r="AY100" s="55"/>
      <c r="AZ100" s="55"/>
      <c r="BA100" s="30"/>
      <c r="BB100" s="30"/>
      <c r="BC100" s="30"/>
      <c r="BD100" s="30"/>
    </row>
    <row r="101" spans="2:56" s="63" customFormat="1" ht="18" x14ac:dyDescent="0.25">
      <c r="B101" s="32">
        <v>97</v>
      </c>
      <c r="C101" s="33">
        <v>10</v>
      </c>
      <c r="D101" s="33">
        <v>1</v>
      </c>
      <c r="E101" s="32">
        <v>20</v>
      </c>
      <c r="F101" s="32">
        <v>97</v>
      </c>
      <c r="G101" s="32">
        <v>270</v>
      </c>
      <c r="H101" s="32"/>
      <c r="I101" s="34" t="s">
        <v>280</v>
      </c>
      <c r="J101" s="35" t="s">
        <v>280</v>
      </c>
      <c r="K101" s="37"/>
      <c r="L101" s="33"/>
      <c r="M101" s="33">
        <v>6</v>
      </c>
      <c r="N101" s="33">
        <v>30</v>
      </c>
      <c r="O101" s="33" t="s">
        <v>57</v>
      </c>
      <c r="P101" s="38" t="s">
        <v>285</v>
      </c>
      <c r="Q101" s="39" t="s">
        <v>59</v>
      </c>
      <c r="R101" s="39" t="s">
        <v>60</v>
      </c>
      <c r="S101" s="40">
        <v>8051.1</v>
      </c>
      <c r="T101" s="40">
        <v>0</v>
      </c>
      <c r="U101" s="40">
        <f>+S101+T101</f>
        <v>8051.1</v>
      </c>
      <c r="V101" s="40">
        <v>767</v>
      </c>
      <c r="W101" s="40">
        <v>513</v>
      </c>
      <c r="X101" s="40">
        <v>0</v>
      </c>
      <c r="Y101" s="40">
        <v>0</v>
      </c>
      <c r="Z101" s="40">
        <f t="shared" si="31"/>
        <v>1207.665</v>
      </c>
      <c r="AA101" s="40">
        <f>(U101+X101)*3%</f>
        <v>241.53300000000002</v>
      </c>
      <c r="AB101" s="41">
        <v>565.5</v>
      </c>
      <c r="AC101" s="40">
        <f>(U101+X101)*2%</f>
        <v>161.02200000000002</v>
      </c>
      <c r="AD101" s="40">
        <f>U101/30*15</f>
        <v>4025.55</v>
      </c>
      <c r="AE101" s="42">
        <v>388</v>
      </c>
      <c r="AF101" s="42">
        <v>70.099999999999994</v>
      </c>
      <c r="AG101" s="40">
        <f t="shared" si="32"/>
        <v>68.715000000000003</v>
      </c>
      <c r="AH101" s="40">
        <f>(AE101+AF101)*3%</f>
        <v>13.743</v>
      </c>
      <c r="AI101" s="40">
        <f>Z101*4%</f>
        <v>48.306600000000003</v>
      </c>
      <c r="AJ101" s="40">
        <f>(AE101+AF101)*2%</f>
        <v>9.1620000000000008</v>
      </c>
      <c r="AK101" s="42">
        <f>AB101*4%</f>
        <v>22.62</v>
      </c>
      <c r="AL101" s="42">
        <f>AC101*4%</f>
        <v>6.4408800000000008</v>
      </c>
      <c r="AM101" s="42">
        <v>0</v>
      </c>
      <c r="AN101" s="42">
        <f>AE101/30*5</f>
        <v>64.666666666666671</v>
      </c>
      <c r="AO101" s="42">
        <f>AE101/30*15</f>
        <v>194</v>
      </c>
      <c r="AP101" s="42">
        <f>AE101/30*50</f>
        <v>646.66666666666663</v>
      </c>
      <c r="AQ101" s="42">
        <f>SUM(AE101+AF101+AG101+AH101+AI101+AJ101+AK101+AL101)*12+(AM101+AN101+AO101+AP101)</f>
        <v>8430.3830933333356</v>
      </c>
      <c r="AR101" s="40">
        <f>+U101/30*5</f>
        <v>1341.85</v>
      </c>
      <c r="AS101" s="40">
        <f>+U101/30*50</f>
        <v>13418.5</v>
      </c>
      <c r="AT101" s="40">
        <v>7200</v>
      </c>
      <c r="AU101" s="40">
        <f t="shared" si="33"/>
        <v>172498.12309333333</v>
      </c>
      <c r="AV101" s="54"/>
      <c r="AW101" s="55"/>
      <c r="AX101" s="55"/>
      <c r="AY101" s="55"/>
      <c r="AZ101" s="55"/>
      <c r="BA101" s="30"/>
      <c r="BB101" s="30"/>
      <c r="BC101" s="30"/>
      <c r="BD101" s="30"/>
    </row>
    <row r="102" spans="2:56" s="63" customFormat="1" ht="18" x14ac:dyDescent="0.25">
      <c r="B102" s="32">
        <v>98</v>
      </c>
      <c r="C102" s="33">
        <v>10</v>
      </c>
      <c r="D102" s="33">
        <v>1</v>
      </c>
      <c r="E102" s="32">
        <v>20</v>
      </c>
      <c r="F102" s="32">
        <v>98</v>
      </c>
      <c r="G102" s="32">
        <v>270</v>
      </c>
      <c r="H102" s="32"/>
      <c r="I102" s="34" t="s">
        <v>280</v>
      </c>
      <c r="J102" s="35" t="s">
        <v>280</v>
      </c>
      <c r="K102" s="37"/>
      <c r="L102" s="33"/>
      <c r="M102" s="33">
        <v>6</v>
      </c>
      <c r="N102" s="33">
        <v>30</v>
      </c>
      <c r="O102" s="33" t="s">
        <v>57</v>
      </c>
      <c r="P102" s="38" t="s">
        <v>286</v>
      </c>
      <c r="Q102" s="39" t="s">
        <v>287</v>
      </c>
      <c r="R102" s="39" t="s">
        <v>74</v>
      </c>
      <c r="S102" s="40">
        <v>8051.1</v>
      </c>
      <c r="T102" s="40">
        <v>0</v>
      </c>
      <c r="U102" s="40">
        <f>+S102+T102</f>
        <v>8051.1</v>
      </c>
      <c r="V102" s="40">
        <v>767</v>
      </c>
      <c r="W102" s="40">
        <v>513</v>
      </c>
      <c r="X102" s="40">
        <v>0</v>
      </c>
      <c r="Y102" s="40">
        <f>U102/30*25%*52</f>
        <v>3488.81</v>
      </c>
      <c r="Z102" s="40">
        <f t="shared" si="31"/>
        <v>1207.665</v>
      </c>
      <c r="AA102" s="40">
        <f t="shared" si="20"/>
        <v>241.53300000000002</v>
      </c>
      <c r="AB102" s="41">
        <v>528.19000000000005</v>
      </c>
      <c r="AC102" s="40">
        <f t="shared" si="21"/>
        <v>161.02200000000002</v>
      </c>
      <c r="AD102" s="40">
        <f t="shared" si="18"/>
        <v>4025.55</v>
      </c>
      <c r="AE102" s="42">
        <v>388</v>
      </c>
      <c r="AF102" s="42">
        <v>70.099999999999994</v>
      </c>
      <c r="AG102" s="40">
        <f t="shared" si="32"/>
        <v>68.715000000000003</v>
      </c>
      <c r="AH102" s="40">
        <f t="shared" si="22"/>
        <v>13.743</v>
      </c>
      <c r="AI102" s="40">
        <f t="shared" si="23"/>
        <v>48.306600000000003</v>
      </c>
      <c r="AJ102" s="40">
        <f t="shared" si="24"/>
        <v>9.1620000000000008</v>
      </c>
      <c r="AK102" s="42">
        <f t="shared" si="17"/>
        <v>21.127600000000001</v>
      </c>
      <c r="AL102" s="42">
        <f t="shared" si="17"/>
        <v>6.4408800000000008</v>
      </c>
      <c r="AM102" s="42">
        <v>0</v>
      </c>
      <c r="AN102" s="42">
        <f t="shared" si="25"/>
        <v>64.666666666666671</v>
      </c>
      <c r="AO102" s="42">
        <f t="shared" si="26"/>
        <v>194</v>
      </c>
      <c r="AP102" s="42">
        <f t="shared" si="27"/>
        <v>646.66666666666663</v>
      </c>
      <c r="AQ102" s="42">
        <f t="shared" si="28"/>
        <v>8412.4742933333364</v>
      </c>
      <c r="AR102" s="40">
        <f t="shared" si="29"/>
        <v>1341.85</v>
      </c>
      <c r="AS102" s="40">
        <f t="shared" si="30"/>
        <v>13418.5</v>
      </c>
      <c r="AT102" s="40">
        <v>7200</v>
      </c>
      <c r="AU102" s="40">
        <f t="shared" si="33"/>
        <v>175521.30429333332</v>
      </c>
      <c r="AV102" s="66"/>
      <c r="AW102" s="55"/>
      <c r="AX102" s="55"/>
      <c r="AY102" s="55"/>
      <c r="AZ102" s="55"/>
      <c r="BA102" s="30"/>
      <c r="BB102" s="30"/>
      <c r="BC102" s="30"/>
      <c r="BD102" s="30"/>
    </row>
    <row r="103" spans="2:56" s="63" customFormat="1" ht="18" x14ac:dyDescent="0.25">
      <c r="B103" s="32">
        <v>99</v>
      </c>
      <c r="C103" s="33">
        <v>10</v>
      </c>
      <c r="D103" s="33">
        <v>1</v>
      </c>
      <c r="E103" s="32">
        <v>20</v>
      </c>
      <c r="F103" s="32">
        <v>99</v>
      </c>
      <c r="G103" s="32">
        <v>270</v>
      </c>
      <c r="H103" s="32"/>
      <c r="I103" s="34" t="s">
        <v>280</v>
      </c>
      <c r="J103" s="35" t="s">
        <v>280</v>
      </c>
      <c r="K103" s="37"/>
      <c r="L103" s="33"/>
      <c r="M103" s="33">
        <v>6</v>
      </c>
      <c r="N103" s="33">
        <v>30</v>
      </c>
      <c r="O103" s="33" t="s">
        <v>57</v>
      </c>
      <c r="P103" s="38" t="s">
        <v>286</v>
      </c>
      <c r="Q103" s="39" t="s">
        <v>287</v>
      </c>
      <c r="R103" s="39" t="s">
        <v>74</v>
      </c>
      <c r="S103" s="40">
        <v>8051.1</v>
      </c>
      <c r="T103" s="40">
        <v>0</v>
      </c>
      <c r="U103" s="40">
        <f>+S103+T103</f>
        <v>8051.1</v>
      </c>
      <c r="V103" s="40">
        <v>767</v>
      </c>
      <c r="W103" s="40">
        <v>513</v>
      </c>
      <c r="X103" s="40">
        <v>0</v>
      </c>
      <c r="Y103" s="40">
        <f>U103/30*25%*52</f>
        <v>3488.81</v>
      </c>
      <c r="Z103" s="40">
        <f t="shared" si="31"/>
        <v>1207.665</v>
      </c>
      <c r="AA103" s="40">
        <f>(U103+X103)*3%</f>
        <v>241.53300000000002</v>
      </c>
      <c r="AB103" s="41">
        <v>528.19000000000005</v>
      </c>
      <c r="AC103" s="40">
        <f>(U103+X103)*2%</f>
        <v>161.02200000000002</v>
      </c>
      <c r="AD103" s="40">
        <f>U103/30*15</f>
        <v>4025.55</v>
      </c>
      <c r="AE103" s="42">
        <v>388</v>
      </c>
      <c r="AF103" s="42">
        <v>70.099999999999994</v>
      </c>
      <c r="AG103" s="40">
        <f t="shared" si="32"/>
        <v>68.715000000000003</v>
      </c>
      <c r="AH103" s="40">
        <f>(AE103+AF103)*3%</f>
        <v>13.743</v>
      </c>
      <c r="AI103" s="40">
        <f>Z103*4%</f>
        <v>48.306600000000003</v>
      </c>
      <c r="AJ103" s="40">
        <f>(AE103+AF103)*2%</f>
        <v>9.1620000000000008</v>
      </c>
      <c r="AK103" s="42">
        <f>AB103*4%</f>
        <v>21.127600000000001</v>
      </c>
      <c r="AL103" s="42">
        <f>AC103*4%</f>
        <v>6.4408800000000008</v>
      </c>
      <c r="AM103" s="42">
        <v>0</v>
      </c>
      <c r="AN103" s="42">
        <f>AE103/30*5</f>
        <v>64.666666666666671</v>
      </c>
      <c r="AO103" s="42">
        <f>AE103/30*15</f>
        <v>194</v>
      </c>
      <c r="AP103" s="42">
        <f>AE103/30*50</f>
        <v>646.66666666666663</v>
      </c>
      <c r="AQ103" s="42">
        <f>SUM(AE103+AF103+AG103+AH103+AI103+AJ103+AK103+AL103)*12+(AM103+AN103+AO103+AP103)</f>
        <v>8412.4742933333364</v>
      </c>
      <c r="AR103" s="40">
        <f>+U103/30*5</f>
        <v>1341.85</v>
      </c>
      <c r="AS103" s="40">
        <f>+U103/30*50</f>
        <v>13418.5</v>
      </c>
      <c r="AT103" s="40">
        <v>7200</v>
      </c>
      <c r="AU103" s="40">
        <f t="shared" si="33"/>
        <v>175521.30429333332</v>
      </c>
      <c r="AV103" s="66"/>
      <c r="AW103" s="55"/>
      <c r="AX103" s="55"/>
      <c r="AY103" s="55"/>
      <c r="AZ103" s="55"/>
      <c r="BA103" s="30"/>
      <c r="BB103" s="30"/>
      <c r="BC103" s="30"/>
      <c r="BD103" s="30"/>
    </row>
    <row r="104" spans="2:56" s="63" customFormat="1" ht="18" x14ac:dyDescent="0.25">
      <c r="B104" s="32">
        <v>100</v>
      </c>
      <c r="C104" s="33">
        <v>10</v>
      </c>
      <c r="D104" s="33">
        <v>1</v>
      </c>
      <c r="E104" s="32">
        <v>20</v>
      </c>
      <c r="F104" s="32">
        <v>100</v>
      </c>
      <c r="G104" s="32">
        <v>270</v>
      </c>
      <c r="H104" s="32"/>
      <c r="I104" s="34" t="s">
        <v>280</v>
      </c>
      <c r="J104" s="34" t="s">
        <v>280</v>
      </c>
      <c r="K104" s="37"/>
      <c r="L104" s="33"/>
      <c r="M104" s="33">
        <v>3</v>
      </c>
      <c r="N104" s="33">
        <v>30</v>
      </c>
      <c r="O104" s="33" t="s">
        <v>57</v>
      </c>
      <c r="P104" s="38" t="s">
        <v>64</v>
      </c>
      <c r="Q104" s="39" t="s">
        <v>65</v>
      </c>
      <c r="R104" s="39" t="s">
        <v>60</v>
      </c>
      <c r="S104" s="40">
        <v>7227.3</v>
      </c>
      <c r="T104" s="40">
        <v>0</v>
      </c>
      <c r="U104" s="40">
        <f>S104+T104</f>
        <v>7227.3</v>
      </c>
      <c r="V104" s="40">
        <v>672</v>
      </c>
      <c r="W104" s="40">
        <v>402</v>
      </c>
      <c r="X104" s="40">
        <v>0</v>
      </c>
      <c r="Y104" s="40">
        <v>0</v>
      </c>
      <c r="Z104" s="40">
        <f t="shared" si="31"/>
        <v>1084.095</v>
      </c>
      <c r="AA104" s="40">
        <f t="shared" si="20"/>
        <v>216.81899999999999</v>
      </c>
      <c r="AB104" s="41">
        <v>533.72</v>
      </c>
      <c r="AC104" s="40">
        <f t="shared" si="21"/>
        <v>144.54600000000002</v>
      </c>
      <c r="AD104" s="40">
        <f t="shared" si="18"/>
        <v>3613.65</v>
      </c>
      <c r="AE104" s="42">
        <v>375</v>
      </c>
      <c r="AF104" s="42">
        <v>70.099999999999994</v>
      </c>
      <c r="AG104" s="40">
        <f t="shared" si="32"/>
        <v>66.765000000000001</v>
      </c>
      <c r="AH104" s="40">
        <f t="shared" si="22"/>
        <v>13.353</v>
      </c>
      <c r="AI104" s="40">
        <f t="shared" si="23"/>
        <v>43.363800000000005</v>
      </c>
      <c r="AJ104" s="40">
        <f t="shared" si="24"/>
        <v>8.902000000000001</v>
      </c>
      <c r="AK104" s="42">
        <f t="shared" si="17"/>
        <v>21.348800000000001</v>
      </c>
      <c r="AL104" s="42">
        <f t="shared" si="17"/>
        <v>5.7818400000000008</v>
      </c>
      <c r="AM104" s="42">
        <v>0</v>
      </c>
      <c r="AN104" s="42">
        <f t="shared" si="25"/>
        <v>62.5</v>
      </c>
      <c r="AO104" s="42">
        <f t="shared" si="26"/>
        <v>187.5</v>
      </c>
      <c r="AP104" s="42">
        <f t="shared" si="27"/>
        <v>625</v>
      </c>
      <c r="AQ104" s="42">
        <f t="shared" si="28"/>
        <v>8130.3732799999998</v>
      </c>
      <c r="AR104" s="40">
        <f t="shared" si="29"/>
        <v>1204.55</v>
      </c>
      <c r="AS104" s="40">
        <f t="shared" si="30"/>
        <v>12045.5</v>
      </c>
      <c r="AT104" s="40">
        <v>7200</v>
      </c>
      <c r="AU104" s="40">
        <f t="shared" si="33"/>
        <v>155559.83327999999</v>
      </c>
      <c r="AV104" s="67"/>
      <c r="AW104" s="55"/>
      <c r="AX104" s="55"/>
      <c r="AY104" s="55"/>
      <c r="AZ104" s="55"/>
      <c r="BA104" s="30"/>
      <c r="BB104" s="30"/>
      <c r="BC104" s="30"/>
      <c r="BD104" s="30"/>
    </row>
    <row r="105" spans="2:56" s="63" customFormat="1" ht="18" x14ac:dyDescent="0.25">
      <c r="B105" s="32">
        <v>101</v>
      </c>
      <c r="C105" s="33">
        <v>10</v>
      </c>
      <c r="D105" s="33">
        <v>1</v>
      </c>
      <c r="E105" s="32">
        <v>20</v>
      </c>
      <c r="F105" s="32">
        <v>101</v>
      </c>
      <c r="G105" s="32">
        <v>270</v>
      </c>
      <c r="H105" s="32"/>
      <c r="I105" s="34" t="s">
        <v>280</v>
      </c>
      <c r="J105" s="34" t="s">
        <v>280</v>
      </c>
      <c r="K105" s="37"/>
      <c r="L105" s="33"/>
      <c r="M105" s="33">
        <v>3</v>
      </c>
      <c r="N105" s="33">
        <v>30</v>
      </c>
      <c r="O105" s="33" t="s">
        <v>57</v>
      </c>
      <c r="P105" s="38" t="s">
        <v>64</v>
      </c>
      <c r="Q105" s="39" t="s">
        <v>65</v>
      </c>
      <c r="R105" s="39" t="s">
        <v>60</v>
      </c>
      <c r="S105" s="40">
        <v>7227.3</v>
      </c>
      <c r="T105" s="40">
        <v>0</v>
      </c>
      <c r="U105" s="40">
        <f>+S105+T105</f>
        <v>7227.3</v>
      </c>
      <c r="V105" s="40">
        <v>672</v>
      </c>
      <c r="W105" s="40">
        <v>402</v>
      </c>
      <c r="X105" s="40">
        <v>0</v>
      </c>
      <c r="Y105" s="40">
        <v>0</v>
      </c>
      <c r="Z105" s="40">
        <f t="shared" si="31"/>
        <v>1084.095</v>
      </c>
      <c r="AA105" s="40">
        <f t="shared" si="20"/>
        <v>216.81899999999999</v>
      </c>
      <c r="AB105" s="41">
        <v>533.72</v>
      </c>
      <c r="AC105" s="40">
        <f t="shared" si="21"/>
        <v>144.54600000000002</v>
      </c>
      <c r="AD105" s="40">
        <f t="shared" si="18"/>
        <v>3613.65</v>
      </c>
      <c r="AE105" s="42">
        <v>375</v>
      </c>
      <c r="AF105" s="42">
        <v>70.099999999999994</v>
      </c>
      <c r="AG105" s="40">
        <f t="shared" si="32"/>
        <v>66.765000000000001</v>
      </c>
      <c r="AH105" s="40">
        <f t="shared" si="22"/>
        <v>13.353</v>
      </c>
      <c r="AI105" s="40">
        <f t="shared" si="23"/>
        <v>43.363800000000005</v>
      </c>
      <c r="AJ105" s="40">
        <f t="shared" si="24"/>
        <v>8.902000000000001</v>
      </c>
      <c r="AK105" s="42">
        <f t="shared" si="17"/>
        <v>21.348800000000001</v>
      </c>
      <c r="AL105" s="42">
        <f t="shared" si="17"/>
        <v>5.7818400000000008</v>
      </c>
      <c r="AM105" s="42">
        <v>0</v>
      </c>
      <c r="AN105" s="42">
        <f t="shared" si="25"/>
        <v>62.5</v>
      </c>
      <c r="AO105" s="42">
        <f t="shared" si="26"/>
        <v>187.5</v>
      </c>
      <c r="AP105" s="42">
        <f t="shared" si="27"/>
        <v>625</v>
      </c>
      <c r="AQ105" s="42">
        <f t="shared" si="28"/>
        <v>8130.3732799999998</v>
      </c>
      <c r="AR105" s="40">
        <f t="shared" si="29"/>
        <v>1204.55</v>
      </c>
      <c r="AS105" s="40">
        <f t="shared" si="30"/>
        <v>12045.5</v>
      </c>
      <c r="AT105" s="40">
        <v>7200</v>
      </c>
      <c r="AU105" s="40">
        <f t="shared" si="33"/>
        <v>155559.83327999999</v>
      </c>
      <c r="AV105" s="55"/>
      <c r="AW105" s="55"/>
      <c r="AX105" s="55"/>
      <c r="AY105" s="55"/>
      <c r="AZ105" s="55"/>
      <c r="BA105" s="46"/>
      <c r="BB105" s="46"/>
      <c r="BC105" s="30"/>
      <c r="BD105" s="30"/>
    </row>
    <row r="106" spans="2:56" s="63" customFormat="1" ht="18" x14ac:dyDescent="0.25">
      <c r="B106" s="32">
        <v>102</v>
      </c>
      <c r="C106" s="33">
        <v>10</v>
      </c>
      <c r="D106" s="33">
        <v>1</v>
      </c>
      <c r="E106" s="32">
        <v>20</v>
      </c>
      <c r="F106" s="32">
        <v>102</v>
      </c>
      <c r="G106" s="32">
        <v>270</v>
      </c>
      <c r="H106" s="32"/>
      <c r="I106" s="34" t="s">
        <v>280</v>
      </c>
      <c r="J106" s="34" t="s">
        <v>280</v>
      </c>
      <c r="K106" s="37"/>
      <c r="L106" s="33"/>
      <c r="M106" s="33">
        <v>3</v>
      </c>
      <c r="N106" s="33">
        <v>30</v>
      </c>
      <c r="O106" s="33" t="s">
        <v>57</v>
      </c>
      <c r="P106" s="38" t="s">
        <v>64</v>
      </c>
      <c r="Q106" s="39" t="s">
        <v>65</v>
      </c>
      <c r="R106" s="39" t="s">
        <v>60</v>
      </c>
      <c r="S106" s="40">
        <v>7227.3</v>
      </c>
      <c r="T106" s="40">
        <v>0</v>
      </c>
      <c r="U106" s="40">
        <f>+S106+T106</f>
        <v>7227.3</v>
      </c>
      <c r="V106" s="40">
        <v>672</v>
      </c>
      <c r="W106" s="40">
        <v>402</v>
      </c>
      <c r="X106" s="40">
        <v>0</v>
      </c>
      <c r="Y106" s="40">
        <v>0</v>
      </c>
      <c r="Z106" s="40">
        <f t="shared" si="31"/>
        <v>1084.095</v>
      </c>
      <c r="AA106" s="40">
        <f t="shared" si="20"/>
        <v>216.81899999999999</v>
      </c>
      <c r="AB106" s="41">
        <v>540.37</v>
      </c>
      <c r="AC106" s="40">
        <f t="shared" si="21"/>
        <v>144.54600000000002</v>
      </c>
      <c r="AD106" s="40">
        <f t="shared" si="18"/>
        <v>3613.65</v>
      </c>
      <c r="AE106" s="42">
        <v>375</v>
      </c>
      <c r="AF106" s="42">
        <v>70.099999999999994</v>
      </c>
      <c r="AG106" s="40">
        <f t="shared" si="32"/>
        <v>66.765000000000001</v>
      </c>
      <c r="AH106" s="40">
        <f t="shared" si="22"/>
        <v>13.353</v>
      </c>
      <c r="AI106" s="40">
        <f t="shared" si="23"/>
        <v>43.363800000000005</v>
      </c>
      <c r="AJ106" s="40">
        <f t="shared" si="24"/>
        <v>8.902000000000001</v>
      </c>
      <c r="AK106" s="42">
        <f t="shared" si="17"/>
        <v>21.614799999999999</v>
      </c>
      <c r="AL106" s="42">
        <f t="shared" si="17"/>
        <v>5.7818400000000008</v>
      </c>
      <c r="AM106" s="42">
        <v>0</v>
      </c>
      <c r="AN106" s="42">
        <f t="shared" si="25"/>
        <v>62.5</v>
      </c>
      <c r="AO106" s="42">
        <f t="shared" si="26"/>
        <v>187.5</v>
      </c>
      <c r="AP106" s="42">
        <f t="shared" si="27"/>
        <v>625</v>
      </c>
      <c r="AQ106" s="42">
        <f t="shared" si="28"/>
        <v>8133.5652799999989</v>
      </c>
      <c r="AR106" s="40">
        <f t="shared" si="29"/>
        <v>1204.55</v>
      </c>
      <c r="AS106" s="40">
        <f t="shared" si="30"/>
        <v>12045.5</v>
      </c>
      <c r="AT106" s="40">
        <v>7200</v>
      </c>
      <c r="AU106" s="40">
        <f t="shared" si="33"/>
        <v>155642.82527999999</v>
      </c>
      <c r="AV106" s="46"/>
      <c r="AW106" s="55"/>
      <c r="AX106" s="55"/>
      <c r="AY106" s="55"/>
      <c r="AZ106" s="55"/>
      <c r="BA106" s="30"/>
      <c r="BB106" s="30"/>
      <c r="BC106" s="30"/>
      <c r="BD106" s="30"/>
    </row>
    <row r="107" spans="2:56" ht="18" x14ac:dyDescent="0.25">
      <c r="B107" s="32">
        <v>103</v>
      </c>
      <c r="C107" s="33">
        <v>10</v>
      </c>
      <c r="D107" s="33">
        <v>1</v>
      </c>
      <c r="E107" s="32">
        <v>20</v>
      </c>
      <c r="F107" s="32">
        <v>103</v>
      </c>
      <c r="G107" s="32">
        <v>270</v>
      </c>
      <c r="H107" s="57"/>
      <c r="I107" s="34" t="s">
        <v>280</v>
      </c>
      <c r="J107" s="34" t="s">
        <v>280</v>
      </c>
      <c r="K107" s="37"/>
      <c r="L107" s="33"/>
      <c r="M107" s="33">
        <v>3</v>
      </c>
      <c r="N107" s="33">
        <v>30</v>
      </c>
      <c r="O107" s="33" t="s">
        <v>57</v>
      </c>
      <c r="P107" s="38" t="s">
        <v>64</v>
      </c>
      <c r="Q107" s="39" t="s">
        <v>65</v>
      </c>
      <c r="R107" s="39" t="s">
        <v>60</v>
      </c>
      <c r="S107" s="40">
        <v>7227.3</v>
      </c>
      <c r="T107" s="40">
        <v>0</v>
      </c>
      <c r="U107" s="40">
        <f>+S107+T107</f>
        <v>7227.3</v>
      </c>
      <c r="V107" s="40">
        <v>672</v>
      </c>
      <c r="W107" s="40">
        <v>402</v>
      </c>
      <c r="X107" s="40">
        <v>0</v>
      </c>
      <c r="Y107" s="40">
        <v>0</v>
      </c>
      <c r="Z107" s="40">
        <f t="shared" si="31"/>
        <v>1084.095</v>
      </c>
      <c r="AA107" s="40">
        <f t="shared" si="20"/>
        <v>216.81899999999999</v>
      </c>
      <c r="AB107" s="41">
        <v>533.72</v>
      </c>
      <c r="AC107" s="40">
        <f t="shared" si="21"/>
        <v>144.54600000000002</v>
      </c>
      <c r="AD107" s="40">
        <f t="shared" si="18"/>
        <v>3613.65</v>
      </c>
      <c r="AE107" s="42">
        <v>375</v>
      </c>
      <c r="AF107" s="42">
        <v>70.099999999999994</v>
      </c>
      <c r="AG107" s="40">
        <f t="shared" si="32"/>
        <v>66.765000000000001</v>
      </c>
      <c r="AH107" s="40">
        <f t="shared" si="22"/>
        <v>13.353</v>
      </c>
      <c r="AI107" s="40">
        <f t="shared" si="23"/>
        <v>43.363800000000005</v>
      </c>
      <c r="AJ107" s="40">
        <f t="shared" si="24"/>
        <v>8.902000000000001</v>
      </c>
      <c r="AK107" s="42">
        <f t="shared" si="17"/>
        <v>21.348800000000001</v>
      </c>
      <c r="AL107" s="42">
        <f t="shared" si="17"/>
        <v>5.7818400000000008</v>
      </c>
      <c r="AM107" s="42">
        <v>0</v>
      </c>
      <c r="AN107" s="42">
        <f t="shared" si="25"/>
        <v>62.5</v>
      </c>
      <c r="AO107" s="42">
        <f t="shared" si="26"/>
        <v>187.5</v>
      </c>
      <c r="AP107" s="42">
        <f t="shared" si="27"/>
        <v>625</v>
      </c>
      <c r="AQ107" s="42">
        <f t="shared" si="28"/>
        <v>8130.3732799999998</v>
      </c>
      <c r="AR107" s="40">
        <f t="shared" si="29"/>
        <v>1204.55</v>
      </c>
      <c r="AS107" s="40">
        <f t="shared" si="30"/>
        <v>12045.5</v>
      </c>
      <c r="AT107" s="40">
        <v>7200</v>
      </c>
      <c r="AU107" s="40">
        <f t="shared" si="33"/>
        <v>155559.83327999999</v>
      </c>
      <c r="AV107" s="45"/>
      <c r="AW107" s="29"/>
      <c r="AX107" s="29"/>
      <c r="AY107" s="29"/>
      <c r="AZ107" s="29"/>
      <c r="BA107" s="30"/>
      <c r="BB107" s="30"/>
      <c r="BC107" s="30"/>
      <c r="BD107" s="30"/>
    </row>
    <row r="108" spans="2:56" ht="18" x14ac:dyDescent="0.25">
      <c r="B108" s="32">
        <v>104</v>
      </c>
      <c r="C108" s="33">
        <v>10</v>
      </c>
      <c r="D108" s="33">
        <v>1</v>
      </c>
      <c r="E108" s="32">
        <v>20</v>
      </c>
      <c r="F108" s="32">
        <v>104</v>
      </c>
      <c r="G108" s="32">
        <v>270</v>
      </c>
      <c r="H108" s="32"/>
      <c r="I108" s="34" t="s">
        <v>280</v>
      </c>
      <c r="J108" s="34" t="s">
        <v>280</v>
      </c>
      <c r="K108" s="37"/>
      <c r="L108" s="33"/>
      <c r="M108" s="33">
        <v>3</v>
      </c>
      <c r="N108" s="33">
        <v>30</v>
      </c>
      <c r="O108" s="33" t="s">
        <v>57</v>
      </c>
      <c r="P108" s="38" t="s">
        <v>64</v>
      </c>
      <c r="Q108" s="39" t="s">
        <v>65</v>
      </c>
      <c r="R108" s="39" t="s">
        <v>60</v>
      </c>
      <c r="S108" s="40">
        <v>7227.3</v>
      </c>
      <c r="T108" s="40">
        <v>0</v>
      </c>
      <c r="U108" s="40">
        <f>+S108+T108</f>
        <v>7227.3</v>
      </c>
      <c r="V108" s="40">
        <v>672</v>
      </c>
      <c r="W108" s="40">
        <v>402</v>
      </c>
      <c r="X108" s="40">
        <v>0</v>
      </c>
      <c r="Y108" s="40">
        <v>0</v>
      </c>
      <c r="Z108" s="40">
        <f t="shared" si="31"/>
        <v>1084.095</v>
      </c>
      <c r="AA108" s="40">
        <f t="shared" si="20"/>
        <v>216.81899999999999</v>
      </c>
      <c r="AB108" s="41">
        <v>533.23</v>
      </c>
      <c r="AC108" s="40">
        <f t="shared" si="21"/>
        <v>144.54600000000002</v>
      </c>
      <c r="AD108" s="40">
        <f t="shared" si="18"/>
        <v>3613.65</v>
      </c>
      <c r="AE108" s="42">
        <v>375</v>
      </c>
      <c r="AF108" s="42">
        <v>70.099999999999994</v>
      </c>
      <c r="AG108" s="40">
        <f t="shared" si="32"/>
        <v>66.765000000000001</v>
      </c>
      <c r="AH108" s="40">
        <f t="shared" si="22"/>
        <v>13.353</v>
      </c>
      <c r="AI108" s="40">
        <f t="shared" si="23"/>
        <v>43.363800000000005</v>
      </c>
      <c r="AJ108" s="40">
        <f t="shared" si="24"/>
        <v>8.902000000000001</v>
      </c>
      <c r="AK108" s="42">
        <f t="shared" si="17"/>
        <v>21.3292</v>
      </c>
      <c r="AL108" s="42">
        <f t="shared" si="17"/>
        <v>5.7818400000000008</v>
      </c>
      <c r="AM108" s="42">
        <v>0</v>
      </c>
      <c r="AN108" s="42">
        <f t="shared" si="25"/>
        <v>62.5</v>
      </c>
      <c r="AO108" s="42">
        <f t="shared" si="26"/>
        <v>187.5</v>
      </c>
      <c r="AP108" s="42">
        <f t="shared" si="27"/>
        <v>625</v>
      </c>
      <c r="AQ108" s="42">
        <f t="shared" si="28"/>
        <v>8130.1380799999997</v>
      </c>
      <c r="AR108" s="40">
        <f t="shared" si="29"/>
        <v>1204.55</v>
      </c>
      <c r="AS108" s="40">
        <f t="shared" si="30"/>
        <v>12045.5</v>
      </c>
      <c r="AT108" s="40">
        <v>7200</v>
      </c>
      <c r="AU108" s="40">
        <f t="shared" si="33"/>
        <v>155553.71807999996</v>
      </c>
      <c r="AV108" s="28"/>
      <c r="AW108" s="44"/>
      <c r="AX108" s="44"/>
      <c r="AY108" s="29"/>
      <c r="AZ108" s="29"/>
      <c r="BA108" s="30"/>
      <c r="BB108" s="30"/>
      <c r="BC108" s="30"/>
      <c r="BD108" s="30"/>
    </row>
    <row r="109" spans="2:56" ht="18" x14ac:dyDescent="0.25">
      <c r="B109" s="32">
        <v>105</v>
      </c>
      <c r="C109" s="33">
        <v>10</v>
      </c>
      <c r="D109" s="33">
        <v>1</v>
      </c>
      <c r="E109" s="32">
        <v>20</v>
      </c>
      <c r="F109" s="32">
        <v>105</v>
      </c>
      <c r="G109" s="32">
        <v>270</v>
      </c>
      <c r="H109" s="32"/>
      <c r="I109" s="34" t="s">
        <v>288</v>
      </c>
      <c r="J109" s="35"/>
      <c r="K109" s="36"/>
      <c r="L109" s="33"/>
      <c r="M109" s="33">
        <v>9</v>
      </c>
      <c r="N109" s="33">
        <v>30</v>
      </c>
      <c r="O109" s="33" t="s">
        <v>57</v>
      </c>
      <c r="P109" s="38" t="s">
        <v>289</v>
      </c>
      <c r="Q109" s="39" t="s">
        <v>89</v>
      </c>
      <c r="R109" s="39" t="s">
        <v>89</v>
      </c>
      <c r="S109" s="40">
        <v>9453</v>
      </c>
      <c r="T109" s="40">
        <v>0</v>
      </c>
      <c r="U109" s="40">
        <f t="shared" si="19"/>
        <v>9453</v>
      </c>
      <c r="V109" s="40">
        <v>816</v>
      </c>
      <c r="W109" s="40">
        <v>554</v>
      </c>
      <c r="X109" s="40">
        <v>0</v>
      </c>
      <c r="Y109" s="40">
        <v>0</v>
      </c>
      <c r="Z109" s="40">
        <f t="shared" si="31"/>
        <v>1417.95</v>
      </c>
      <c r="AA109" s="40">
        <f t="shared" si="20"/>
        <v>283.58999999999997</v>
      </c>
      <c r="AB109" s="41">
        <v>588.74</v>
      </c>
      <c r="AC109" s="40">
        <f t="shared" si="21"/>
        <v>189.06</v>
      </c>
      <c r="AD109" s="40">
        <f t="shared" si="18"/>
        <v>4726.5</v>
      </c>
      <c r="AE109" s="42">
        <v>450</v>
      </c>
      <c r="AF109" s="42">
        <v>70.099999999999994</v>
      </c>
      <c r="AG109" s="40">
        <f t="shared" si="32"/>
        <v>78.015000000000001</v>
      </c>
      <c r="AH109" s="40">
        <f t="shared" si="22"/>
        <v>15.603</v>
      </c>
      <c r="AI109" s="40">
        <f t="shared" si="23"/>
        <v>56.718000000000004</v>
      </c>
      <c r="AJ109" s="40">
        <f t="shared" si="24"/>
        <v>10.402000000000001</v>
      </c>
      <c r="AK109" s="42">
        <f t="shared" si="17"/>
        <v>23.549600000000002</v>
      </c>
      <c r="AL109" s="42">
        <f t="shared" si="17"/>
        <v>7.5624000000000002</v>
      </c>
      <c r="AM109" s="42">
        <v>0</v>
      </c>
      <c r="AN109" s="42">
        <f t="shared" si="25"/>
        <v>75</v>
      </c>
      <c r="AO109" s="42">
        <f t="shared" si="26"/>
        <v>225</v>
      </c>
      <c r="AP109" s="42">
        <f t="shared" si="27"/>
        <v>750</v>
      </c>
      <c r="AQ109" s="42">
        <f t="shared" si="28"/>
        <v>9593.4000000000015</v>
      </c>
      <c r="AR109" s="40">
        <f t="shared" si="29"/>
        <v>1575.5</v>
      </c>
      <c r="AS109" s="40">
        <f t="shared" si="30"/>
        <v>15755.000000000002</v>
      </c>
      <c r="AT109" s="40">
        <v>7200</v>
      </c>
      <c r="AU109" s="40">
        <f t="shared" si="33"/>
        <v>198478.48</v>
      </c>
      <c r="AV109" s="29"/>
      <c r="AW109" s="29"/>
      <c r="AX109" s="29"/>
      <c r="AY109" s="29"/>
      <c r="AZ109" s="29"/>
      <c r="BA109" s="44"/>
      <c r="BB109" s="44"/>
      <c r="BC109" s="44"/>
      <c r="BD109" s="44"/>
    </row>
    <row r="110" spans="2:56" ht="18" x14ac:dyDescent="0.25">
      <c r="B110" s="32">
        <v>106</v>
      </c>
      <c r="C110" s="33">
        <v>10</v>
      </c>
      <c r="D110" s="33">
        <v>1</v>
      </c>
      <c r="E110" s="32">
        <v>20</v>
      </c>
      <c r="F110" s="32">
        <v>106</v>
      </c>
      <c r="G110" s="32">
        <v>270</v>
      </c>
      <c r="H110" s="32"/>
      <c r="I110" s="34" t="s">
        <v>290</v>
      </c>
      <c r="J110" s="34"/>
      <c r="K110" s="36"/>
      <c r="L110" s="33"/>
      <c r="M110" s="33">
        <v>4</v>
      </c>
      <c r="N110" s="33">
        <v>30</v>
      </c>
      <c r="O110" s="33" t="s">
        <v>57</v>
      </c>
      <c r="P110" s="38" t="s">
        <v>68</v>
      </c>
      <c r="Q110" s="39" t="s">
        <v>59</v>
      </c>
      <c r="R110" s="39" t="s">
        <v>60</v>
      </c>
      <c r="S110" s="40">
        <v>7491</v>
      </c>
      <c r="T110" s="40">
        <v>0</v>
      </c>
      <c r="U110" s="40">
        <f t="shared" si="19"/>
        <v>7491</v>
      </c>
      <c r="V110" s="40">
        <v>682</v>
      </c>
      <c r="W110" s="40">
        <v>412</v>
      </c>
      <c r="X110" s="40">
        <v>0</v>
      </c>
      <c r="Y110" s="40">
        <v>0</v>
      </c>
      <c r="Z110" s="40">
        <f t="shared" si="31"/>
        <v>1123.6499999999999</v>
      </c>
      <c r="AA110" s="40">
        <f t="shared" si="20"/>
        <v>224.73</v>
      </c>
      <c r="AB110" s="41">
        <v>541.28</v>
      </c>
      <c r="AC110" s="40">
        <f t="shared" si="21"/>
        <v>149.82</v>
      </c>
      <c r="AD110" s="40">
        <f t="shared" si="18"/>
        <v>3745.5</v>
      </c>
      <c r="AE110" s="42">
        <v>375</v>
      </c>
      <c r="AF110" s="42">
        <v>70.099999999999994</v>
      </c>
      <c r="AG110" s="40">
        <f t="shared" si="32"/>
        <v>66.765000000000001</v>
      </c>
      <c r="AH110" s="40">
        <f t="shared" si="22"/>
        <v>13.353</v>
      </c>
      <c r="AI110" s="40">
        <f t="shared" si="23"/>
        <v>44.945999999999998</v>
      </c>
      <c r="AJ110" s="40">
        <f t="shared" si="24"/>
        <v>8.902000000000001</v>
      </c>
      <c r="AK110" s="42">
        <f t="shared" si="17"/>
        <v>21.651199999999999</v>
      </c>
      <c r="AL110" s="42">
        <f t="shared" si="17"/>
        <v>5.9927999999999999</v>
      </c>
      <c r="AM110" s="42">
        <v>0</v>
      </c>
      <c r="AN110" s="42">
        <f t="shared" si="25"/>
        <v>62.5</v>
      </c>
      <c r="AO110" s="42">
        <f>AE110/30*15</f>
        <v>187.5</v>
      </c>
      <c r="AP110" s="42">
        <f t="shared" si="27"/>
        <v>625</v>
      </c>
      <c r="AQ110" s="42">
        <f t="shared" si="28"/>
        <v>8155.52</v>
      </c>
      <c r="AR110" s="40">
        <f t="shared" si="29"/>
        <v>1248.5</v>
      </c>
      <c r="AS110" s="40">
        <f t="shared" si="30"/>
        <v>12485</v>
      </c>
      <c r="AT110" s="40">
        <v>7200</v>
      </c>
      <c r="AU110" s="40">
        <f t="shared" si="33"/>
        <v>160328.28</v>
      </c>
      <c r="AV110" s="45"/>
      <c r="AW110" s="29"/>
      <c r="AX110" s="29"/>
      <c r="AY110" s="29"/>
      <c r="AZ110" s="29"/>
      <c r="BA110" s="30"/>
      <c r="BB110" s="30"/>
      <c r="BC110" s="30"/>
      <c r="BD110" s="30"/>
    </row>
    <row r="111" spans="2:56" s="10" customFormat="1" ht="18" x14ac:dyDescent="0.25">
      <c r="B111" s="32">
        <v>107</v>
      </c>
      <c r="C111" s="33">
        <v>10</v>
      </c>
      <c r="D111" s="33">
        <v>1</v>
      </c>
      <c r="E111" s="32">
        <v>20</v>
      </c>
      <c r="F111" s="32">
        <v>107</v>
      </c>
      <c r="G111" s="32">
        <v>270</v>
      </c>
      <c r="H111" s="32"/>
      <c r="I111" s="34" t="s">
        <v>290</v>
      </c>
      <c r="J111" s="34"/>
      <c r="K111" s="36"/>
      <c r="L111" s="33"/>
      <c r="M111" s="33">
        <v>8</v>
      </c>
      <c r="N111" s="33">
        <v>30</v>
      </c>
      <c r="O111" s="33" t="s">
        <v>57</v>
      </c>
      <c r="P111" s="38" t="s">
        <v>262</v>
      </c>
      <c r="Q111" s="39" t="s">
        <v>291</v>
      </c>
      <c r="R111" s="39" t="s">
        <v>60</v>
      </c>
      <c r="S111" s="40">
        <v>8281</v>
      </c>
      <c r="T111" s="40">
        <v>0</v>
      </c>
      <c r="U111" s="40">
        <f t="shared" si="19"/>
        <v>8281</v>
      </c>
      <c r="V111" s="40">
        <v>787</v>
      </c>
      <c r="W111" s="40">
        <v>535</v>
      </c>
      <c r="X111" s="40">
        <v>0</v>
      </c>
      <c r="Y111" s="40">
        <v>0</v>
      </c>
      <c r="Z111" s="40">
        <f t="shared" si="31"/>
        <v>1242.1499999999999</v>
      </c>
      <c r="AA111" s="40">
        <f t="shared" si="20"/>
        <v>248.42999999999998</v>
      </c>
      <c r="AB111" s="41">
        <v>558.67999999999995</v>
      </c>
      <c r="AC111" s="40">
        <f t="shared" si="21"/>
        <v>165.62</v>
      </c>
      <c r="AD111" s="40">
        <f t="shared" si="18"/>
        <v>4140.5</v>
      </c>
      <c r="AE111" s="42">
        <v>450</v>
      </c>
      <c r="AF111" s="42">
        <v>70</v>
      </c>
      <c r="AG111" s="40">
        <f t="shared" si="32"/>
        <v>78</v>
      </c>
      <c r="AH111" s="40">
        <f t="shared" si="22"/>
        <v>15.6</v>
      </c>
      <c r="AI111" s="40">
        <f t="shared" si="23"/>
        <v>49.685999999999993</v>
      </c>
      <c r="AJ111" s="40">
        <f t="shared" si="24"/>
        <v>10.4</v>
      </c>
      <c r="AK111" s="42">
        <f t="shared" si="17"/>
        <v>22.347199999999997</v>
      </c>
      <c r="AL111" s="42">
        <f t="shared" si="17"/>
        <v>6.6248000000000005</v>
      </c>
      <c r="AM111" s="42">
        <v>0</v>
      </c>
      <c r="AN111" s="42">
        <f t="shared" si="25"/>
        <v>75</v>
      </c>
      <c r="AO111" s="42">
        <f t="shared" si="26"/>
        <v>225</v>
      </c>
      <c r="AP111" s="42">
        <f t="shared" si="27"/>
        <v>750</v>
      </c>
      <c r="AQ111" s="42">
        <f t="shared" si="28"/>
        <v>9481.8960000000006</v>
      </c>
      <c r="AR111" s="40">
        <f t="shared" si="29"/>
        <v>1380.1666666666667</v>
      </c>
      <c r="AS111" s="40">
        <f t="shared" si="30"/>
        <v>13801.666666666668</v>
      </c>
      <c r="AT111" s="40">
        <v>7200</v>
      </c>
      <c r="AU111" s="40">
        <f t="shared" si="33"/>
        <v>177818.78933333332</v>
      </c>
      <c r="AV111" s="45"/>
      <c r="AW111" s="29"/>
      <c r="AX111" s="29"/>
      <c r="AY111" s="29"/>
      <c r="AZ111" s="29"/>
      <c r="BA111" s="30"/>
      <c r="BB111" s="30"/>
      <c r="BC111" s="30"/>
      <c r="BD111" s="30"/>
    </row>
    <row r="112" spans="2:56" ht="18" x14ac:dyDescent="0.25">
      <c r="B112" s="68"/>
      <c r="C112" s="68"/>
      <c r="D112" s="68"/>
      <c r="E112" s="68"/>
      <c r="F112" s="68"/>
      <c r="G112" s="68"/>
      <c r="H112" s="32"/>
      <c r="I112" s="69"/>
      <c r="J112" s="70"/>
      <c r="K112" s="71"/>
      <c r="L112" s="71"/>
      <c r="M112" s="71"/>
      <c r="N112" s="71"/>
      <c r="O112" s="71"/>
      <c r="P112" s="70"/>
      <c r="Q112" s="33"/>
      <c r="R112" s="33"/>
      <c r="S112" s="72">
        <f t="shared" ref="S112:AU112" si="34">SUM(S5:S111)</f>
        <v>1019357.8000000002</v>
      </c>
      <c r="T112" s="72">
        <f t="shared" si="34"/>
        <v>0</v>
      </c>
      <c r="U112" s="72">
        <f t="shared" si="34"/>
        <v>1019357.8000000002</v>
      </c>
      <c r="V112" s="73">
        <f t="shared" si="34"/>
        <v>86799</v>
      </c>
      <c r="W112" s="73">
        <f t="shared" si="34"/>
        <v>55240</v>
      </c>
      <c r="X112" s="73">
        <f t="shared" si="34"/>
        <v>30673.650000000012</v>
      </c>
      <c r="Y112" s="72">
        <f t="shared" si="34"/>
        <v>54015.51999999999</v>
      </c>
      <c r="Z112" s="72">
        <f t="shared" si="34"/>
        <v>157504.71749999997</v>
      </c>
      <c r="AA112" s="72">
        <f t="shared" si="34"/>
        <v>31500.943500000001</v>
      </c>
      <c r="AB112" s="73">
        <f t="shared" si="34"/>
        <v>64430.610000000059</v>
      </c>
      <c r="AC112" s="72">
        <f t="shared" si="34"/>
        <v>21000.629000000004</v>
      </c>
      <c r="AD112" s="72">
        <f t="shared" si="34"/>
        <v>483388.90000000008</v>
      </c>
      <c r="AE112" s="72">
        <f t="shared" si="34"/>
        <v>37221</v>
      </c>
      <c r="AF112" s="72">
        <f t="shared" si="34"/>
        <v>3504.8999999999974</v>
      </c>
      <c r="AG112" s="73">
        <f t="shared" si="34"/>
        <v>6108.8850000000048</v>
      </c>
      <c r="AH112" s="72">
        <f t="shared" si="34"/>
        <v>1221.7769999999996</v>
      </c>
      <c r="AI112" s="72">
        <f t="shared" si="34"/>
        <v>6300.1886999999979</v>
      </c>
      <c r="AJ112" s="73">
        <f t="shared" si="34"/>
        <v>814.5180000000006</v>
      </c>
      <c r="AK112" s="72">
        <f t="shared" si="34"/>
        <v>2577.2243999999992</v>
      </c>
      <c r="AL112" s="72">
        <f t="shared" si="34"/>
        <v>840.0251599999998</v>
      </c>
      <c r="AM112" s="72">
        <f t="shared" si="34"/>
        <v>7635.4319999999998</v>
      </c>
      <c r="AN112" s="72">
        <f t="shared" si="34"/>
        <v>6203.5000000000018</v>
      </c>
      <c r="AO112" s="72">
        <f t="shared" si="34"/>
        <v>18610.5</v>
      </c>
      <c r="AP112" s="72">
        <f t="shared" si="34"/>
        <v>62034.999999999985</v>
      </c>
      <c r="AQ112" s="72">
        <f t="shared" si="34"/>
        <v>797546.6511199997</v>
      </c>
      <c r="AR112" s="72">
        <f t="shared" si="34"/>
        <v>169892.96666666665</v>
      </c>
      <c r="AS112" s="72">
        <f t="shared" si="34"/>
        <v>1698929.6666666667</v>
      </c>
      <c r="AT112" s="72">
        <f t="shared" si="34"/>
        <v>727200</v>
      </c>
      <c r="AU112" s="73">
        <f t="shared" si="34"/>
        <v>21529061.904453337</v>
      </c>
      <c r="AV112" s="29"/>
      <c r="AW112" s="29"/>
      <c r="AX112" s="29"/>
      <c r="AY112" s="29"/>
      <c r="AZ112" s="29"/>
      <c r="BA112" s="44"/>
      <c r="BB112" s="44"/>
      <c r="BC112" s="44"/>
      <c r="BD112" s="44"/>
    </row>
    <row r="113" spans="2:56" ht="18" x14ac:dyDescent="0.25">
      <c r="B113" s="71"/>
      <c r="C113" s="71"/>
      <c r="D113" s="71"/>
      <c r="E113" s="71"/>
      <c r="F113" s="71"/>
      <c r="G113" s="74"/>
      <c r="H113" s="74"/>
      <c r="I113" s="75"/>
      <c r="J113" s="70"/>
      <c r="K113" s="71"/>
      <c r="L113" s="71"/>
      <c r="M113" s="71"/>
      <c r="N113" s="71"/>
      <c r="O113" s="71"/>
      <c r="P113" s="70"/>
      <c r="Q113" s="71"/>
      <c r="R113" s="71"/>
      <c r="S113" s="76">
        <f>SUM(S5:S111)*12</f>
        <v>12232293.600000001</v>
      </c>
      <c r="T113" s="76">
        <f>SUM(T5:T111)*12</f>
        <v>0</v>
      </c>
      <c r="U113" s="76">
        <f>SUM(U5:U111)*12</f>
        <v>12232293.600000001</v>
      </c>
      <c r="V113" s="76">
        <f>SUM(V112*12)</f>
        <v>1041588</v>
      </c>
      <c r="W113" s="76">
        <f>SUM(W112*12)</f>
        <v>662880</v>
      </c>
      <c r="X113" s="76">
        <f>X112*12</f>
        <v>368083.80000000016</v>
      </c>
      <c r="Y113" s="72">
        <f>SUM(Y6:Y111)</f>
        <v>54015.51999999999</v>
      </c>
      <c r="Z113" s="77">
        <f>SUM(Z112*12)</f>
        <v>1890056.6099999996</v>
      </c>
      <c r="AA113" s="77">
        <f>SUM(AA112*12)</f>
        <v>378011.32200000004</v>
      </c>
      <c r="AB113" s="76">
        <f>SUM(AB112*12)</f>
        <v>773167.32000000076</v>
      </c>
      <c r="AC113" s="77">
        <f>SUM(AC112*12)</f>
        <v>252007.54800000007</v>
      </c>
      <c r="AD113" s="77">
        <f>SUM(AD5:AD111)</f>
        <v>483388.90000000008</v>
      </c>
      <c r="AE113" s="77">
        <f t="shared" ref="AE113:AL113" si="35">SUM(AE5:AE111)*12</f>
        <v>446652</v>
      </c>
      <c r="AF113" s="77">
        <f t="shared" si="35"/>
        <v>42058.799999999967</v>
      </c>
      <c r="AG113" s="76">
        <f t="shared" si="35"/>
        <v>73306.620000000054</v>
      </c>
      <c r="AH113" s="77">
        <f t="shared" si="35"/>
        <v>14661.323999999995</v>
      </c>
      <c r="AI113" s="77">
        <f t="shared" si="35"/>
        <v>75602.264399999971</v>
      </c>
      <c r="AJ113" s="76">
        <f t="shared" si="35"/>
        <v>9774.2160000000076</v>
      </c>
      <c r="AK113" s="77">
        <f t="shared" si="35"/>
        <v>30926.69279999999</v>
      </c>
      <c r="AL113" s="77">
        <f t="shared" si="35"/>
        <v>10080.301919999998</v>
      </c>
      <c r="AM113" s="77">
        <f>SUM(AM5:AM111)</f>
        <v>7635.4319999999998</v>
      </c>
      <c r="AN113" s="77">
        <f>SUM(AN5:AN111)</f>
        <v>6203.5000000000018</v>
      </c>
      <c r="AO113" s="77">
        <f>SUM(AO5:AO111)</f>
        <v>18610.5</v>
      </c>
      <c r="AP113" s="77">
        <f>SUM(AP5:AP111)</f>
        <v>62034.999999999985</v>
      </c>
      <c r="AQ113" s="76">
        <f>SUM(AE113:AP113)</f>
        <v>797546.65112000005</v>
      </c>
      <c r="AR113" s="77">
        <f>SUM(AR5:AR111)</f>
        <v>169892.96666666665</v>
      </c>
      <c r="AS113" s="77">
        <f>SUM(AS5:AS111)</f>
        <v>1698929.6666666667</v>
      </c>
      <c r="AT113" s="76">
        <v>727200</v>
      </c>
      <c r="AU113" s="78">
        <f>SUM(U113:AT113)-AQ113</f>
        <v>21529061.904453337</v>
      </c>
      <c r="AV113" s="28"/>
      <c r="AW113" s="29"/>
      <c r="AX113" s="29"/>
      <c r="AY113" s="29"/>
      <c r="AZ113" s="29"/>
      <c r="BA113" s="30"/>
      <c r="BB113" s="30"/>
      <c r="BC113" s="30"/>
      <c r="BD113" s="30"/>
    </row>
    <row r="114" spans="2:56" ht="18" hidden="1" x14ac:dyDescent="0.25">
      <c r="B114" s="79"/>
      <c r="C114" s="80"/>
      <c r="D114" s="80"/>
      <c r="E114" s="79"/>
      <c r="F114" s="79"/>
      <c r="G114" s="79"/>
      <c r="H114" s="79"/>
      <c r="I114" s="79"/>
      <c r="J114" s="81"/>
      <c r="K114" s="82"/>
      <c r="L114" s="82"/>
      <c r="M114" s="82"/>
      <c r="N114" s="82"/>
      <c r="O114" s="82"/>
      <c r="P114" s="83"/>
      <c r="Q114" s="84"/>
      <c r="R114" s="84"/>
      <c r="S114" s="85"/>
      <c r="T114" s="85"/>
      <c r="U114" s="86"/>
      <c r="V114" s="86"/>
      <c r="W114" s="87"/>
      <c r="X114" s="87"/>
      <c r="Y114" s="85"/>
      <c r="Z114" s="85"/>
      <c r="AA114" s="85"/>
      <c r="AB114" s="86"/>
      <c r="AC114" s="88">
        <f>U113+V113+W113+X113+Y113+Z113+AA113+AB113+AC113</f>
        <v>17652103.720000003</v>
      </c>
      <c r="AD114" s="89"/>
      <c r="AE114" s="85"/>
      <c r="AF114" s="85"/>
      <c r="AG114" s="86"/>
      <c r="AH114" s="85"/>
      <c r="AI114" s="85"/>
      <c r="AJ114" s="86"/>
      <c r="AK114" s="85"/>
      <c r="AL114" s="85"/>
      <c r="AM114" s="85"/>
      <c r="AN114" s="85"/>
      <c r="AO114" s="85"/>
      <c r="AP114" s="85"/>
      <c r="AQ114" s="86"/>
      <c r="AR114" s="85"/>
      <c r="AS114" s="89"/>
      <c r="AT114" s="86">
        <f>AD113+AR113+AS113+AT113+AQ113</f>
        <v>3876958.1844533333</v>
      </c>
      <c r="AU114" s="90">
        <f>AC114+AT114</f>
        <v>21529061.904453337</v>
      </c>
      <c r="AV114" s="28"/>
      <c r="AW114" s="29"/>
      <c r="AX114" s="29"/>
      <c r="AY114" s="29"/>
      <c r="AZ114" s="29"/>
      <c r="BA114" s="30"/>
      <c r="BB114" s="30"/>
      <c r="BC114" s="30"/>
      <c r="BD114" s="44"/>
    </row>
    <row r="115" spans="2:56" ht="18" hidden="1" x14ac:dyDescent="0.25">
      <c r="B115" s="91">
        <v>107</v>
      </c>
      <c r="C115" s="92"/>
      <c r="D115" s="93" t="s">
        <v>292</v>
      </c>
      <c r="E115" s="92"/>
      <c r="F115" s="92"/>
      <c r="G115" s="94"/>
      <c r="H115" s="94"/>
      <c r="I115" s="94"/>
      <c r="J115" s="81"/>
      <c r="K115" s="82"/>
      <c r="L115" s="82"/>
      <c r="M115" s="82"/>
      <c r="N115" s="82"/>
      <c r="O115" s="82"/>
      <c r="P115" s="83"/>
      <c r="Q115" s="84"/>
      <c r="R115" s="84"/>
      <c r="S115" s="95"/>
      <c r="T115" s="95"/>
      <c r="U115" s="96"/>
      <c r="V115" s="96"/>
      <c r="W115" s="96"/>
      <c r="X115" s="96"/>
      <c r="Y115" s="95"/>
      <c r="Z115" s="95"/>
      <c r="AA115" s="95"/>
      <c r="AB115" s="96"/>
      <c r="AC115" s="95"/>
      <c r="AD115" s="97"/>
      <c r="AE115" s="95"/>
      <c r="AF115" s="95"/>
      <c r="AG115" s="96"/>
      <c r="AH115" s="95"/>
      <c r="AI115" s="95"/>
      <c r="AJ115" s="96"/>
      <c r="AK115" s="95"/>
      <c r="AL115" s="95"/>
      <c r="AM115" s="95"/>
      <c r="AN115" s="95"/>
      <c r="AO115" s="95"/>
      <c r="AP115" s="95"/>
      <c r="AQ115" s="98"/>
      <c r="AR115" s="95"/>
      <c r="AS115" s="97"/>
      <c r="AT115" s="98"/>
      <c r="AU115" s="99">
        <f>SUM(AU5:AU111)</f>
        <v>21529061.904453337</v>
      </c>
      <c r="AV115" s="45"/>
      <c r="AW115" s="29"/>
      <c r="AX115" s="29"/>
      <c r="AY115" s="29"/>
      <c r="AZ115" s="29"/>
      <c r="BA115" s="30"/>
      <c r="BB115" s="30"/>
      <c r="BC115" s="30"/>
      <c r="BD115" s="44"/>
    </row>
    <row r="116" spans="2:56" ht="18" hidden="1" x14ac:dyDescent="0.25">
      <c r="B116" s="100"/>
      <c r="C116" s="92"/>
      <c r="D116" s="93"/>
      <c r="E116" s="92"/>
      <c r="F116" s="92"/>
      <c r="G116" s="94"/>
      <c r="H116" s="94"/>
      <c r="I116" s="94"/>
      <c r="J116" s="81"/>
      <c r="K116" s="82"/>
      <c r="L116" s="82"/>
      <c r="M116" s="82"/>
      <c r="N116" s="82"/>
      <c r="O116" s="82"/>
      <c r="P116" s="83"/>
      <c r="Q116" s="84"/>
      <c r="R116" s="84"/>
      <c r="S116" s="95"/>
      <c r="T116" s="95"/>
      <c r="U116" s="96"/>
      <c r="V116" s="40"/>
      <c r="W116" s="96"/>
      <c r="X116" s="96"/>
      <c r="Y116" s="95"/>
      <c r="Z116" s="95"/>
      <c r="AA116" s="95"/>
      <c r="AB116" s="96"/>
      <c r="AC116" s="95"/>
      <c r="AD116" s="97"/>
      <c r="AE116" s="95"/>
      <c r="AF116" s="95"/>
      <c r="AG116" s="96"/>
      <c r="AH116" s="95"/>
      <c r="AI116" s="95"/>
      <c r="AJ116" s="96"/>
      <c r="AK116" s="95"/>
      <c r="AL116" s="95"/>
      <c r="AM116" s="95"/>
      <c r="AN116" s="95"/>
      <c r="AO116" s="95"/>
      <c r="AP116" s="95"/>
      <c r="AQ116" s="98"/>
      <c r="AR116" s="95"/>
      <c r="AS116" s="97"/>
      <c r="AT116" s="98"/>
      <c r="AU116" s="99"/>
      <c r="AV116" s="45"/>
      <c r="AW116" s="29"/>
      <c r="AX116" s="29"/>
      <c r="AY116" s="29"/>
      <c r="AZ116" s="29"/>
      <c r="BA116" s="30"/>
      <c r="BB116" s="30"/>
      <c r="BC116" s="30"/>
      <c r="BD116" s="44"/>
    </row>
    <row r="117" spans="2:56" s="109" customFormat="1" ht="18" hidden="1" x14ac:dyDescent="0.25">
      <c r="B117" s="101"/>
      <c r="C117" s="101"/>
      <c r="D117" s="101"/>
      <c r="E117" s="101"/>
      <c r="F117" s="101"/>
      <c r="G117" s="102"/>
      <c r="H117" s="102"/>
      <c r="I117" s="102"/>
      <c r="J117" s="102"/>
      <c r="K117" s="101"/>
      <c r="L117" s="101"/>
      <c r="M117" s="101"/>
      <c r="N117" s="101"/>
      <c r="O117" s="101"/>
      <c r="P117" s="102"/>
      <c r="Q117" s="101"/>
      <c r="R117" s="101"/>
      <c r="S117" s="103"/>
      <c r="T117" s="101"/>
      <c r="U117" s="104">
        <f>AE113</f>
        <v>446652</v>
      </c>
      <c r="V117" s="105">
        <f>AK113</f>
        <v>30926.69279999999</v>
      </c>
      <c r="W117" s="105">
        <f>AL113</f>
        <v>10080.301919999998</v>
      </c>
      <c r="X117" s="106">
        <f>AF113</f>
        <v>42058.799999999967</v>
      </c>
      <c r="Y117" s="106">
        <f>AM113</f>
        <v>7635.4319999999998</v>
      </c>
      <c r="Z117" s="105">
        <f>AG113</f>
        <v>73306.620000000054</v>
      </c>
      <c r="AA117" s="102">
        <f>AH113</f>
        <v>14661.323999999995</v>
      </c>
      <c r="AB117" s="105">
        <f>AI113</f>
        <v>75602.264399999971</v>
      </c>
      <c r="AC117" s="105">
        <f>AJ113</f>
        <v>9774.2160000000076</v>
      </c>
      <c r="AD117" s="102">
        <f>AO113</f>
        <v>18610.5</v>
      </c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6">
        <f>AN113</f>
        <v>6203.5000000000018</v>
      </c>
      <c r="AS117" s="106">
        <f>AP113</f>
        <v>62034.999999999985</v>
      </c>
      <c r="AT117" s="105"/>
      <c r="AU117" s="102"/>
      <c r="AV117" s="107"/>
      <c r="AW117" s="107"/>
      <c r="AX117" s="107"/>
      <c r="AY117" s="107"/>
      <c r="AZ117" s="107"/>
      <c r="BA117" s="108"/>
      <c r="BB117" s="108"/>
      <c r="BC117" s="108"/>
      <c r="BD117" s="108"/>
    </row>
    <row r="118" spans="2:56" hidden="1" x14ac:dyDescent="0.25">
      <c r="U118" s="110">
        <f>SUM(U117+U113)</f>
        <v>12678945.600000001</v>
      </c>
      <c r="V118" s="110">
        <f t="shared" ref="V118:AU118" si="36">SUM(V117+V113)</f>
        <v>1072514.6928000001</v>
      </c>
      <c r="W118" s="110">
        <f t="shared" si="36"/>
        <v>672960.30192</v>
      </c>
      <c r="X118" s="110">
        <f t="shared" si="36"/>
        <v>410142.60000000015</v>
      </c>
      <c r="Y118" s="110">
        <f t="shared" si="36"/>
        <v>61650.95199999999</v>
      </c>
      <c r="Z118" s="110">
        <f t="shared" si="36"/>
        <v>1963363.2299999997</v>
      </c>
      <c r="AA118" s="110">
        <f t="shared" si="36"/>
        <v>392672.64600000007</v>
      </c>
      <c r="AB118" s="110">
        <f t="shared" si="36"/>
        <v>848769.58440000075</v>
      </c>
      <c r="AC118" s="110">
        <f t="shared" si="36"/>
        <v>261781.76400000008</v>
      </c>
      <c r="AD118" s="110">
        <f t="shared" si="36"/>
        <v>501999.40000000008</v>
      </c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>
        <f t="shared" si="36"/>
        <v>176096.46666666665</v>
      </c>
      <c r="AS118" s="110">
        <f t="shared" si="36"/>
        <v>1760964.6666666667</v>
      </c>
      <c r="AT118" s="110">
        <f t="shared" si="36"/>
        <v>727200</v>
      </c>
      <c r="AU118" s="110">
        <f t="shared" si="36"/>
        <v>21529061.904453337</v>
      </c>
    </row>
    <row r="119" spans="2:56" hidden="1" x14ac:dyDescent="0.25"/>
    <row r="123" spans="2:56" x14ac:dyDescent="0.25">
      <c r="B123" s="111"/>
      <c r="C123" s="111"/>
      <c r="D123" s="111"/>
      <c r="E123" s="111"/>
      <c r="F123" s="111"/>
      <c r="G123" s="111"/>
      <c r="H123" s="111"/>
      <c r="I123" s="111"/>
      <c r="J123" s="112"/>
      <c r="K123" s="111"/>
      <c r="L123" s="112"/>
      <c r="M123" s="111"/>
      <c r="N123" s="111"/>
      <c r="O123" s="111"/>
    </row>
    <row r="124" spans="2:56" x14ac:dyDescent="0.25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2"/>
      <c r="M124" s="111"/>
      <c r="N124" s="111"/>
      <c r="O124" s="111"/>
    </row>
    <row r="125" spans="2:56" x14ac:dyDescent="0.25">
      <c r="B125" s="111"/>
      <c r="C125" s="113"/>
      <c r="D125" s="114" t="s">
        <v>293</v>
      </c>
      <c r="E125" s="111"/>
      <c r="F125" s="111"/>
      <c r="G125" s="111"/>
      <c r="H125" s="111"/>
      <c r="I125" s="111"/>
      <c r="J125" s="115" t="s">
        <v>294</v>
      </c>
      <c r="K125" s="111"/>
      <c r="O125" s="111"/>
      <c r="P125" s="116" t="s">
        <v>295</v>
      </c>
      <c r="Q125" s="111"/>
      <c r="R125" s="111"/>
    </row>
    <row r="126" spans="2:56" x14ac:dyDescent="0.25">
      <c r="B126" s="111"/>
      <c r="C126" s="113"/>
      <c r="D126" s="116" t="s">
        <v>296</v>
      </c>
      <c r="E126" s="111"/>
      <c r="F126" s="111"/>
      <c r="G126" s="111"/>
      <c r="H126" s="111"/>
      <c r="I126" s="111"/>
      <c r="J126" s="117" t="s">
        <v>297</v>
      </c>
      <c r="K126" s="111"/>
      <c r="O126" s="111"/>
      <c r="P126" s="118" t="s">
        <v>298</v>
      </c>
      <c r="Q126" s="111"/>
      <c r="R126" s="111"/>
    </row>
    <row r="127" spans="2:56" x14ac:dyDescent="0.25">
      <c r="B127" s="111"/>
      <c r="C127" s="113"/>
      <c r="D127" s="119"/>
      <c r="E127" s="111"/>
      <c r="F127" s="111"/>
      <c r="G127" s="111"/>
      <c r="H127" s="111"/>
      <c r="I127" s="111"/>
      <c r="J127" s="117"/>
      <c r="K127" s="111"/>
      <c r="O127" s="111"/>
      <c r="P127" s="120"/>
      <c r="Q127" s="111"/>
      <c r="R127" s="111"/>
    </row>
    <row r="128" spans="2:56" x14ac:dyDescent="0.25">
      <c r="B128" s="111"/>
      <c r="C128" s="113"/>
      <c r="D128" s="119"/>
      <c r="E128" s="111"/>
      <c r="F128" s="111"/>
      <c r="G128" s="111"/>
      <c r="H128" s="111"/>
      <c r="I128" s="111"/>
      <c r="J128" s="117"/>
      <c r="K128" s="111"/>
      <c r="O128" s="111"/>
      <c r="P128" s="120"/>
      <c r="Q128" s="111"/>
      <c r="R128" s="111"/>
    </row>
    <row r="129" spans="2:21" x14ac:dyDescent="0.25">
      <c r="B129" s="111"/>
      <c r="C129" s="113"/>
      <c r="D129" s="116"/>
      <c r="E129" s="111"/>
      <c r="F129" s="111"/>
      <c r="G129" s="111"/>
      <c r="H129" s="111"/>
      <c r="I129" s="111"/>
      <c r="J129" s="119"/>
      <c r="K129" s="111"/>
      <c r="O129" s="111"/>
      <c r="P129" s="120"/>
      <c r="Q129" s="111"/>
      <c r="R129" s="111"/>
    </row>
    <row r="130" spans="2:21" x14ac:dyDescent="0.25">
      <c r="B130" s="111"/>
      <c r="C130" s="113"/>
      <c r="D130" s="119"/>
      <c r="E130" s="111"/>
      <c r="F130" s="111"/>
      <c r="G130" s="111"/>
      <c r="H130" s="111"/>
      <c r="I130" s="111"/>
      <c r="J130" s="119"/>
      <c r="K130" s="111"/>
      <c r="O130" s="111"/>
      <c r="P130" s="120"/>
      <c r="Q130" s="111"/>
      <c r="R130" s="111"/>
    </row>
    <row r="131" spans="2:21" x14ac:dyDescent="0.25">
      <c r="B131" s="111"/>
      <c r="C131" s="113"/>
      <c r="D131" s="119"/>
      <c r="E131" s="111"/>
      <c r="F131" s="111"/>
      <c r="G131" s="111"/>
      <c r="H131" s="111"/>
      <c r="I131" s="111"/>
      <c r="J131" s="120"/>
      <c r="K131" s="111"/>
      <c r="O131" s="111"/>
      <c r="P131" s="120"/>
      <c r="Q131" s="111"/>
      <c r="R131" s="111"/>
    </row>
    <row r="132" spans="2:21" x14ac:dyDescent="0.25">
      <c r="B132" s="111"/>
      <c r="C132" s="113"/>
      <c r="D132" s="116" t="s">
        <v>295</v>
      </c>
      <c r="E132" s="111"/>
      <c r="F132" s="111"/>
      <c r="G132" s="111"/>
      <c r="H132" s="111"/>
      <c r="I132" s="111"/>
      <c r="J132" s="116" t="s">
        <v>295</v>
      </c>
      <c r="K132" s="111"/>
      <c r="O132" s="111"/>
      <c r="P132" s="121" t="s">
        <v>299</v>
      </c>
      <c r="Q132" s="111"/>
      <c r="R132" s="111"/>
    </row>
    <row r="133" spans="2:21" x14ac:dyDescent="0.25">
      <c r="B133" s="111"/>
      <c r="C133" s="113"/>
      <c r="D133" s="118" t="s">
        <v>300</v>
      </c>
      <c r="E133" s="111"/>
      <c r="F133" s="111"/>
      <c r="G133" s="111"/>
      <c r="H133" s="111"/>
      <c r="I133" s="111"/>
      <c r="J133" s="122" t="s">
        <v>301</v>
      </c>
      <c r="K133" s="111"/>
      <c r="O133" s="111"/>
      <c r="P133" s="123" t="s">
        <v>302</v>
      </c>
      <c r="Q133" s="111"/>
      <c r="R133" s="111"/>
    </row>
    <row r="134" spans="2:21" x14ac:dyDescent="0.25">
      <c r="B134" s="111"/>
      <c r="C134" s="113"/>
      <c r="D134" s="119"/>
      <c r="E134" s="111"/>
      <c r="F134" s="111"/>
      <c r="G134" s="111"/>
      <c r="H134" s="111"/>
      <c r="I134" s="111"/>
      <c r="J134" s="119"/>
      <c r="K134" s="111"/>
      <c r="O134" s="111"/>
      <c r="P134" s="124"/>
      <c r="Q134" s="111"/>
      <c r="R134" s="111"/>
    </row>
    <row r="135" spans="2:21" x14ac:dyDescent="0.25">
      <c r="B135" s="111"/>
      <c r="C135" s="113"/>
      <c r="D135" s="119"/>
      <c r="E135" s="111"/>
      <c r="F135" s="111"/>
      <c r="G135" s="111"/>
      <c r="H135" s="111"/>
      <c r="I135" s="111"/>
      <c r="J135" s="119"/>
      <c r="K135" s="111"/>
      <c r="O135" s="111"/>
      <c r="P135" s="124"/>
      <c r="Q135" s="111"/>
      <c r="R135" s="111"/>
    </row>
    <row r="136" spans="2:21" x14ac:dyDescent="0.25">
      <c r="B136" s="111"/>
      <c r="C136" s="113"/>
      <c r="D136" s="119"/>
      <c r="E136" s="111"/>
      <c r="F136" s="111"/>
      <c r="G136" s="111"/>
      <c r="H136" s="111"/>
      <c r="I136" s="111"/>
      <c r="J136" s="119"/>
      <c r="K136" s="111"/>
      <c r="O136" s="111"/>
      <c r="P136" s="124"/>
      <c r="Q136" s="111"/>
      <c r="R136" s="111"/>
    </row>
    <row r="137" spans="2:21" x14ac:dyDescent="0.25">
      <c r="B137" s="111"/>
      <c r="C137" s="113"/>
      <c r="D137" s="119"/>
      <c r="E137" s="111"/>
      <c r="F137" s="111"/>
      <c r="G137" s="111"/>
      <c r="H137" s="111"/>
      <c r="I137" s="111"/>
      <c r="J137" s="119"/>
      <c r="K137" s="111"/>
      <c r="O137" s="111"/>
      <c r="P137" s="124"/>
      <c r="Q137" s="111"/>
      <c r="R137" s="111"/>
    </row>
    <row r="138" spans="2:21" x14ac:dyDescent="0.25">
      <c r="B138" s="111"/>
      <c r="C138" s="113"/>
      <c r="D138" s="119"/>
      <c r="E138" s="111"/>
      <c r="F138" s="111"/>
      <c r="G138" s="111"/>
      <c r="H138" s="111"/>
      <c r="I138" s="111"/>
      <c r="J138" s="119"/>
      <c r="K138" s="111"/>
      <c r="O138" s="111"/>
      <c r="P138" s="124"/>
      <c r="Q138" s="111"/>
      <c r="R138" s="111"/>
    </row>
    <row r="139" spans="2:21" x14ac:dyDescent="0.25">
      <c r="B139" s="111"/>
      <c r="C139" s="113"/>
      <c r="D139" s="116" t="s">
        <v>295</v>
      </c>
      <c r="E139" s="111"/>
      <c r="F139" s="111"/>
      <c r="G139" s="111"/>
      <c r="H139" s="111"/>
      <c r="I139" s="111"/>
      <c r="J139" s="116" t="s">
        <v>295</v>
      </c>
      <c r="K139" s="111"/>
      <c r="P139" s="125" t="s">
        <v>303</v>
      </c>
      <c r="T139" s="125"/>
      <c r="U139" s="125"/>
    </row>
    <row r="140" spans="2:21" x14ac:dyDescent="0.25">
      <c r="B140" s="111"/>
      <c r="C140" s="113"/>
      <c r="D140" s="118" t="s">
        <v>304</v>
      </c>
      <c r="E140" s="111"/>
      <c r="F140" s="111"/>
      <c r="G140" s="111"/>
      <c r="H140" s="111"/>
      <c r="I140" s="111"/>
      <c r="J140" s="118" t="s">
        <v>305</v>
      </c>
      <c r="K140" s="111"/>
      <c r="P140" s="125" t="s">
        <v>306</v>
      </c>
      <c r="T140" s="125"/>
      <c r="U140" s="125"/>
    </row>
    <row r="141" spans="2:21" x14ac:dyDescent="0.25">
      <c r="B141" s="111"/>
      <c r="C141" s="126"/>
      <c r="D141" s="124"/>
      <c r="E141" s="116"/>
      <c r="F141" s="119"/>
      <c r="G141" s="127"/>
      <c r="H141" s="111"/>
      <c r="I141" s="111"/>
      <c r="J141" s="116"/>
      <c r="K141" s="111"/>
      <c r="O141" s="111"/>
      <c r="P141" s="111"/>
      <c r="Q141" s="111"/>
      <c r="R141" s="112"/>
    </row>
    <row r="142" spans="2:21" x14ac:dyDescent="0.25">
      <c r="B142" s="128" t="s">
        <v>307</v>
      </c>
      <c r="C142" s="126"/>
      <c r="D142" s="111"/>
      <c r="E142" s="120"/>
      <c r="F142" s="120"/>
      <c r="G142" s="120"/>
      <c r="H142" s="111"/>
      <c r="I142" s="111"/>
      <c r="J142" s="112"/>
      <c r="K142" s="111"/>
      <c r="L142" s="112"/>
      <c r="M142" s="111"/>
      <c r="N142" s="111"/>
      <c r="O142" s="111"/>
    </row>
    <row r="143" spans="2:21" x14ac:dyDescent="0.25">
      <c r="B143" s="128" t="s">
        <v>308</v>
      </c>
      <c r="C143" s="126"/>
      <c r="D143" s="111"/>
      <c r="E143" s="120"/>
      <c r="F143" s="120"/>
      <c r="G143" s="120"/>
      <c r="H143" s="111"/>
      <c r="I143" s="111"/>
      <c r="J143" s="112"/>
      <c r="K143" s="111"/>
      <c r="L143" s="112"/>
      <c r="M143" s="111"/>
      <c r="N143" s="111"/>
      <c r="O143" s="111"/>
    </row>
  </sheetData>
  <mergeCells count="5">
    <mergeCell ref="R3:V3"/>
    <mergeCell ref="W3:AA3"/>
    <mergeCell ref="AB3:AC3"/>
    <mergeCell ref="AD3:AG3"/>
    <mergeCell ref="AR3:AU3"/>
  </mergeCells>
  <pageMargins left="0.25" right="0.25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S37"/>
  <sheetViews>
    <sheetView topLeftCell="A6" workbookViewId="0">
      <selection activeCell="A8" sqref="A8"/>
    </sheetView>
  </sheetViews>
  <sheetFormatPr baseColWidth="10" defaultColWidth="5" defaultRowHeight="18" x14ac:dyDescent="0.25"/>
  <cols>
    <col min="1" max="1" width="6.85546875" style="94" customWidth="1"/>
    <col min="2" max="2" width="36.28515625" style="94" customWidth="1"/>
    <col min="3" max="3" width="19.42578125" style="83" bestFit="1" customWidth="1"/>
    <col min="4" max="4" width="5.28515625" style="92" customWidth="1"/>
    <col min="5" max="5" width="4" style="92" customWidth="1"/>
    <col min="6" max="6" width="6.7109375" style="92" customWidth="1"/>
    <col min="7" max="7" width="24.140625" style="83" customWidth="1"/>
    <col min="8" max="8" width="28.7109375" style="92" customWidth="1"/>
    <col min="9" max="9" width="25.7109375" style="92" customWidth="1"/>
    <col min="10" max="10" width="13.7109375" style="163" customWidth="1"/>
    <col min="11" max="11" width="10" style="164" customWidth="1"/>
    <col min="12" max="12" width="14.42578125" style="177" customWidth="1"/>
    <col min="13" max="13" width="12.28515625" style="24" customWidth="1"/>
    <col min="14" max="14" width="11.28515625" style="24" customWidth="1"/>
    <col min="15" max="15" width="14.28515625" style="166" customWidth="1"/>
    <col min="16" max="16" width="12.85546875" style="167" customWidth="1"/>
    <col min="17" max="17" width="14.28515625" style="24" hidden="1" customWidth="1"/>
    <col min="18" max="18" width="11.7109375" style="83" hidden="1" customWidth="1"/>
    <col min="19" max="19" width="11.85546875" style="168" customWidth="1"/>
    <col min="20" max="20" width="12.5703125" style="24" hidden="1" customWidth="1"/>
    <col min="21" max="21" width="12" style="83" customWidth="1"/>
    <col min="22" max="22" width="11.5703125" style="24" hidden="1" customWidth="1"/>
    <col min="23" max="24" width="11" style="24" hidden="1" customWidth="1"/>
    <col min="25" max="25" width="15.7109375" style="24" hidden="1" customWidth="1"/>
    <col min="26" max="26" width="11" style="24" hidden="1" customWidth="1"/>
    <col min="27" max="27" width="12.5703125" style="24" hidden="1" customWidth="1"/>
    <col min="28" max="29" width="11" style="24" hidden="1" customWidth="1"/>
    <col min="30" max="30" width="8.42578125" style="24" hidden="1" customWidth="1"/>
    <col min="31" max="31" width="10" style="24" hidden="1" customWidth="1"/>
    <col min="32" max="32" width="11" style="24" hidden="1" customWidth="1"/>
    <col min="33" max="33" width="11.7109375" style="24" hidden="1" customWidth="1"/>
    <col min="34" max="34" width="12.5703125" style="24" hidden="1" customWidth="1"/>
    <col min="35" max="35" width="12" style="166" customWidth="1"/>
    <col min="36" max="36" width="14.140625" style="166" customWidth="1"/>
    <col min="37" max="37" width="12" style="24" customWidth="1"/>
    <col min="38" max="38" width="18" style="83" customWidth="1"/>
    <col min="39" max="43" width="5" style="29"/>
    <col min="44" max="47" width="5" style="44"/>
    <col min="48" max="16384" width="5" style="31"/>
  </cols>
  <sheetData>
    <row r="1" spans="1:941 1089:3020 3168:3965 4113:5099 5247:6044 6192:8123 8271:10202 10350:11147 11295:12281 12429:13226 13374:15305 15453:16061" s="10" customFormat="1" ht="90" hidden="1" customHeight="1" x14ac:dyDescent="0.25">
      <c r="A1" s="129"/>
      <c r="D1" s="130"/>
      <c r="E1" s="130"/>
      <c r="F1" s="130"/>
      <c r="G1" s="131"/>
      <c r="H1" s="130"/>
      <c r="I1" s="130"/>
      <c r="K1" s="132"/>
      <c r="M1" s="7"/>
      <c r="N1" s="7"/>
      <c r="P1" s="7"/>
      <c r="Q1" s="7"/>
      <c r="R1" s="7"/>
      <c r="S1" s="7"/>
      <c r="T1" s="7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7"/>
      <c r="AJ1" s="7"/>
      <c r="AK1" s="133"/>
      <c r="AM1" s="46"/>
      <c r="AN1" s="46"/>
      <c r="AO1" s="46"/>
      <c r="AP1" s="46"/>
      <c r="AQ1" s="46"/>
      <c r="AR1" s="46"/>
      <c r="AS1" s="46"/>
      <c r="AT1" s="46"/>
      <c r="AU1" s="46"/>
      <c r="EU1" s="10" t="s">
        <v>309</v>
      </c>
      <c r="EX1" s="10" t="s">
        <v>310</v>
      </c>
      <c r="MH1" s="10" t="s">
        <v>311</v>
      </c>
      <c r="MM1" s="10" t="s">
        <v>312</v>
      </c>
      <c r="MO1" s="10" t="s">
        <v>311</v>
      </c>
      <c r="MU1" s="10" t="s">
        <v>312</v>
      </c>
      <c r="TB1" s="10" t="s">
        <v>9</v>
      </c>
      <c r="TC1" s="10" t="s">
        <v>10</v>
      </c>
      <c r="TD1" s="10" t="s">
        <v>11</v>
      </c>
      <c r="TE1" s="10" t="s">
        <v>12</v>
      </c>
      <c r="TF1" s="10" t="s">
        <v>13</v>
      </c>
      <c r="TG1" s="10" t="s">
        <v>14</v>
      </c>
      <c r="TH1" s="10" t="s">
        <v>15</v>
      </c>
      <c r="TI1" s="10" t="s">
        <v>16</v>
      </c>
      <c r="TJ1" s="10" t="s">
        <v>21</v>
      </c>
      <c r="TK1" s="10" t="s">
        <v>22</v>
      </c>
      <c r="TL1" s="10" t="s">
        <v>23</v>
      </c>
      <c r="TM1" s="10" t="s">
        <v>24</v>
      </c>
      <c r="TN1" s="134" t="s">
        <v>313</v>
      </c>
      <c r="TO1" s="10" t="s">
        <v>25</v>
      </c>
      <c r="TP1" s="10" t="s">
        <v>26</v>
      </c>
      <c r="TQ1" s="10" t="s">
        <v>27</v>
      </c>
      <c r="TR1" s="10" t="s">
        <v>30</v>
      </c>
      <c r="TS1" s="134" t="s">
        <v>31</v>
      </c>
      <c r="TT1" s="134" t="s">
        <v>50</v>
      </c>
      <c r="TU1" s="134" t="s">
        <v>51</v>
      </c>
      <c r="TV1" s="134" t="s">
        <v>32</v>
      </c>
      <c r="TW1" s="134" t="s">
        <v>33</v>
      </c>
      <c r="TX1" s="134" t="s">
        <v>34</v>
      </c>
      <c r="TY1" s="10" t="s">
        <v>35</v>
      </c>
      <c r="TZ1" s="134" t="s">
        <v>28</v>
      </c>
      <c r="UA1" s="134" t="s">
        <v>29</v>
      </c>
      <c r="UB1" s="10" t="s">
        <v>36</v>
      </c>
      <c r="UC1" s="10" t="s">
        <v>37</v>
      </c>
      <c r="UD1" s="10" t="s">
        <v>38</v>
      </c>
      <c r="UE1" s="134" t="s">
        <v>39</v>
      </c>
      <c r="UF1" s="134" t="s">
        <v>40</v>
      </c>
      <c r="UG1" s="134" t="s">
        <v>41</v>
      </c>
      <c r="UH1" s="134" t="s">
        <v>42</v>
      </c>
      <c r="UI1" s="134" t="s">
        <v>43</v>
      </c>
      <c r="UJ1" s="134" t="s">
        <v>44</v>
      </c>
      <c r="UK1" s="134" t="s">
        <v>45</v>
      </c>
      <c r="UL1" s="134" t="s">
        <v>46</v>
      </c>
      <c r="UM1" s="10" t="s">
        <v>47</v>
      </c>
      <c r="UN1" s="10" t="s">
        <v>48</v>
      </c>
      <c r="UO1" s="10" t="s">
        <v>49</v>
      </c>
      <c r="UP1" s="10" t="s">
        <v>52</v>
      </c>
      <c r="UQ1" s="134" t="s">
        <v>53</v>
      </c>
      <c r="AAI1" s="10">
        <v>1</v>
      </c>
      <c r="AAJ1" s="10">
        <v>10</v>
      </c>
      <c r="AAK1" s="10">
        <v>1</v>
      </c>
      <c r="AAL1" s="10">
        <v>20</v>
      </c>
      <c r="AAM1" s="10">
        <v>1</v>
      </c>
      <c r="AAN1" s="10">
        <v>270</v>
      </c>
      <c r="AAP1" s="10" t="s">
        <v>314</v>
      </c>
      <c r="AAQ1" s="10" t="s">
        <v>57</v>
      </c>
      <c r="AAR1" s="10" t="s">
        <v>64</v>
      </c>
      <c r="AAS1" s="10" t="s">
        <v>65</v>
      </c>
      <c r="AAT1" s="10" t="s">
        <v>60</v>
      </c>
      <c r="AAU1" s="10">
        <v>1</v>
      </c>
      <c r="AAV1" s="135">
        <v>6852</v>
      </c>
      <c r="AAW1" s="10">
        <v>0</v>
      </c>
      <c r="AAX1" s="135">
        <v>6852</v>
      </c>
      <c r="AAY1" s="10">
        <v>471</v>
      </c>
      <c r="AAZ1" s="10">
        <v>0</v>
      </c>
      <c r="ABA1" s="135">
        <v>1142</v>
      </c>
      <c r="ABB1" s="135">
        <v>11421</v>
      </c>
      <c r="ABC1" s="10">
        <v>842</v>
      </c>
      <c r="ABD1" s="10">
        <v>220</v>
      </c>
      <c r="ABE1" s="10">
        <v>527.96</v>
      </c>
      <c r="ABF1" s="10">
        <v>146</v>
      </c>
      <c r="ABG1" s="10">
        <v>619</v>
      </c>
      <c r="ABH1" s="10">
        <v>379</v>
      </c>
      <c r="ABI1" s="135">
        <v>3426</v>
      </c>
      <c r="ABJ1" s="10">
        <v>274</v>
      </c>
      <c r="ABK1" s="10">
        <v>19</v>
      </c>
      <c r="ABL1" s="10">
        <v>34</v>
      </c>
      <c r="ABM1" s="10">
        <v>9</v>
      </c>
      <c r="ABN1" s="10">
        <v>21</v>
      </c>
      <c r="ABO1" s="10">
        <v>6</v>
      </c>
      <c r="ABP1" s="10">
        <v>25</v>
      </c>
      <c r="ABQ1" s="10">
        <v>15</v>
      </c>
      <c r="ABR1" s="10">
        <v>0</v>
      </c>
      <c r="ABS1" s="10">
        <v>46</v>
      </c>
      <c r="ABT1" s="10">
        <v>137</v>
      </c>
      <c r="ABU1" s="10">
        <v>457</v>
      </c>
      <c r="ABV1" s="135">
        <v>5467</v>
      </c>
      <c r="ABW1" s="135">
        <v>6000</v>
      </c>
      <c r="ABX1" s="135">
        <v>148148</v>
      </c>
      <c r="AHP1" s="10">
        <v>2</v>
      </c>
      <c r="AHQ1" s="10">
        <v>10</v>
      </c>
      <c r="AHR1" s="10">
        <v>1</v>
      </c>
      <c r="AHS1" s="10">
        <v>20</v>
      </c>
      <c r="AHT1" s="10">
        <v>2</v>
      </c>
      <c r="AHU1" s="10">
        <v>270</v>
      </c>
      <c r="AHW1" s="10" t="s">
        <v>54</v>
      </c>
      <c r="AHX1" s="10" t="s">
        <v>57</v>
      </c>
      <c r="AHY1" s="10" t="s">
        <v>58</v>
      </c>
      <c r="AHZ1" s="10" t="s">
        <v>59</v>
      </c>
      <c r="AIA1" s="10" t="s">
        <v>60</v>
      </c>
      <c r="AIB1" s="10">
        <v>1</v>
      </c>
      <c r="AIC1" s="135">
        <v>7713</v>
      </c>
      <c r="AID1" s="10">
        <v>0</v>
      </c>
      <c r="AIE1" s="135">
        <v>7713</v>
      </c>
      <c r="AIF1" s="10">
        <v>336</v>
      </c>
      <c r="AIG1" s="10">
        <v>0</v>
      </c>
      <c r="AIH1" s="135">
        <v>1286</v>
      </c>
      <c r="AII1" s="135">
        <v>12855</v>
      </c>
      <c r="AIJ1" s="10">
        <v>926</v>
      </c>
      <c r="AIK1" s="10">
        <v>241</v>
      </c>
      <c r="AIL1" s="10">
        <v>554.52</v>
      </c>
      <c r="AIM1" s="10">
        <v>161</v>
      </c>
      <c r="AIN1" s="10">
        <v>714</v>
      </c>
      <c r="AIO1" s="10">
        <v>490</v>
      </c>
      <c r="AIP1" s="135">
        <v>3857</v>
      </c>
      <c r="AIQ1" s="10">
        <v>309</v>
      </c>
      <c r="AIR1" s="10">
        <v>13</v>
      </c>
      <c r="AIS1" s="10">
        <v>37</v>
      </c>
      <c r="AIT1" s="10">
        <v>10</v>
      </c>
      <c r="AIU1" s="10">
        <v>22</v>
      </c>
      <c r="AIV1" s="10">
        <v>6</v>
      </c>
      <c r="AIW1" s="10">
        <v>29</v>
      </c>
      <c r="AIX1" s="10">
        <v>20</v>
      </c>
      <c r="AIY1" s="10">
        <v>0</v>
      </c>
      <c r="AIZ1" s="10">
        <v>51</v>
      </c>
      <c r="AJA1" s="10">
        <v>154</v>
      </c>
      <c r="AJB1" s="10">
        <v>514</v>
      </c>
      <c r="AJC1" s="135">
        <v>6065</v>
      </c>
      <c r="AJD1" s="135">
        <v>6000</v>
      </c>
      <c r="AJE1" s="135">
        <v>163696</v>
      </c>
      <c r="AOW1" s="10">
        <v>3</v>
      </c>
      <c r="AOX1" s="10">
        <v>10</v>
      </c>
      <c r="AOY1" s="10">
        <v>1</v>
      </c>
      <c r="AOZ1" s="10">
        <v>20</v>
      </c>
      <c r="APA1" s="10">
        <v>3</v>
      </c>
      <c r="APB1" s="10">
        <v>270</v>
      </c>
      <c r="APD1" s="10" t="s">
        <v>61</v>
      </c>
      <c r="APE1" s="10" t="s">
        <v>57</v>
      </c>
      <c r="APF1" s="10" t="s">
        <v>64</v>
      </c>
      <c r="APG1" s="10" t="s">
        <v>65</v>
      </c>
      <c r="APH1" s="10" t="s">
        <v>60</v>
      </c>
      <c r="API1" s="10">
        <v>1</v>
      </c>
      <c r="APJ1" s="135">
        <v>6852</v>
      </c>
      <c r="APK1" s="10">
        <v>0</v>
      </c>
      <c r="APL1" s="135">
        <v>6852</v>
      </c>
      <c r="APM1" s="10">
        <v>404</v>
      </c>
      <c r="APN1" s="10">
        <v>0</v>
      </c>
      <c r="APO1" s="135">
        <v>1142</v>
      </c>
      <c r="APP1" s="135">
        <v>11421</v>
      </c>
      <c r="APQ1" s="10">
        <v>834</v>
      </c>
      <c r="APR1" s="10">
        <v>218</v>
      </c>
      <c r="APS1" s="10">
        <v>526.38</v>
      </c>
      <c r="APT1" s="10">
        <v>145</v>
      </c>
      <c r="APU1" s="10">
        <v>619</v>
      </c>
      <c r="APV1" s="10">
        <v>379</v>
      </c>
      <c r="APW1" s="135">
        <v>3426</v>
      </c>
      <c r="APX1" s="10">
        <v>274</v>
      </c>
      <c r="APY1" s="10">
        <v>16</v>
      </c>
      <c r="APZ1" s="10">
        <v>33</v>
      </c>
      <c r="AQA1" s="10">
        <v>9</v>
      </c>
      <c r="AQB1" s="10">
        <v>21</v>
      </c>
      <c r="AQC1" s="10">
        <v>6</v>
      </c>
      <c r="AQD1" s="10">
        <v>25</v>
      </c>
      <c r="AQE1" s="10">
        <v>15</v>
      </c>
      <c r="AQF1" s="10">
        <v>0</v>
      </c>
      <c r="AQG1" s="10">
        <v>46</v>
      </c>
      <c r="AQH1" s="10">
        <v>137</v>
      </c>
      <c r="AQI1" s="10">
        <v>457</v>
      </c>
      <c r="AQJ1" s="135">
        <v>5429</v>
      </c>
      <c r="AQK1" s="135">
        <v>6000</v>
      </c>
      <c r="AQL1" s="135">
        <v>147150</v>
      </c>
      <c r="AWD1" s="10">
        <v>4</v>
      </c>
      <c r="AWE1" s="10">
        <v>10</v>
      </c>
      <c r="AWF1" s="10">
        <v>1</v>
      </c>
      <c r="AWG1" s="10">
        <v>20</v>
      </c>
      <c r="AWH1" s="10">
        <v>4</v>
      </c>
      <c r="AWI1" s="10">
        <v>270</v>
      </c>
      <c r="AWK1" s="10" t="s">
        <v>66</v>
      </c>
      <c r="AWL1" s="10" t="s">
        <v>57</v>
      </c>
      <c r="AWM1" s="10" t="s">
        <v>68</v>
      </c>
      <c r="AWN1" s="10" t="s">
        <v>59</v>
      </c>
      <c r="AWO1" s="10" t="s">
        <v>60</v>
      </c>
      <c r="AWP1" s="10">
        <v>1</v>
      </c>
      <c r="AWQ1" s="135">
        <v>7116</v>
      </c>
      <c r="AWR1" s="10">
        <v>0</v>
      </c>
      <c r="AWS1" s="135">
        <v>7116</v>
      </c>
      <c r="AWT1" s="10">
        <v>404</v>
      </c>
      <c r="AWU1" s="10">
        <v>0</v>
      </c>
      <c r="AWV1" s="135">
        <v>1186</v>
      </c>
      <c r="AWW1" s="135">
        <v>11860</v>
      </c>
      <c r="AWX1" s="10">
        <v>865</v>
      </c>
      <c r="AWY1" s="10">
        <v>226</v>
      </c>
      <c r="AWZ1" s="10">
        <v>534.07000000000005</v>
      </c>
      <c r="AXA1" s="10">
        <v>150</v>
      </c>
      <c r="AXB1" s="10">
        <v>629</v>
      </c>
      <c r="AXC1" s="10">
        <v>389</v>
      </c>
      <c r="AXD1" s="135">
        <v>3558</v>
      </c>
      <c r="AXE1" s="10">
        <v>285</v>
      </c>
      <c r="AXF1" s="10">
        <v>16</v>
      </c>
      <c r="AXG1" s="10">
        <v>35</v>
      </c>
      <c r="AXH1" s="10">
        <v>9</v>
      </c>
      <c r="AXI1" s="10">
        <v>21</v>
      </c>
      <c r="AXJ1" s="10">
        <v>6</v>
      </c>
      <c r="AXK1" s="10">
        <v>25</v>
      </c>
      <c r="AXL1" s="10">
        <v>16</v>
      </c>
      <c r="AXM1" s="10">
        <v>0</v>
      </c>
      <c r="AXN1" s="10">
        <v>47</v>
      </c>
      <c r="AXO1" s="10">
        <v>142</v>
      </c>
      <c r="AXP1" s="10">
        <v>474</v>
      </c>
      <c r="AXQ1" s="135">
        <v>5614</v>
      </c>
      <c r="AXR1" s="135">
        <v>6000</v>
      </c>
      <c r="AXS1" s="135">
        <v>151969</v>
      </c>
      <c r="BDK1" s="10">
        <v>5</v>
      </c>
      <c r="BDL1" s="10">
        <v>10</v>
      </c>
      <c r="BDM1" s="10">
        <v>1</v>
      </c>
      <c r="BDN1" s="10">
        <v>20</v>
      </c>
      <c r="BDO1" s="10">
        <v>5</v>
      </c>
      <c r="BDP1" s="10">
        <v>270</v>
      </c>
      <c r="BDR1" s="10" t="s">
        <v>69</v>
      </c>
      <c r="BDS1" s="10" t="s">
        <v>57</v>
      </c>
      <c r="BDT1" s="10" t="s">
        <v>64</v>
      </c>
      <c r="BDU1" s="10" t="s">
        <v>65</v>
      </c>
      <c r="BDV1" s="10" t="s">
        <v>60</v>
      </c>
      <c r="BDW1" s="10">
        <v>1</v>
      </c>
      <c r="BDX1" s="135">
        <v>6852</v>
      </c>
      <c r="BDY1" s="10">
        <v>0</v>
      </c>
      <c r="BDZ1" s="135">
        <v>6852</v>
      </c>
      <c r="BEA1" s="10">
        <v>471</v>
      </c>
      <c r="BEB1" s="10">
        <v>0</v>
      </c>
      <c r="BEC1" s="135">
        <v>1142</v>
      </c>
      <c r="BED1" s="135">
        <v>11420</v>
      </c>
      <c r="BEE1" s="10">
        <v>842</v>
      </c>
      <c r="BEF1" s="10">
        <v>220</v>
      </c>
      <c r="BEG1" s="10">
        <v>527.96</v>
      </c>
      <c r="BEH1" s="10">
        <v>146</v>
      </c>
      <c r="BEI1" s="10">
        <v>619</v>
      </c>
      <c r="BEJ1" s="10">
        <v>379</v>
      </c>
      <c r="BEK1" s="135">
        <v>3426</v>
      </c>
      <c r="BEL1" s="10">
        <v>274</v>
      </c>
      <c r="BEM1" s="10">
        <v>19</v>
      </c>
      <c r="BEN1" s="10">
        <v>34</v>
      </c>
      <c r="BEO1" s="10">
        <v>9</v>
      </c>
      <c r="BEP1" s="10">
        <v>21</v>
      </c>
      <c r="BEQ1" s="10">
        <v>6</v>
      </c>
      <c r="BER1" s="10">
        <v>25</v>
      </c>
      <c r="BES1" s="10">
        <v>15</v>
      </c>
      <c r="BET1" s="10">
        <v>0</v>
      </c>
      <c r="BEU1" s="10">
        <v>46</v>
      </c>
      <c r="BEV1" s="10">
        <v>137</v>
      </c>
      <c r="BEW1" s="10">
        <v>457</v>
      </c>
      <c r="BEX1" s="135">
        <v>5467</v>
      </c>
      <c r="BEY1" s="135">
        <v>6000</v>
      </c>
      <c r="BEZ1" s="135">
        <v>148143</v>
      </c>
      <c r="BKR1" s="10">
        <v>6</v>
      </c>
      <c r="BKS1" s="10">
        <v>10</v>
      </c>
      <c r="BKT1" s="10">
        <v>1</v>
      </c>
      <c r="BKU1" s="10">
        <v>20</v>
      </c>
      <c r="BKV1" s="10">
        <v>6</v>
      </c>
      <c r="BKW1" s="10">
        <v>270</v>
      </c>
      <c r="BKY1" s="10" t="s">
        <v>71</v>
      </c>
      <c r="BKZ1" s="10" t="s">
        <v>57</v>
      </c>
      <c r="BLA1" s="10" t="s">
        <v>58</v>
      </c>
      <c r="BLB1" s="10" t="s">
        <v>73</v>
      </c>
      <c r="BLC1" s="10" t="s">
        <v>74</v>
      </c>
      <c r="BLD1" s="10">
        <v>1</v>
      </c>
      <c r="BLE1" s="135">
        <v>7713</v>
      </c>
      <c r="BLF1" s="10">
        <v>0</v>
      </c>
      <c r="BLG1" s="135">
        <v>7713</v>
      </c>
      <c r="BLH1" s="10">
        <v>404</v>
      </c>
      <c r="BLI1" s="10">
        <v>0</v>
      </c>
      <c r="BLJ1" s="135">
        <v>1286</v>
      </c>
      <c r="BLK1" s="135">
        <v>12855</v>
      </c>
      <c r="BLL1" s="10">
        <v>933</v>
      </c>
      <c r="BLM1" s="10">
        <v>244</v>
      </c>
      <c r="BLN1" s="10">
        <v>556.1</v>
      </c>
      <c r="BLO1" s="10">
        <v>162</v>
      </c>
      <c r="BLP1" s="10">
        <v>714</v>
      </c>
      <c r="BLQ1" s="10">
        <v>490</v>
      </c>
      <c r="BLR1" s="135">
        <v>3857</v>
      </c>
      <c r="BLS1" s="10">
        <v>309</v>
      </c>
      <c r="BLT1" s="10">
        <v>16</v>
      </c>
      <c r="BLU1" s="10">
        <v>37</v>
      </c>
      <c r="BLV1" s="10">
        <v>10</v>
      </c>
      <c r="BLW1" s="10">
        <v>22</v>
      </c>
      <c r="BLX1" s="10">
        <v>6</v>
      </c>
      <c r="BLY1" s="10">
        <v>29</v>
      </c>
      <c r="BLZ1" s="10">
        <v>20</v>
      </c>
      <c r="BMA1" s="10">
        <v>0</v>
      </c>
      <c r="BMB1" s="10">
        <v>51</v>
      </c>
      <c r="BMC1" s="10">
        <v>154</v>
      </c>
      <c r="BMD1" s="10">
        <v>514</v>
      </c>
      <c r="BME1" s="135">
        <v>6104</v>
      </c>
      <c r="BMF1" s="135">
        <v>6000</v>
      </c>
      <c r="BMG1" s="135">
        <v>164694</v>
      </c>
      <c r="BRY1" s="10">
        <v>7</v>
      </c>
      <c r="BRZ1" s="10">
        <v>10</v>
      </c>
      <c r="BSA1" s="10">
        <v>1</v>
      </c>
      <c r="BSB1" s="10">
        <v>20</v>
      </c>
      <c r="BSC1" s="10">
        <v>7</v>
      </c>
      <c r="BSD1" s="10">
        <v>270</v>
      </c>
      <c r="BSF1" s="10" t="s">
        <v>75</v>
      </c>
      <c r="BSG1" s="10" t="s">
        <v>57</v>
      </c>
      <c r="BSH1" s="10" t="s">
        <v>64</v>
      </c>
      <c r="BSI1" s="10" t="s">
        <v>65</v>
      </c>
      <c r="BSJ1" s="10" t="s">
        <v>60</v>
      </c>
      <c r="BSK1" s="10">
        <v>1</v>
      </c>
      <c r="BSL1" s="135">
        <v>6852</v>
      </c>
      <c r="BSM1" s="10">
        <v>0</v>
      </c>
      <c r="BSN1" s="135">
        <v>6852</v>
      </c>
      <c r="BSO1" s="10">
        <v>269</v>
      </c>
      <c r="BSP1" s="10">
        <v>0</v>
      </c>
      <c r="BSQ1" s="135">
        <v>1142</v>
      </c>
      <c r="BSR1" s="135">
        <v>11421</v>
      </c>
      <c r="BSS1" s="10">
        <v>819</v>
      </c>
      <c r="BST1" s="10">
        <v>214</v>
      </c>
      <c r="BSU1" s="10">
        <v>523.24</v>
      </c>
      <c r="BSV1" s="10">
        <v>142</v>
      </c>
      <c r="BSW1" s="10">
        <v>619</v>
      </c>
      <c r="BSX1" s="10">
        <v>379</v>
      </c>
      <c r="BSY1" s="135">
        <v>3426</v>
      </c>
      <c r="BSZ1" s="10">
        <v>274</v>
      </c>
      <c r="BTA1" s="10">
        <v>11</v>
      </c>
      <c r="BTB1" s="10">
        <v>33</v>
      </c>
      <c r="BTC1" s="10">
        <v>9</v>
      </c>
      <c r="BTD1" s="10">
        <v>21</v>
      </c>
      <c r="BTE1" s="10">
        <v>6</v>
      </c>
      <c r="BTF1" s="10">
        <v>25</v>
      </c>
      <c r="BTG1" s="10">
        <v>15</v>
      </c>
      <c r="BTH1" s="10">
        <v>0</v>
      </c>
      <c r="BTI1" s="10">
        <v>46</v>
      </c>
      <c r="BTJ1" s="10">
        <v>137</v>
      </c>
      <c r="BTK1" s="10">
        <v>457</v>
      </c>
      <c r="BTL1" s="135">
        <v>5352</v>
      </c>
      <c r="BTM1" s="135">
        <v>6000</v>
      </c>
      <c r="BTN1" s="135">
        <v>145154</v>
      </c>
      <c r="BZF1" s="10">
        <v>8</v>
      </c>
      <c r="BZG1" s="10">
        <v>10</v>
      </c>
      <c r="BZH1" s="10">
        <v>1</v>
      </c>
      <c r="BZI1" s="10">
        <v>20</v>
      </c>
      <c r="BZJ1" s="10">
        <v>8</v>
      </c>
      <c r="BZK1" s="10">
        <v>270</v>
      </c>
      <c r="BZM1" s="10" t="s">
        <v>77</v>
      </c>
      <c r="BZN1" s="10" t="s">
        <v>57</v>
      </c>
      <c r="BZO1" s="10" t="s">
        <v>79</v>
      </c>
      <c r="BZP1" s="10" t="s">
        <v>80</v>
      </c>
      <c r="BZQ1" s="10" t="s">
        <v>60</v>
      </c>
      <c r="BZR1" s="10">
        <v>1</v>
      </c>
      <c r="BZS1" s="135">
        <v>8086</v>
      </c>
      <c r="BZT1" s="10">
        <v>0</v>
      </c>
      <c r="BZU1" s="135">
        <v>8086</v>
      </c>
      <c r="BZV1" s="10">
        <v>202</v>
      </c>
      <c r="BZW1" s="10">
        <v>0</v>
      </c>
      <c r="BZX1" s="135">
        <v>1348</v>
      </c>
      <c r="BZY1" s="135">
        <v>13477</v>
      </c>
      <c r="BZZ1" s="10">
        <v>953</v>
      </c>
      <c r="CAA1" s="10">
        <v>249</v>
      </c>
      <c r="CAB1" s="10">
        <v>557.42999999999995</v>
      </c>
      <c r="CAC1" s="10">
        <v>166</v>
      </c>
      <c r="CAD1" s="10">
        <v>722</v>
      </c>
      <c r="CAE1" s="10">
        <v>500</v>
      </c>
      <c r="CAF1" s="135">
        <v>4043</v>
      </c>
      <c r="CAG1" s="10">
        <v>323</v>
      </c>
      <c r="CAH1" s="10">
        <v>8</v>
      </c>
      <c r="CAI1" s="10">
        <v>38</v>
      </c>
      <c r="CAJ1" s="10">
        <v>10</v>
      </c>
      <c r="CAK1" s="10">
        <v>22</v>
      </c>
      <c r="CAL1" s="10">
        <v>7</v>
      </c>
      <c r="CAM1" s="10">
        <v>29</v>
      </c>
      <c r="CAN1" s="10">
        <v>20</v>
      </c>
      <c r="CAO1" s="10">
        <v>0</v>
      </c>
      <c r="CAP1" s="10">
        <v>54</v>
      </c>
      <c r="CAQ1" s="10">
        <v>162</v>
      </c>
      <c r="CAR1" s="10">
        <v>539</v>
      </c>
      <c r="CAS1" s="135">
        <v>6244</v>
      </c>
      <c r="CAT1" s="135">
        <v>6000</v>
      </c>
      <c r="CAU1" s="135">
        <v>168332</v>
      </c>
      <c r="CGM1" s="10">
        <v>9</v>
      </c>
      <c r="CGN1" s="10">
        <v>10</v>
      </c>
      <c r="CGO1" s="10">
        <v>1</v>
      </c>
      <c r="CGP1" s="10">
        <v>20</v>
      </c>
      <c r="CGQ1" s="10">
        <v>9</v>
      </c>
      <c r="CGR1" s="10">
        <v>270</v>
      </c>
      <c r="CGT1" s="10" t="s">
        <v>81</v>
      </c>
      <c r="CGU1" s="10" t="s">
        <v>57</v>
      </c>
      <c r="CGV1" s="10" t="s">
        <v>68</v>
      </c>
      <c r="CGW1" s="10" t="s">
        <v>59</v>
      </c>
      <c r="CGX1" s="10" t="s">
        <v>60</v>
      </c>
      <c r="CGY1" s="10">
        <v>1</v>
      </c>
      <c r="CGZ1" s="135">
        <v>7116</v>
      </c>
      <c r="CHA1" s="10">
        <v>0</v>
      </c>
      <c r="CHB1" s="135">
        <v>7116</v>
      </c>
      <c r="CHC1" s="10">
        <v>336</v>
      </c>
      <c r="CHD1" s="135">
        <v>3084</v>
      </c>
      <c r="CHE1" s="135">
        <v>1186</v>
      </c>
      <c r="CHF1" s="135">
        <v>11860</v>
      </c>
      <c r="CHG1" s="10">
        <v>857</v>
      </c>
      <c r="CHH1" s="10">
        <v>224</v>
      </c>
      <c r="CHI1" s="10">
        <v>532.5</v>
      </c>
      <c r="CHJ1" s="10">
        <v>149</v>
      </c>
      <c r="CHK1" s="10">
        <v>629</v>
      </c>
      <c r="CHL1" s="10">
        <v>389</v>
      </c>
      <c r="CHM1" s="135">
        <v>3558</v>
      </c>
      <c r="CHN1" s="10">
        <v>285</v>
      </c>
      <c r="CHO1" s="10">
        <v>13</v>
      </c>
      <c r="CHP1" s="10">
        <v>34</v>
      </c>
      <c r="CHQ1" s="10">
        <v>9</v>
      </c>
      <c r="CHR1" s="10">
        <v>21</v>
      </c>
      <c r="CHS1" s="10">
        <v>6</v>
      </c>
      <c r="CHT1" s="10">
        <v>25</v>
      </c>
      <c r="CHU1" s="10">
        <v>16</v>
      </c>
      <c r="CHV1" s="10">
        <v>123</v>
      </c>
      <c r="CHW1" s="10">
        <v>47</v>
      </c>
      <c r="CHX1" s="10">
        <v>142</v>
      </c>
      <c r="CHY1" s="10">
        <v>474</v>
      </c>
      <c r="CHZ1" s="135">
        <v>5699</v>
      </c>
      <c r="CIA1" s="135">
        <v>6000</v>
      </c>
      <c r="CIB1" s="135">
        <v>154178</v>
      </c>
      <c r="CNT1" s="10">
        <v>10</v>
      </c>
      <c r="CNU1" s="10">
        <v>10</v>
      </c>
      <c r="CNV1" s="10">
        <v>1</v>
      </c>
      <c r="CNW1" s="10">
        <v>20</v>
      </c>
      <c r="CNX1" s="10">
        <v>10</v>
      </c>
      <c r="CNY1" s="10">
        <v>270</v>
      </c>
      <c r="COA1" s="10" t="s">
        <v>315</v>
      </c>
      <c r="COB1" s="10" t="s">
        <v>143</v>
      </c>
      <c r="COC1" s="10" t="s">
        <v>283</v>
      </c>
      <c r="COD1" s="10" t="s">
        <v>316</v>
      </c>
      <c r="COE1" s="10" t="s">
        <v>89</v>
      </c>
      <c r="COF1" s="10">
        <v>1</v>
      </c>
      <c r="COG1" s="135">
        <v>27627</v>
      </c>
      <c r="COH1" s="10">
        <v>0</v>
      </c>
      <c r="COI1" s="135">
        <v>27627</v>
      </c>
      <c r="COJ1" s="10">
        <v>471</v>
      </c>
      <c r="COK1" s="10">
        <v>0</v>
      </c>
      <c r="COL1" s="135">
        <v>4605</v>
      </c>
      <c r="COM1" s="135">
        <v>46045</v>
      </c>
      <c r="CON1" s="135">
        <v>3231</v>
      </c>
      <c r="COO1" s="10">
        <v>843</v>
      </c>
      <c r="COP1" s="10">
        <v>1168.18</v>
      </c>
      <c r="COQ1" s="10">
        <v>562</v>
      </c>
      <c r="COR1" s="135">
        <v>1664</v>
      </c>
      <c r="COS1" s="135">
        <v>1119</v>
      </c>
      <c r="COT1" s="135">
        <v>13814</v>
      </c>
      <c r="COU1" s="135">
        <v>1105</v>
      </c>
      <c r="COV1" s="10">
        <v>19</v>
      </c>
      <c r="COW1" s="10">
        <v>129</v>
      </c>
      <c r="COX1" s="10">
        <v>34</v>
      </c>
      <c r="COY1" s="10">
        <v>47</v>
      </c>
      <c r="COZ1" s="10">
        <v>22</v>
      </c>
      <c r="CPA1" s="10">
        <v>67</v>
      </c>
      <c r="CPB1" s="10">
        <v>45</v>
      </c>
      <c r="CPC1" s="10">
        <v>0</v>
      </c>
      <c r="CPD1" s="10">
        <v>184</v>
      </c>
      <c r="CPE1" s="10">
        <v>553</v>
      </c>
      <c r="CPF1" s="135">
        <v>1842</v>
      </c>
      <c r="CPG1" s="135">
        <v>20188</v>
      </c>
      <c r="CPH1" s="10">
        <v>0</v>
      </c>
      <c r="CPI1" s="135">
        <v>524875</v>
      </c>
      <c r="CVA1" s="10">
        <v>11</v>
      </c>
      <c r="CVB1" s="10">
        <v>10</v>
      </c>
      <c r="CVC1" s="10">
        <v>1</v>
      </c>
      <c r="CVD1" s="10">
        <v>20</v>
      </c>
      <c r="CVE1" s="10">
        <v>11</v>
      </c>
      <c r="CVF1" s="10">
        <v>270</v>
      </c>
      <c r="CVH1" s="10" t="s">
        <v>83</v>
      </c>
      <c r="CVI1" s="10" t="s">
        <v>57</v>
      </c>
      <c r="CVJ1" s="10" t="s">
        <v>68</v>
      </c>
      <c r="CVK1" s="10" t="s">
        <v>85</v>
      </c>
      <c r="CVL1" s="10" t="s">
        <v>60</v>
      </c>
      <c r="CVM1" s="10">
        <v>1</v>
      </c>
      <c r="CVN1" s="135">
        <v>7116</v>
      </c>
      <c r="CVO1" s="10">
        <v>0</v>
      </c>
      <c r="CVP1" s="135">
        <v>7116</v>
      </c>
      <c r="CVQ1" s="10">
        <v>202</v>
      </c>
      <c r="CVR1" s="10">
        <v>0</v>
      </c>
      <c r="CVS1" s="135">
        <v>1186</v>
      </c>
      <c r="CVT1" s="135">
        <v>11860</v>
      </c>
      <c r="CVU1" s="10">
        <v>842</v>
      </c>
      <c r="CVV1" s="10">
        <v>220</v>
      </c>
      <c r="CVW1" s="10">
        <v>529.35</v>
      </c>
      <c r="CVX1" s="10">
        <v>146</v>
      </c>
      <c r="CVY1" s="10">
        <v>629</v>
      </c>
      <c r="CVZ1" s="10">
        <v>389</v>
      </c>
      <c r="CWA1" s="135">
        <v>3558</v>
      </c>
      <c r="CWB1" s="10">
        <v>285</v>
      </c>
      <c r="CWC1" s="10">
        <v>8</v>
      </c>
      <c r="CWD1" s="10">
        <v>34</v>
      </c>
      <c r="CWE1" s="10">
        <v>9</v>
      </c>
      <c r="CWF1" s="10">
        <v>21</v>
      </c>
      <c r="CWG1" s="10">
        <v>6</v>
      </c>
      <c r="CWH1" s="10">
        <v>25</v>
      </c>
      <c r="CWI1" s="10">
        <v>16</v>
      </c>
      <c r="CWJ1" s="10">
        <v>0</v>
      </c>
      <c r="CWK1" s="10">
        <v>47</v>
      </c>
      <c r="CWL1" s="10">
        <v>142</v>
      </c>
      <c r="CWM1" s="10">
        <v>474</v>
      </c>
      <c r="CWN1" s="135">
        <v>5499</v>
      </c>
      <c r="CWO1" s="135">
        <v>6000</v>
      </c>
      <c r="CWP1" s="135">
        <v>148975</v>
      </c>
      <c r="DCH1" s="10">
        <v>12</v>
      </c>
      <c r="DCI1" s="10">
        <v>10</v>
      </c>
      <c r="DCJ1" s="10">
        <v>1</v>
      </c>
      <c r="DCK1" s="10">
        <v>20</v>
      </c>
      <c r="DCL1" s="10">
        <v>12</v>
      </c>
      <c r="DCM1" s="10">
        <v>270</v>
      </c>
      <c r="DCO1" s="10" t="s">
        <v>86</v>
      </c>
      <c r="DCP1" s="10" t="s">
        <v>57</v>
      </c>
      <c r="DCQ1" s="10" t="s">
        <v>68</v>
      </c>
      <c r="DCR1" s="10" t="s">
        <v>317</v>
      </c>
      <c r="DCS1" s="10" t="s">
        <v>74</v>
      </c>
      <c r="DCT1" s="10">
        <v>1</v>
      </c>
      <c r="DCU1" s="135">
        <v>7116</v>
      </c>
      <c r="DCV1" s="10">
        <v>0</v>
      </c>
      <c r="DCW1" s="135">
        <v>7116</v>
      </c>
      <c r="DCX1" s="10">
        <v>0</v>
      </c>
      <c r="DCY1" s="10">
        <v>0</v>
      </c>
      <c r="DCZ1" s="135">
        <v>1186</v>
      </c>
      <c r="DDA1" s="135">
        <v>11860</v>
      </c>
      <c r="DDB1" s="10">
        <v>818</v>
      </c>
      <c r="DDC1" s="10">
        <v>213</v>
      </c>
      <c r="DDD1" s="10">
        <v>524.64</v>
      </c>
      <c r="DDE1" s="10">
        <v>142</v>
      </c>
      <c r="DDF1" s="10">
        <v>629</v>
      </c>
      <c r="DDG1" s="10">
        <v>389</v>
      </c>
      <c r="DDH1" s="135">
        <v>3558</v>
      </c>
      <c r="DDI1" s="10">
        <v>285</v>
      </c>
      <c r="DDJ1" s="10">
        <v>0</v>
      </c>
      <c r="DDK1" s="10">
        <v>33</v>
      </c>
      <c r="DDL1" s="10">
        <v>9</v>
      </c>
      <c r="DDM1" s="10">
        <v>21</v>
      </c>
      <c r="DDN1" s="10">
        <v>6</v>
      </c>
      <c r="DDO1" s="10">
        <v>25</v>
      </c>
      <c r="DDP1" s="10">
        <v>16</v>
      </c>
      <c r="DDQ1" s="10">
        <v>0</v>
      </c>
      <c r="DDR1" s="10">
        <v>47</v>
      </c>
      <c r="DDS1" s="10">
        <v>142</v>
      </c>
      <c r="DDT1" s="10">
        <v>474</v>
      </c>
      <c r="DDU1" s="135">
        <v>5384</v>
      </c>
      <c r="DDV1" s="135">
        <v>6000</v>
      </c>
      <c r="DDW1" s="135">
        <v>145981</v>
      </c>
      <c r="DJO1" s="10">
        <v>13</v>
      </c>
      <c r="DJP1" s="10">
        <v>10</v>
      </c>
      <c r="DJQ1" s="10">
        <v>1</v>
      </c>
      <c r="DJR1" s="10">
        <v>20</v>
      </c>
      <c r="DJS1" s="10">
        <v>68</v>
      </c>
      <c r="DJT1" s="10">
        <v>270</v>
      </c>
      <c r="DJV1" s="10" t="s">
        <v>90</v>
      </c>
      <c r="DJW1" s="10" t="s">
        <v>57</v>
      </c>
      <c r="DJX1" s="10" t="s">
        <v>92</v>
      </c>
      <c r="DJY1" s="10" t="s">
        <v>65</v>
      </c>
      <c r="DJZ1" s="10" t="s">
        <v>60</v>
      </c>
      <c r="DKA1" s="10">
        <v>1</v>
      </c>
      <c r="DKB1" s="135">
        <v>10823</v>
      </c>
      <c r="DKC1" s="10">
        <v>0</v>
      </c>
      <c r="DKD1" s="135">
        <v>10823</v>
      </c>
      <c r="DKE1" s="10">
        <v>0</v>
      </c>
      <c r="DKF1" s="135">
        <v>4690</v>
      </c>
      <c r="DKG1" s="135">
        <v>1804</v>
      </c>
      <c r="DKH1" s="135">
        <v>18038</v>
      </c>
      <c r="DKI1" s="135">
        <v>1245</v>
      </c>
      <c r="DKJ1" s="10">
        <v>325</v>
      </c>
      <c r="DKK1" s="10">
        <v>636.9</v>
      </c>
      <c r="DKL1" s="10">
        <v>216</v>
      </c>
      <c r="DKM1" s="10">
        <v>951</v>
      </c>
      <c r="DKN1" s="10">
        <v>665</v>
      </c>
      <c r="DKO1" s="135">
        <v>5411</v>
      </c>
      <c r="DKP1" s="10">
        <v>433</v>
      </c>
      <c r="DKQ1" s="10">
        <v>0</v>
      </c>
      <c r="DKR1" s="10">
        <v>50</v>
      </c>
      <c r="DKS1" s="10">
        <v>13</v>
      </c>
      <c r="DKT1" s="10">
        <v>25</v>
      </c>
      <c r="DKU1" s="10">
        <v>9</v>
      </c>
      <c r="DKV1" s="10">
        <v>38</v>
      </c>
      <c r="DKW1" s="10">
        <v>27</v>
      </c>
      <c r="DKX1" s="10">
        <v>188</v>
      </c>
      <c r="DKY1" s="10">
        <v>72</v>
      </c>
      <c r="DKZ1" s="10">
        <v>216</v>
      </c>
      <c r="DLA1" s="10">
        <v>722</v>
      </c>
      <c r="DLB1" s="135">
        <v>8331</v>
      </c>
      <c r="DLC1" s="135">
        <v>6000</v>
      </c>
      <c r="DLD1" s="135">
        <v>222607</v>
      </c>
      <c r="DQV1" s="10">
        <v>14</v>
      </c>
      <c r="DQW1" s="10">
        <v>10</v>
      </c>
      <c r="DQX1" s="10">
        <v>1</v>
      </c>
      <c r="DQY1" s="10">
        <v>20</v>
      </c>
      <c r="DQZ1" s="10">
        <v>13</v>
      </c>
      <c r="DRA1" s="10">
        <v>270</v>
      </c>
      <c r="DRC1" s="10" t="s">
        <v>93</v>
      </c>
      <c r="DRD1" s="10" t="s">
        <v>57</v>
      </c>
      <c r="DRE1" s="10" t="s">
        <v>68</v>
      </c>
      <c r="DRF1" s="10" t="s">
        <v>59</v>
      </c>
      <c r="DRG1" s="10" t="s">
        <v>60</v>
      </c>
      <c r="DRH1" s="10">
        <v>1</v>
      </c>
      <c r="DRI1" s="135">
        <v>7116</v>
      </c>
      <c r="DRJ1" s="10">
        <v>0</v>
      </c>
      <c r="DRK1" s="135">
        <v>7116</v>
      </c>
      <c r="DRL1" s="10">
        <v>269</v>
      </c>
      <c r="DRM1" s="10">
        <v>0</v>
      </c>
      <c r="DRN1" s="135">
        <v>1186</v>
      </c>
      <c r="DRO1" s="135">
        <v>11860</v>
      </c>
      <c r="DRP1" s="10">
        <v>849</v>
      </c>
      <c r="DRQ1" s="10">
        <v>222</v>
      </c>
      <c r="DRR1" s="10">
        <v>530.91999999999996</v>
      </c>
      <c r="DRS1" s="10">
        <v>148</v>
      </c>
      <c r="DRT1" s="10">
        <v>629</v>
      </c>
      <c r="DRU1" s="10">
        <v>389</v>
      </c>
      <c r="DRV1" s="135">
        <v>3558</v>
      </c>
      <c r="DRW1" s="10">
        <v>285</v>
      </c>
      <c r="DRX1" s="10">
        <v>11</v>
      </c>
      <c r="DRY1" s="10">
        <v>34</v>
      </c>
      <c r="DRZ1" s="10">
        <v>9</v>
      </c>
      <c r="DSA1" s="10">
        <v>21</v>
      </c>
      <c r="DSB1" s="10">
        <v>6</v>
      </c>
      <c r="DSC1" s="10">
        <v>25</v>
      </c>
      <c r="DSD1" s="10">
        <v>16</v>
      </c>
      <c r="DSE1" s="10">
        <v>0</v>
      </c>
      <c r="DSF1" s="10">
        <v>47</v>
      </c>
      <c r="DSG1" s="10">
        <v>142</v>
      </c>
      <c r="DSH1" s="10">
        <v>474</v>
      </c>
      <c r="DSI1" s="135">
        <v>5537</v>
      </c>
      <c r="DSJ1" s="135">
        <v>6000</v>
      </c>
      <c r="DSK1" s="135">
        <v>149973</v>
      </c>
      <c r="DYC1" s="10">
        <v>15</v>
      </c>
      <c r="DYD1" s="10">
        <v>10</v>
      </c>
      <c r="DYE1" s="10">
        <v>1</v>
      </c>
      <c r="DYF1" s="10">
        <v>20</v>
      </c>
      <c r="DYG1" s="10">
        <v>14</v>
      </c>
      <c r="DYH1" s="10">
        <v>270</v>
      </c>
      <c r="DYJ1" s="10" t="s">
        <v>95</v>
      </c>
      <c r="DYK1" s="10" t="s">
        <v>57</v>
      </c>
      <c r="DYL1" s="10" t="s">
        <v>97</v>
      </c>
      <c r="DYM1" s="10" t="s">
        <v>89</v>
      </c>
      <c r="DYN1" s="10" t="s">
        <v>89</v>
      </c>
      <c r="DYO1" s="10">
        <v>1</v>
      </c>
      <c r="DYP1" s="135">
        <v>12122</v>
      </c>
      <c r="DYQ1" s="10">
        <v>0</v>
      </c>
      <c r="DYR1" s="135">
        <v>12122</v>
      </c>
      <c r="DYS1" s="10">
        <v>336</v>
      </c>
      <c r="DYT1" s="10">
        <v>0</v>
      </c>
      <c r="DYU1" s="135">
        <v>2020</v>
      </c>
      <c r="DYV1" s="135">
        <v>20203</v>
      </c>
      <c r="DYW1" s="135">
        <v>1433</v>
      </c>
      <c r="DYX1" s="10">
        <v>374</v>
      </c>
      <c r="DYY1" s="10">
        <v>683.07</v>
      </c>
      <c r="DYZ1" s="10">
        <v>249</v>
      </c>
      <c r="DZA1" s="135">
        <v>1021</v>
      </c>
      <c r="DZB1" s="10">
        <v>666</v>
      </c>
      <c r="DZC1" s="135">
        <v>6061</v>
      </c>
      <c r="DZD1" s="10">
        <v>485</v>
      </c>
      <c r="DZE1" s="10">
        <v>13</v>
      </c>
      <c r="DZF1" s="10">
        <v>57</v>
      </c>
      <c r="DZG1" s="10">
        <v>15</v>
      </c>
      <c r="DZH1" s="10">
        <v>27</v>
      </c>
      <c r="DZI1" s="10">
        <v>10</v>
      </c>
      <c r="DZJ1" s="10">
        <v>41</v>
      </c>
      <c r="DZK1" s="10">
        <v>27</v>
      </c>
      <c r="DZL1" s="10">
        <v>0</v>
      </c>
      <c r="DZM1" s="10">
        <v>81</v>
      </c>
      <c r="DZN1" s="10">
        <v>242</v>
      </c>
      <c r="DZO1" s="10">
        <v>808</v>
      </c>
      <c r="DZP1" s="135">
        <v>9235</v>
      </c>
      <c r="DZQ1" s="135">
        <v>6000</v>
      </c>
      <c r="DZR1" s="135">
        <v>246122</v>
      </c>
      <c r="EFJ1" s="10">
        <v>16</v>
      </c>
      <c r="EFK1" s="10">
        <v>10</v>
      </c>
      <c r="EFL1" s="10">
        <v>1</v>
      </c>
      <c r="EFM1" s="10">
        <v>20</v>
      </c>
      <c r="EFN1" s="10">
        <v>15</v>
      </c>
      <c r="EFO1" s="10">
        <v>270</v>
      </c>
      <c r="EFQ1" s="10" t="s">
        <v>98</v>
      </c>
      <c r="EFR1" s="10" t="s">
        <v>57</v>
      </c>
      <c r="EFS1" s="10" t="s">
        <v>68</v>
      </c>
      <c r="EFT1" s="10" t="s">
        <v>59</v>
      </c>
      <c r="EFU1" s="10" t="s">
        <v>60</v>
      </c>
      <c r="EFV1" s="10">
        <v>1</v>
      </c>
      <c r="EFW1" s="135">
        <v>7116</v>
      </c>
      <c r="EFX1" s="10">
        <v>0</v>
      </c>
      <c r="EFY1" s="135">
        <v>7116</v>
      </c>
      <c r="EFZ1" s="10">
        <v>336</v>
      </c>
      <c r="EGA1" s="10">
        <v>0</v>
      </c>
      <c r="EGB1" s="135">
        <v>1186</v>
      </c>
      <c r="EGC1" s="135">
        <v>11860</v>
      </c>
      <c r="EGD1" s="10">
        <v>857</v>
      </c>
      <c r="EGE1" s="10">
        <v>224</v>
      </c>
      <c r="EGF1" s="10">
        <v>532.5</v>
      </c>
      <c r="EGG1" s="10">
        <v>149</v>
      </c>
      <c r="EGH1" s="10">
        <v>629</v>
      </c>
      <c r="EGI1" s="10">
        <v>389</v>
      </c>
      <c r="EGJ1" s="135">
        <v>3558</v>
      </c>
      <c r="EGK1" s="10">
        <v>285</v>
      </c>
      <c r="EGL1" s="10">
        <v>13</v>
      </c>
      <c r="EGM1" s="10">
        <v>34</v>
      </c>
      <c r="EGN1" s="10">
        <v>9</v>
      </c>
      <c r="EGO1" s="10">
        <v>21</v>
      </c>
      <c r="EGP1" s="10">
        <v>6</v>
      </c>
      <c r="EGQ1" s="10">
        <v>25</v>
      </c>
      <c r="EGR1" s="10">
        <v>16</v>
      </c>
      <c r="EGS1" s="10">
        <v>0</v>
      </c>
      <c r="EGT1" s="10">
        <v>47</v>
      </c>
      <c r="EGU1" s="10">
        <v>142</v>
      </c>
      <c r="EGV1" s="10">
        <v>474</v>
      </c>
      <c r="EGW1" s="135">
        <v>5576</v>
      </c>
      <c r="EGX1" s="135">
        <v>6000</v>
      </c>
      <c r="EGY1" s="135">
        <v>150971</v>
      </c>
      <c r="EMQ1" s="10">
        <v>17</v>
      </c>
      <c r="EMR1" s="10">
        <v>10</v>
      </c>
      <c r="EMS1" s="10">
        <v>1</v>
      </c>
      <c r="EMT1" s="10">
        <v>20</v>
      </c>
      <c r="EMU1" s="10">
        <v>16</v>
      </c>
      <c r="EMV1" s="10">
        <v>270</v>
      </c>
      <c r="EMX1" s="10" t="s">
        <v>100</v>
      </c>
      <c r="EMY1" s="10" t="s">
        <v>57</v>
      </c>
      <c r="EMZ1" s="10" t="s">
        <v>58</v>
      </c>
      <c r="ENA1" s="10" t="s">
        <v>102</v>
      </c>
      <c r="ENB1" s="10" t="s">
        <v>74</v>
      </c>
      <c r="ENC1" s="10">
        <v>1</v>
      </c>
      <c r="END1" s="135">
        <v>7713</v>
      </c>
      <c r="ENE1" s="10">
        <v>0</v>
      </c>
      <c r="ENF1" s="135">
        <v>7713</v>
      </c>
      <c r="ENG1" s="10">
        <v>336</v>
      </c>
      <c r="ENH1" s="10">
        <v>0</v>
      </c>
      <c r="ENI1" s="135">
        <v>1286</v>
      </c>
      <c r="ENJ1" s="135">
        <v>12855</v>
      </c>
      <c r="ENK1" s="10">
        <v>926</v>
      </c>
      <c r="ENL1" s="10">
        <v>241</v>
      </c>
      <c r="ENM1" s="10">
        <v>554.52</v>
      </c>
      <c r="ENN1" s="10">
        <v>161</v>
      </c>
      <c r="ENO1" s="10">
        <v>714</v>
      </c>
      <c r="ENP1" s="10">
        <v>490</v>
      </c>
      <c r="ENQ1" s="135">
        <v>3857</v>
      </c>
      <c r="ENR1" s="10">
        <v>309</v>
      </c>
      <c r="ENS1" s="10">
        <v>13</v>
      </c>
      <c r="ENT1" s="10">
        <v>37</v>
      </c>
      <c r="ENU1" s="10">
        <v>10</v>
      </c>
      <c r="ENV1" s="10">
        <v>22</v>
      </c>
      <c r="ENW1" s="10">
        <v>6</v>
      </c>
      <c r="ENX1" s="10">
        <v>29</v>
      </c>
      <c r="ENY1" s="10">
        <v>20</v>
      </c>
      <c r="ENZ1" s="10">
        <v>0</v>
      </c>
      <c r="EOA1" s="10">
        <v>51</v>
      </c>
      <c r="EOB1" s="10">
        <v>154</v>
      </c>
      <c r="EOC1" s="10">
        <v>514</v>
      </c>
      <c r="EOD1" s="135">
        <v>6065</v>
      </c>
      <c r="EOE1" s="135">
        <v>6000</v>
      </c>
      <c r="EOF1" s="135">
        <v>163696</v>
      </c>
      <c r="ETX1" s="10">
        <v>18</v>
      </c>
      <c r="ETY1" s="10">
        <v>10</v>
      </c>
      <c r="ETZ1" s="10">
        <v>1</v>
      </c>
      <c r="EUA1" s="10">
        <v>20</v>
      </c>
      <c r="EUB1" s="10">
        <v>17</v>
      </c>
      <c r="EUC1" s="10">
        <v>270</v>
      </c>
      <c r="EUE1" s="10" t="s">
        <v>103</v>
      </c>
      <c r="EUF1" s="10" t="s">
        <v>57</v>
      </c>
      <c r="EUG1" s="10" t="s">
        <v>68</v>
      </c>
      <c r="EUH1" s="10" t="s">
        <v>59</v>
      </c>
      <c r="EUI1" s="10" t="s">
        <v>60</v>
      </c>
      <c r="EUJ1" s="10">
        <v>1</v>
      </c>
      <c r="EUK1" s="135">
        <v>7116</v>
      </c>
      <c r="EUL1" s="10">
        <v>0</v>
      </c>
      <c r="EUM1" s="135">
        <v>7116</v>
      </c>
      <c r="EUN1" s="10">
        <v>336</v>
      </c>
      <c r="EUO1" s="10">
        <v>0</v>
      </c>
      <c r="EUP1" s="135">
        <v>1186</v>
      </c>
      <c r="EUQ1" s="135">
        <v>11860</v>
      </c>
      <c r="EUR1" s="10">
        <v>857</v>
      </c>
      <c r="EUS1" s="10">
        <v>224</v>
      </c>
      <c r="EUT1" s="10">
        <v>532.5</v>
      </c>
      <c r="EUU1" s="10">
        <v>149</v>
      </c>
      <c r="EUV1" s="10">
        <v>629</v>
      </c>
      <c r="EUW1" s="10">
        <v>389</v>
      </c>
      <c r="EUX1" s="135">
        <v>3558</v>
      </c>
      <c r="EUY1" s="10">
        <v>285</v>
      </c>
      <c r="EUZ1" s="10">
        <v>13</v>
      </c>
      <c r="EVA1" s="10">
        <v>34</v>
      </c>
      <c r="EVB1" s="10">
        <v>9</v>
      </c>
      <c r="EVC1" s="10">
        <v>21</v>
      </c>
      <c r="EVD1" s="10">
        <v>6</v>
      </c>
      <c r="EVE1" s="10">
        <v>25</v>
      </c>
      <c r="EVF1" s="10">
        <v>16</v>
      </c>
      <c r="EVG1" s="10">
        <v>0</v>
      </c>
      <c r="EVH1" s="10">
        <v>47</v>
      </c>
      <c r="EVI1" s="10">
        <v>142</v>
      </c>
      <c r="EVJ1" s="10">
        <v>474</v>
      </c>
      <c r="EVK1" s="135">
        <v>5576</v>
      </c>
      <c r="EVL1" s="135">
        <v>6000</v>
      </c>
      <c r="EVM1" s="135">
        <v>150971</v>
      </c>
      <c r="FBE1" s="10">
        <v>19</v>
      </c>
      <c r="FBF1" s="10">
        <v>10</v>
      </c>
      <c r="FBG1" s="10">
        <v>1</v>
      </c>
      <c r="FBH1" s="10">
        <v>20</v>
      </c>
      <c r="FBI1" s="10">
        <v>18</v>
      </c>
      <c r="FBJ1" s="10">
        <v>270</v>
      </c>
      <c r="FBL1" s="10" t="s">
        <v>105</v>
      </c>
      <c r="FBM1" s="10" t="s">
        <v>57</v>
      </c>
      <c r="FBN1" s="10" t="s">
        <v>68</v>
      </c>
      <c r="FBO1" s="10" t="s">
        <v>107</v>
      </c>
      <c r="FBP1" s="10" t="s">
        <v>60</v>
      </c>
      <c r="FBQ1" s="10">
        <v>1</v>
      </c>
      <c r="FBR1" s="135">
        <v>7116</v>
      </c>
      <c r="FBS1" s="10">
        <v>0</v>
      </c>
      <c r="FBT1" s="135">
        <v>7116</v>
      </c>
      <c r="FBU1" s="10">
        <v>269</v>
      </c>
      <c r="FBV1" s="10">
        <v>0</v>
      </c>
      <c r="FBW1" s="135">
        <v>1186</v>
      </c>
      <c r="FBX1" s="135">
        <v>11860</v>
      </c>
      <c r="FBY1" s="10">
        <v>849</v>
      </c>
      <c r="FBZ1" s="10">
        <v>222</v>
      </c>
      <c r="FCA1" s="10">
        <v>530.91999999999996</v>
      </c>
      <c r="FCB1" s="10">
        <v>148</v>
      </c>
      <c r="FCC1" s="10">
        <v>629</v>
      </c>
      <c r="FCD1" s="10">
        <v>389</v>
      </c>
      <c r="FCE1" s="135">
        <v>3558</v>
      </c>
      <c r="FCF1" s="10">
        <v>285</v>
      </c>
      <c r="FCG1" s="10">
        <v>11</v>
      </c>
      <c r="FCH1" s="10">
        <v>34</v>
      </c>
      <c r="FCI1" s="10">
        <v>9</v>
      </c>
      <c r="FCJ1" s="10">
        <v>21</v>
      </c>
      <c r="FCK1" s="10">
        <v>6</v>
      </c>
      <c r="FCL1" s="10">
        <v>25</v>
      </c>
      <c r="FCM1" s="10">
        <v>16</v>
      </c>
      <c r="FCN1" s="10">
        <v>0</v>
      </c>
      <c r="FCO1" s="10">
        <v>47</v>
      </c>
      <c r="FCP1" s="10">
        <v>142</v>
      </c>
      <c r="FCQ1" s="10">
        <v>474</v>
      </c>
      <c r="FCR1" s="135">
        <v>5537</v>
      </c>
      <c r="FCS1" s="135">
        <v>6000</v>
      </c>
      <c r="FCT1" s="135">
        <v>149973</v>
      </c>
      <c r="FIL1" s="10">
        <v>20</v>
      </c>
      <c r="FIM1" s="10">
        <v>10</v>
      </c>
      <c r="FIN1" s="10">
        <v>1</v>
      </c>
      <c r="FIO1" s="10">
        <v>20</v>
      </c>
      <c r="FIP1" s="10">
        <v>19</v>
      </c>
      <c r="FIQ1" s="10">
        <v>270</v>
      </c>
      <c r="FIS1" s="10" t="s">
        <v>108</v>
      </c>
      <c r="FIT1" s="10" t="s">
        <v>57</v>
      </c>
      <c r="FIU1" s="10" t="s">
        <v>68</v>
      </c>
      <c r="FIV1" s="10" t="s">
        <v>59</v>
      </c>
      <c r="FIW1" s="10" t="s">
        <v>60</v>
      </c>
      <c r="FIX1" s="10">
        <v>1</v>
      </c>
      <c r="FIY1" s="135">
        <v>7116</v>
      </c>
      <c r="FIZ1" s="10">
        <v>0</v>
      </c>
      <c r="FJA1" s="135">
        <v>7116</v>
      </c>
      <c r="FJB1" s="10">
        <v>269</v>
      </c>
      <c r="FJC1" s="135">
        <v>3084</v>
      </c>
      <c r="FJD1" s="135">
        <v>1186</v>
      </c>
      <c r="FJE1" s="135">
        <v>11860</v>
      </c>
      <c r="FJF1" s="10">
        <v>849</v>
      </c>
      <c r="FJG1" s="10">
        <v>222</v>
      </c>
      <c r="FJH1" s="10">
        <v>530.91999999999996</v>
      </c>
      <c r="FJI1" s="10">
        <v>148</v>
      </c>
      <c r="FJJ1" s="10">
        <v>629</v>
      </c>
      <c r="FJK1" s="10">
        <v>389</v>
      </c>
      <c r="FJL1" s="135">
        <v>3558</v>
      </c>
      <c r="FJM1" s="10">
        <v>285</v>
      </c>
      <c r="FJN1" s="10">
        <v>11</v>
      </c>
      <c r="FJO1" s="10">
        <v>34</v>
      </c>
      <c r="FJP1" s="10">
        <v>9</v>
      </c>
      <c r="FJQ1" s="10">
        <v>21</v>
      </c>
      <c r="FJR1" s="10">
        <v>6</v>
      </c>
      <c r="FJS1" s="10">
        <v>25</v>
      </c>
      <c r="FJT1" s="10">
        <v>16</v>
      </c>
      <c r="FJU1" s="10">
        <v>123</v>
      </c>
      <c r="FJV1" s="10">
        <v>47</v>
      </c>
      <c r="FJW1" s="10">
        <v>142</v>
      </c>
      <c r="FJX1" s="10">
        <v>474</v>
      </c>
      <c r="FJY1" s="135">
        <v>5661</v>
      </c>
      <c r="FJZ1" s="135">
        <v>6000</v>
      </c>
      <c r="FKA1" s="135">
        <v>153180</v>
      </c>
      <c r="FPS1" s="10">
        <v>21</v>
      </c>
      <c r="FPT1" s="10">
        <v>10</v>
      </c>
      <c r="FPU1" s="10">
        <v>1</v>
      </c>
      <c r="FPV1" s="10">
        <v>20</v>
      </c>
      <c r="FPW1" s="10">
        <v>20</v>
      </c>
      <c r="FPX1" s="10">
        <v>270</v>
      </c>
      <c r="FPZ1" s="10" t="s">
        <v>110</v>
      </c>
      <c r="FQA1" s="10" t="s">
        <v>57</v>
      </c>
      <c r="FQB1" s="10" t="s">
        <v>64</v>
      </c>
      <c r="FQC1" s="10" t="s">
        <v>65</v>
      </c>
      <c r="FQD1" s="10" t="s">
        <v>60</v>
      </c>
      <c r="FQE1" s="10">
        <v>1</v>
      </c>
      <c r="FQF1" s="135">
        <v>6852</v>
      </c>
      <c r="FQG1" s="10">
        <v>0</v>
      </c>
      <c r="FQH1" s="135">
        <v>6852</v>
      </c>
      <c r="FQI1" s="10">
        <v>404</v>
      </c>
      <c r="FQJ1" s="10">
        <v>0</v>
      </c>
      <c r="FQK1" s="135">
        <v>1142</v>
      </c>
      <c r="FQL1" s="135">
        <v>11421</v>
      </c>
      <c r="FQM1" s="10">
        <v>834</v>
      </c>
      <c r="FQN1" s="10">
        <v>218</v>
      </c>
      <c r="FQO1" s="10">
        <v>526.38</v>
      </c>
      <c r="FQP1" s="10">
        <v>145</v>
      </c>
      <c r="FQQ1" s="10">
        <v>619</v>
      </c>
      <c r="FQR1" s="10">
        <v>379</v>
      </c>
      <c r="FQS1" s="135">
        <v>3426</v>
      </c>
      <c r="FQT1" s="10">
        <v>274</v>
      </c>
      <c r="FQU1" s="10">
        <v>16</v>
      </c>
      <c r="FQV1" s="10">
        <v>33</v>
      </c>
      <c r="FQW1" s="10">
        <v>9</v>
      </c>
      <c r="FQX1" s="10">
        <v>21</v>
      </c>
      <c r="FQY1" s="10">
        <v>6</v>
      </c>
      <c r="FQZ1" s="10">
        <v>25</v>
      </c>
      <c r="FRA1" s="10">
        <v>15</v>
      </c>
      <c r="FRB1" s="10">
        <v>0</v>
      </c>
      <c r="FRC1" s="10">
        <v>46</v>
      </c>
      <c r="FRD1" s="10">
        <v>137</v>
      </c>
      <c r="FRE1" s="10">
        <v>457</v>
      </c>
      <c r="FRF1" s="135">
        <v>5429</v>
      </c>
      <c r="FRG1" s="135">
        <v>6000</v>
      </c>
      <c r="FRH1" s="135">
        <v>147150</v>
      </c>
      <c r="FWZ1" s="10">
        <v>22</v>
      </c>
      <c r="FXA1" s="10">
        <v>10</v>
      </c>
      <c r="FXB1" s="10">
        <v>1</v>
      </c>
      <c r="FXC1" s="10">
        <v>20</v>
      </c>
      <c r="FXD1" s="10">
        <v>21</v>
      </c>
      <c r="FXE1" s="10">
        <v>270</v>
      </c>
      <c r="FXG1" s="10" t="s">
        <v>318</v>
      </c>
      <c r="FXH1" s="10" t="s">
        <v>143</v>
      </c>
      <c r="FXI1" s="10" t="s">
        <v>284</v>
      </c>
      <c r="FXJ1" s="10" t="s">
        <v>179</v>
      </c>
      <c r="FXK1" s="10" t="s">
        <v>60</v>
      </c>
      <c r="FXL1" s="10">
        <v>1</v>
      </c>
      <c r="FXM1" s="135">
        <v>22186</v>
      </c>
      <c r="FXN1" s="10">
        <v>0</v>
      </c>
      <c r="FXO1" s="135">
        <v>22186</v>
      </c>
      <c r="FXP1" s="10">
        <v>202</v>
      </c>
      <c r="FXQ1" s="10">
        <v>0</v>
      </c>
      <c r="FXR1" s="135">
        <v>3698</v>
      </c>
      <c r="FXS1" s="135">
        <v>36977</v>
      </c>
      <c r="FXT1" s="135">
        <v>2575</v>
      </c>
      <c r="FXU1" s="10">
        <v>672</v>
      </c>
      <c r="FXV1" s="10">
        <v>1000.62</v>
      </c>
      <c r="FXW1" s="10">
        <v>448</v>
      </c>
      <c r="FXX1" s="135">
        <v>1465</v>
      </c>
      <c r="FXY1" s="10">
        <v>987</v>
      </c>
      <c r="FXZ1" s="135">
        <v>11093</v>
      </c>
      <c r="FYA1" s="10">
        <v>887</v>
      </c>
      <c r="FYB1" s="10">
        <v>8</v>
      </c>
      <c r="FYC1" s="10">
        <v>103</v>
      </c>
      <c r="FYD1" s="10">
        <v>27</v>
      </c>
      <c r="FYE1" s="10">
        <v>40</v>
      </c>
      <c r="FYF1" s="10">
        <v>18</v>
      </c>
      <c r="FYG1" s="10">
        <v>59</v>
      </c>
      <c r="FYH1" s="10">
        <v>39</v>
      </c>
      <c r="FYI1" s="10">
        <v>0</v>
      </c>
      <c r="FYJ1" s="10">
        <v>148</v>
      </c>
      <c r="FYK1" s="10">
        <v>444</v>
      </c>
      <c r="FYL1" s="135">
        <v>1479</v>
      </c>
      <c r="FYM1" s="135">
        <v>16247</v>
      </c>
      <c r="FYN1" s="10">
        <v>0</v>
      </c>
      <c r="FYO1" s="135">
        <v>422429</v>
      </c>
      <c r="GEG1" s="10">
        <v>23</v>
      </c>
      <c r="GEH1" s="10">
        <v>10</v>
      </c>
      <c r="GEI1" s="10">
        <v>1</v>
      </c>
      <c r="GEJ1" s="10">
        <v>20</v>
      </c>
      <c r="GEK1" s="10">
        <v>22</v>
      </c>
      <c r="GEL1" s="10">
        <v>270</v>
      </c>
      <c r="GEN1" s="10" t="s">
        <v>112</v>
      </c>
      <c r="GEO1" s="10" t="s">
        <v>57</v>
      </c>
      <c r="GEP1" s="10" t="s">
        <v>68</v>
      </c>
      <c r="GEQ1" s="10" t="s">
        <v>59</v>
      </c>
      <c r="GER1" s="10" t="s">
        <v>60</v>
      </c>
      <c r="GES1" s="10">
        <v>1</v>
      </c>
      <c r="GET1" s="135">
        <v>7116</v>
      </c>
      <c r="GEU1" s="10">
        <v>0</v>
      </c>
      <c r="GEV1" s="135">
        <v>7116</v>
      </c>
      <c r="GEW1" s="10">
        <v>336</v>
      </c>
      <c r="GEX1" s="10">
        <v>0</v>
      </c>
      <c r="GEY1" s="135">
        <v>1186</v>
      </c>
      <c r="GEZ1" s="135">
        <v>11860</v>
      </c>
      <c r="GFA1" s="10">
        <v>857</v>
      </c>
      <c r="GFB1" s="10">
        <v>224</v>
      </c>
      <c r="GFC1" s="10">
        <v>532.5</v>
      </c>
      <c r="GFD1" s="10">
        <v>149</v>
      </c>
      <c r="GFE1" s="10">
        <v>629</v>
      </c>
      <c r="GFF1" s="10">
        <v>389</v>
      </c>
      <c r="GFG1" s="135">
        <v>3558</v>
      </c>
      <c r="GFH1" s="10">
        <v>285</v>
      </c>
      <c r="GFI1" s="10">
        <v>13</v>
      </c>
      <c r="GFJ1" s="10">
        <v>34</v>
      </c>
      <c r="GFK1" s="10">
        <v>9</v>
      </c>
      <c r="GFL1" s="10">
        <v>21</v>
      </c>
      <c r="GFM1" s="10">
        <v>6</v>
      </c>
      <c r="GFN1" s="10">
        <v>25</v>
      </c>
      <c r="GFO1" s="10">
        <v>16</v>
      </c>
      <c r="GFP1" s="10">
        <v>0</v>
      </c>
      <c r="GFQ1" s="10">
        <v>47</v>
      </c>
      <c r="GFR1" s="10">
        <v>142</v>
      </c>
      <c r="GFS1" s="10">
        <v>474</v>
      </c>
      <c r="GFT1" s="135">
        <v>5576</v>
      </c>
      <c r="GFU1" s="135">
        <v>6000</v>
      </c>
      <c r="GFV1" s="135">
        <v>150971</v>
      </c>
      <c r="GLN1" s="10">
        <v>24</v>
      </c>
      <c r="GLO1" s="10">
        <v>10</v>
      </c>
      <c r="GLP1" s="10">
        <v>1</v>
      </c>
      <c r="GLQ1" s="10">
        <v>20</v>
      </c>
      <c r="GLR1" s="10">
        <v>23</v>
      </c>
      <c r="GLS1" s="10">
        <v>270</v>
      </c>
      <c r="GLU1" s="10" t="s">
        <v>114</v>
      </c>
      <c r="GLV1" s="10" t="s">
        <v>57</v>
      </c>
      <c r="GLW1" s="10" t="s">
        <v>58</v>
      </c>
      <c r="GLX1" s="10" t="s">
        <v>59</v>
      </c>
      <c r="GLY1" s="10" t="s">
        <v>60</v>
      </c>
      <c r="GLZ1" s="10">
        <v>1</v>
      </c>
      <c r="GMA1" s="135">
        <v>7713</v>
      </c>
      <c r="GMB1" s="10">
        <v>0</v>
      </c>
      <c r="GMC1" s="135">
        <v>7713</v>
      </c>
      <c r="GMD1" s="10">
        <v>336</v>
      </c>
      <c r="GME1" s="10">
        <v>0</v>
      </c>
      <c r="GMF1" s="135">
        <v>1286</v>
      </c>
      <c r="GMG1" s="135">
        <v>12855</v>
      </c>
      <c r="GMH1" s="10">
        <v>926</v>
      </c>
      <c r="GMI1" s="10">
        <v>241</v>
      </c>
      <c r="GMJ1" s="10">
        <v>554.52</v>
      </c>
      <c r="GMK1" s="10">
        <v>161</v>
      </c>
      <c r="GML1" s="10">
        <v>714</v>
      </c>
      <c r="GMM1" s="10">
        <v>490</v>
      </c>
      <c r="GMN1" s="135">
        <v>3857</v>
      </c>
      <c r="GMO1" s="10">
        <v>309</v>
      </c>
      <c r="GMP1" s="10">
        <v>13</v>
      </c>
      <c r="GMQ1" s="10">
        <v>37</v>
      </c>
      <c r="GMR1" s="10">
        <v>10</v>
      </c>
      <c r="GMS1" s="10">
        <v>22</v>
      </c>
      <c r="GMT1" s="10">
        <v>6</v>
      </c>
      <c r="GMU1" s="10">
        <v>29</v>
      </c>
      <c r="GMV1" s="10">
        <v>20</v>
      </c>
      <c r="GMW1" s="10">
        <v>0</v>
      </c>
      <c r="GMX1" s="10">
        <v>51</v>
      </c>
      <c r="GMY1" s="10">
        <v>154</v>
      </c>
      <c r="GMZ1" s="10">
        <v>514</v>
      </c>
      <c r="GNA1" s="135">
        <v>6065</v>
      </c>
      <c r="GNB1" s="135">
        <v>6000</v>
      </c>
      <c r="GNC1" s="135">
        <v>163696</v>
      </c>
      <c r="GSU1" s="10">
        <v>25</v>
      </c>
      <c r="GSV1" s="10">
        <v>10</v>
      </c>
      <c r="GSW1" s="10">
        <v>1</v>
      </c>
      <c r="GSX1" s="10">
        <v>20</v>
      </c>
      <c r="GSY1" s="10">
        <v>24</v>
      </c>
      <c r="GSZ1" s="10">
        <v>270</v>
      </c>
      <c r="GTB1" s="10" t="s">
        <v>116</v>
      </c>
      <c r="GTC1" s="10" t="s">
        <v>57</v>
      </c>
      <c r="GTD1" s="10" t="s">
        <v>79</v>
      </c>
      <c r="GTE1" s="10" t="s">
        <v>59</v>
      </c>
      <c r="GTF1" s="10" t="s">
        <v>60</v>
      </c>
      <c r="GTG1" s="10">
        <v>1</v>
      </c>
      <c r="GTH1" s="135">
        <v>8086</v>
      </c>
      <c r="GTI1" s="10">
        <v>0</v>
      </c>
      <c r="GTJ1" s="135">
        <v>8086</v>
      </c>
      <c r="GTK1" s="10">
        <v>336</v>
      </c>
      <c r="GTL1" s="10">
        <v>0</v>
      </c>
      <c r="GTM1" s="135">
        <v>1348</v>
      </c>
      <c r="GTN1" s="135">
        <v>13477</v>
      </c>
      <c r="GTO1" s="10">
        <v>969</v>
      </c>
      <c r="GTP1" s="10">
        <v>253</v>
      </c>
      <c r="GTQ1" s="10">
        <v>565.28</v>
      </c>
      <c r="GTR1" s="10">
        <v>168</v>
      </c>
      <c r="GTS1" s="10">
        <v>722</v>
      </c>
      <c r="GTT1" s="10">
        <v>500</v>
      </c>
      <c r="GTU1" s="135">
        <v>4043</v>
      </c>
      <c r="GTV1" s="10">
        <v>323</v>
      </c>
      <c r="GTW1" s="10">
        <v>13</v>
      </c>
      <c r="GTX1" s="10">
        <v>39</v>
      </c>
      <c r="GTY1" s="10">
        <v>10</v>
      </c>
      <c r="GTZ1" s="10">
        <v>23</v>
      </c>
      <c r="GUA1" s="10">
        <v>7</v>
      </c>
      <c r="GUB1" s="10">
        <v>29</v>
      </c>
      <c r="GUC1" s="10">
        <v>20</v>
      </c>
      <c r="GUD1" s="10">
        <v>0</v>
      </c>
      <c r="GUE1" s="10">
        <v>54</v>
      </c>
      <c r="GUF1" s="10">
        <v>162</v>
      </c>
      <c r="GUG1" s="10">
        <v>539</v>
      </c>
      <c r="GUH1" s="135">
        <v>6323</v>
      </c>
      <c r="GUI1" s="135">
        <v>6000</v>
      </c>
      <c r="GUJ1" s="135">
        <v>170387</v>
      </c>
      <c r="HAB1" s="10">
        <v>26</v>
      </c>
      <c r="HAC1" s="10">
        <v>10</v>
      </c>
      <c r="HAD1" s="10">
        <v>1</v>
      </c>
      <c r="HAE1" s="10">
        <v>20</v>
      </c>
      <c r="HAF1" s="10">
        <v>25</v>
      </c>
      <c r="HAG1" s="10">
        <v>270</v>
      </c>
      <c r="HAI1" s="10" t="s">
        <v>118</v>
      </c>
      <c r="HAJ1" s="10" t="s">
        <v>57</v>
      </c>
      <c r="HAK1" s="10" t="s">
        <v>120</v>
      </c>
      <c r="HAL1" s="10" t="s">
        <v>121</v>
      </c>
      <c r="HAM1" s="10" t="s">
        <v>74</v>
      </c>
      <c r="HAN1" s="10">
        <v>1</v>
      </c>
      <c r="HAO1" s="135">
        <v>10348</v>
      </c>
      <c r="HAP1" s="10">
        <v>0</v>
      </c>
      <c r="HAQ1" s="135">
        <v>10348</v>
      </c>
      <c r="HAR1" s="10">
        <v>471</v>
      </c>
      <c r="HAS1" s="135">
        <v>4484</v>
      </c>
      <c r="HAT1" s="135">
        <v>1725</v>
      </c>
      <c r="HAU1" s="135">
        <v>17246</v>
      </c>
      <c r="HAV1" s="135">
        <v>1244</v>
      </c>
      <c r="HAW1" s="10">
        <v>325</v>
      </c>
      <c r="HAX1" s="10">
        <v>633.79</v>
      </c>
      <c r="HAY1" s="10">
        <v>216</v>
      </c>
      <c r="HAZ1" s="10">
        <v>936</v>
      </c>
      <c r="HBA1" s="10">
        <v>650</v>
      </c>
      <c r="HBB1" s="135">
        <v>5174</v>
      </c>
      <c r="HBC1" s="10">
        <v>414</v>
      </c>
      <c r="HBD1" s="10">
        <v>19</v>
      </c>
      <c r="HBE1" s="10">
        <v>50</v>
      </c>
      <c r="HBF1" s="10">
        <v>13</v>
      </c>
      <c r="HBG1" s="10">
        <v>25</v>
      </c>
      <c r="HBH1" s="10">
        <v>9</v>
      </c>
      <c r="HBI1" s="10">
        <v>37</v>
      </c>
      <c r="HBJ1" s="10">
        <v>26</v>
      </c>
      <c r="HBK1" s="10">
        <v>179</v>
      </c>
      <c r="HBL1" s="10">
        <v>69</v>
      </c>
      <c r="HBM1" s="10">
        <v>207</v>
      </c>
      <c r="HBN1" s="10">
        <v>690</v>
      </c>
      <c r="HBO1" s="135">
        <v>8260</v>
      </c>
      <c r="HBP1" s="135">
        <v>6000</v>
      </c>
      <c r="HBQ1" s="135">
        <v>220771</v>
      </c>
      <c r="HHI1" s="10">
        <v>27</v>
      </c>
      <c r="HHJ1" s="10">
        <v>10</v>
      </c>
      <c r="HHK1" s="10">
        <v>1</v>
      </c>
      <c r="HHL1" s="10">
        <v>20</v>
      </c>
      <c r="HHM1" s="10">
        <v>26</v>
      </c>
      <c r="HHN1" s="10">
        <v>270</v>
      </c>
      <c r="HHP1" s="10" t="s">
        <v>122</v>
      </c>
      <c r="HHQ1" s="10" t="s">
        <v>57</v>
      </c>
      <c r="HHR1" s="10" t="s">
        <v>124</v>
      </c>
      <c r="HHS1" s="10" t="s">
        <v>125</v>
      </c>
      <c r="HHT1" s="10" t="s">
        <v>74</v>
      </c>
      <c r="HHU1" s="10">
        <v>1</v>
      </c>
      <c r="HHV1" s="135">
        <v>10823</v>
      </c>
      <c r="HHW1" s="10">
        <v>0</v>
      </c>
      <c r="HHX1" s="135">
        <v>10823</v>
      </c>
      <c r="HHY1" s="10">
        <v>336</v>
      </c>
      <c r="HHZ1" s="10">
        <v>0</v>
      </c>
      <c r="HIA1" s="135">
        <v>1804</v>
      </c>
      <c r="HIB1" s="135">
        <v>18038</v>
      </c>
      <c r="HIC1" s="135">
        <v>1283</v>
      </c>
      <c r="HID1" s="10">
        <v>335</v>
      </c>
      <c r="HIE1" s="10">
        <v>644.75</v>
      </c>
      <c r="HIF1" s="10">
        <v>223</v>
      </c>
      <c r="HIG1" s="10">
        <v>951</v>
      </c>
      <c r="HIH1" s="10">
        <v>665</v>
      </c>
      <c r="HII1" s="135">
        <v>5411</v>
      </c>
      <c r="HIJ1" s="10">
        <v>433</v>
      </c>
      <c r="HIK1" s="10">
        <v>13</v>
      </c>
      <c r="HIL1" s="10">
        <v>51</v>
      </c>
      <c r="HIM1" s="10">
        <v>13</v>
      </c>
      <c r="HIN1" s="10">
        <v>26</v>
      </c>
      <c r="HIO1" s="10">
        <v>9</v>
      </c>
      <c r="HIP1" s="10">
        <v>38</v>
      </c>
      <c r="HIQ1" s="10">
        <v>27</v>
      </c>
      <c r="HIR1" s="10">
        <v>0</v>
      </c>
      <c r="HIS1" s="10">
        <v>72</v>
      </c>
      <c r="HIT1" s="10">
        <v>216</v>
      </c>
      <c r="HIU1" s="10">
        <v>722</v>
      </c>
      <c r="HIV1" s="135">
        <v>8335</v>
      </c>
      <c r="HIW1" s="135">
        <v>6000</v>
      </c>
      <c r="HIX1" s="135">
        <v>222719</v>
      </c>
      <c r="HOP1" s="10">
        <v>28</v>
      </c>
      <c r="HOQ1" s="10">
        <v>10</v>
      </c>
      <c r="HOR1" s="10">
        <v>1</v>
      </c>
      <c r="HOS1" s="10">
        <v>20</v>
      </c>
      <c r="HOT1" s="10">
        <v>27</v>
      </c>
      <c r="HOU1" s="10">
        <v>270</v>
      </c>
      <c r="HOW1" s="10" t="s">
        <v>126</v>
      </c>
      <c r="HOX1" s="10" t="s">
        <v>57</v>
      </c>
      <c r="HOY1" s="10" t="s">
        <v>64</v>
      </c>
      <c r="HOZ1" s="10" t="s">
        <v>65</v>
      </c>
      <c r="HPA1" s="10" t="s">
        <v>74</v>
      </c>
      <c r="HPB1" s="10">
        <v>1</v>
      </c>
      <c r="HPC1" s="135">
        <v>6852</v>
      </c>
      <c r="HPD1" s="10">
        <v>0</v>
      </c>
      <c r="HPE1" s="135">
        <v>6852</v>
      </c>
      <c r="HPF1" s="10">
        <v>404</v>
      </c>
      <c r="HPG1" s="10">
        <v>0</v>
      </c>
      <c r="HPH1" s="135">
        <v>1142</v>
      </c>
      <c r="HPI1" s="135">
        <v>11421</v>
      </c>
      <c r="HPJ1" s="10">
        <v>834</v>
      </c>
      <c r="HPK1" s="10">
        <v>218</v>
      </c>
      <c r="HPL1" s="10">
        <v>526.38</v>
      </c>
      <c r="HPM1" s="10">
        <v>145</v>
      </c>
      <c r="HPN1" s="10">
        <v>619</v>
      </c>
      <c r="HPO1" s="10">
        <v>379</v>
      </c>
      <c r="HPP1" s="135">
        <v>3426</v>
      </c>
      <c r="HPQ1" s="10">
        <v>274</v>
      </c>
      <c r="HPR1" s="10">
        <v>16</v>
      </c>
      <c r="HPS1" s="10">
        <v>33</v>
      </c>
      <c r="HPT1" s="10">
        <v>9</v>
      </c>
      <c r="HPU1" s="10">
        <v>21</v>
      </c>
      <c r="HPV1" s="10">
        <v>6</v>
      </c>
      <c r="HPW1" s="10">
        <v>25</v>
      </c>
      <c r="HPX1" s="10">
        <v>15</v>
      </c>
      <c r="HPY1" s="10">
        <v>0</v>
      </c>
      <c r="HPZ1" s="10">
        <v>46</v>
      </c>
      <c r="HQA1" s="10">
        <v>137</v>
      </c>
      <c r="HQB1" s="10">
        <v>457</v>
      </c>
      <c r="HQC1" s="135">
        <v>5429</v>
      </c>
      <c r="HQD1" s="135">
        <v>6000</v>
      </c>
      <c r="HQE1" s="135">
        <v>147150</v>
      </c>
      <c r="HVW1" s="10">
        <v>29</v>
      </c>
      <c r="HVX1" s="10">
        <v>10</v>
      </c>
      <c r="HVY1" s="10">
        <v>1</v>
      </c>
      <c r="HVZ1" s="10">
        <v>20</v>
      </c>
      <c r="HWA1" s="10">
        <v>28</v>
      </c>
      <c r="HWB1" s="10">
        <v>270</v>
      </c>
      <c r="HWD1" s="10" t="s">
        <v>128</v>
      </c>
      <c r="HWE1" s="10" t="s">
        <v>57</v>
      </c>
      <c r="HWF1" s="10" t="s">
        <v>130</v>
      </c>
      <c r="HWG1" s="10" t="s">
        <v>73</v>
      </c>
      <c r="HWH1" s="10" t="s">
        <v>74</v>
      </c>
      <c r="HWI1" s="10">
        <v>1</v>
      </c>
      <c r="HWJ1" s="135">
        <v>9861</v>
      </c>
      <c r="HWK1" s="10">
        <v>0</v>
      </c>
      <c r="HWL1" s="135">
        <v>9861</v>
      </c>
      <c r="HWM1" s="10">
        <v>269</v>
      </c>
      <c r="HWN1" s="10">
        <v>0</v>
      </c>
      <c r="HWO1" s="135">
        <v>1644</v>
      </c>
      <c r="HWP1" s="135">
        <v>16435</v>
      </c>
      <c r="HWQ1" s="135">
        <v>1165</v>
      </c>
      <c r="HWR1" s="10">
        <v>304</v>
      </c>
      <c r="HWS1" s="10">
        <v>556.27</v>
      </c>
      <c r="HWT1" s="10">
        <v>203</v>
      </c>
      <c r="HWU1" s="10">
        <v>926</v>
      </c>
      <c r="HWV1" s="10">
        <v>578</v>
      </c>
      <c r="HWW1" s="135">
        <v>4931</v>
      </c>
      <c r="HWX1" s="10">
        <v>394</v>
      </c>
      <c r="HWY1" s="10">
        <v>11</v>
      </c>
      <c r="HWZ1" s="10">
        <v>47</v>
      </c>
      <c r="HXA1" s="10">
        <v>12</v>
      </c>
      <c r="HXB1" s="10">
        <v>22</v>
      </c>
      <c r="HXC1" s="10">
        <v>8</v>
      </c>
      <c r="HXD1" s="10">
        <v>37</v>
      </c>
      <c r="HXE1" s="10">
        <v>23</v>
      </c>
      <c r="HXF1" s="10">
        <v>0</v>
      </c>
      <c r="HXG1" s="10">
        <v>66</v>
      </c>
      <c r="HXH1" s="10">
        <v>197</v>
      </c>
      <c r="HXI1" s="10">
        <v>657</v>
      </c>
      <c r="HXJ1" s="135">
        <v>7574</v>
      </c>
      <c r="HXK1" s="135">
        <v>6000</v>
      </c>
      <c r="HXL1" s="135">
        <v>202926</v>
      </c>
      <c r="IDD1" s="10">
        <v>30</v>
      </c>
      <c r="IDE1" s="10">
        <v>10</v>
      </c>
      <c r="IDF1" s="10">
        <v>1</v>
      </c>
      <c r="IDG1" s="10">
        <v>20</v>
      </c>
      <c r="IDH1" s="10">
        <v>29</v>
      </c>
      <c r="IDI1" s="10">
        <v>270</v>
      </c>
      <c r="IDK1" s="10" t="s">
        <v>131</v>
      </c>
      <c r="IDL1" s="10" t="s">
        <v>57</v>
      </c>
      <c r="IDM1" s="10" t="s">
        <v>68</v>
      </c>
      <c r="IDN1" s="10" t="s">
        <v>59</v>
      </c>
      <c r="IDO1" s="10" t="s">
        <v>60</v>
      </c>
      <c r="IDP1" s="10">
        <v>1</v>
      </c>
      <c r="IDQ1" s="135">
        <v>7116</v>
      </c>
      <c r="IDR1" s="10">
        <v>0</v>
      </c>
      <c r="IDS1" s="135">
        <v>7116</v>
      </c>
      <c r="IDT1" s="10">
        <v>404</v>
      </c>
      <c r="IDU1" s="135">
        <v>3084</v>
      </c>
      <c r="IDV1" s="135">
        <v>1186</v>
      </c>
      <c r="IDW1" s="135">
        <v>11860</v>
      </c>
      <c r="IDX1" s="10">
        <v>865</v>
      </c>
      <c r="IDY1" s="10">
        <v>226</v>
      </c>
      <c r="IDZ1" s="10">
        <v>534.07000000000005</v>
      </c>
      <c r="IEA1" s="10">
        <v>150</v>
      </c>
      <c r="IEB1" s="10">
        <v>629</v>
      </c>
      <c r="IEC1" s="10">
        <v>389</v>
      </c>
      <c r="IED1" s="135">
        <v>3558</v>
      </c>
      <c r="IEE1" s="10">
        <v>285</v>
      </c>
      <c r="IEF1" s="10">
        <v>16</v>
      </c>
      <c r="IEG1" s="10">
        <v>35</v>
      </c>
      <c r="IEH1" s="10">
        <v>9</v>
      </c>
      <c r="IEI1" s="10">
        <v>21</v>
      </c>
      <c r="IEJ1" s="10">
        <v>6</v>
      </c>
      <c r="IEK1" s="10">
        <v>25</v>
      </c>
      <c r="IEL1" s="10">
        <v>16</v>
      </c>
      <c r="IEM1" s="10">
        <v>123</v>
      </c>
      <c r="IEN1" s="10">
        <v>47</v>
      </c>
      <c r="IEO1" s="10">
        <v>142</v>
      </c>
      <c r="IEP1" s="10">
        <v>474</v>
      </c>
      <c r="IEQ1" s="135">
        <v>5738</v>
      </c>
      <c r="IER1" s="135">
        <v>6000</v>
      </c>
      <c r="IES1" s="135">
        <v>155176</v>
      </c>
      <c r="IKK1" s="10">
        <v>31</v>
      </c>
      <c r="IKL1" s="10">
        <v>10</v>
      </c>
      <c r="IKM1" s="10">
        <v>1</v>
      </c>
      <c r="IKN1" s="10">
        <v>20</v>
      </c>
      <c r="IKO1" s="10">
        <v>30</v>
      </c>
      <c r="IKP1" s="10">
        <v>270</v>
      </c>
      <c r="IKR1" s="10" t="s">
        <v>133</v>
      </c>
      <c r="IKS1" s="10" t="s">
        <v>57</v>
      </c>
      <c r="IKT1" s="10" t="s">
        <v>68</v>
      </c>
      <c r="IKU1" s="10" t="s">
        <v>59</v>
      </c>
      <c r="IKV1" s="10" t="s">
        <v>60</v>
      </c>
      <c r="IKW1" s="10">
        <v>1</v>
      </c>
      <c r="IKX1" s="135">
        <v>7116</v>
      </c>
      <c r="IKY1" s="10">
        <v>0</v>
      </c>
      <c r="IKZ1" s="135">
        <v>7116</v>
      </c>
      <c r="ILA1" s="10">
        <v>269</v>
      </c>
      <c r="ILB1" s="135">
        <v>3084</v>
      </c>
      <c r="ILC1" s="135">
        <v>1186</v>
      </c>
      <c r="ILD1" s="135">
        <v>11860</v>
      </c>
      <c r="ILE1" s="10">
        <v>849</v>
      </c>
      <c r="ILF1" s="10">
        <v>222</v>
      </c>
      <c r="ILG1" s="10">
        <v>530.91999999999996</v>
      </c>
      <c r="ILH1" s="10">
        <v>148</v>
      </c>
      <c r="ILI1" s="10">
        <v>629</v>
      </c>
      <c r="ILJ1" s="10">
        <v>389</v>
      </c>
      <c r="ILK1" s="135">
        <v>3558</v>
      </c>
      <c r="ILL1" s="10">
        <v>285</v>
      </c>
      <c r="ILM1" s="10">
        <v>11</v>
      </c>
      <c r="ILN1" s="10">
        <v>34</v>
      </c>
      <c r="ILO1" s="10">
        <v>9</v>
      </c>
      <c r="ILP1" s="10">
        <v>21</v>
      </c>
      <c r="ILQ1" s="10">
        <v>6</v>
      </c>
      <c r="ILR1" s="10">
        <v>25</v>
      </c>
      <c r="ILS1" s="10">
        <v>16</v>
      </c>
      <c r="ILT1" s="10">
        <v>123</v>
      </c>
      <c r="ILU1" s="10">
        <v>47</v>
      </c>
      <c r="ILV1" s="10">
        <v>142</v>
      </c>
      <c r="ILW1" s="10">
        <v>474</v>
      </c>
      <c r="ILX1" s="135">
        <v>5661</v>
      </c>
      <c r="ILY1" s="135">
        <v>6000</v>
      </c>
      <c r="ILZ1" s="135">
        <v>153179</v>
      </c>
      <c r="IRR1" s="10">
        <v>32</v>
      </c>
      <c r="IRS1" s="10">
        <v>10</v>
      </c>
      <c r="IRT1" s="10">
        <v>1</v>
      </c>
      <c r="IRU1" s="10">
        <v>20</v>
      </c>
      <c r="IRV1" s="10">
        <v>31</v>
      </c>
      <c r="IRW1" s="10">
        <v>270</v>
      </c>
      <c r="IRY1" s="10" t="s">
        <v>135</v>
      </c>
      <c r="IRZ1" s="10" t="s">
        <v>57</v>
      </c>
      <c r="ISA1" s="10" t="s">
        <v>137</v>
      </c>
      <c r="ISB1" s="10" t="s">
        <v>74</v>
      </c>
      <c r="ISC1" s="10" t="s">
        <v>74</v>
      </c>
      <c r="ISD1" s="10">
        <v>1</v>
      </c>
      <c r="ISE1" s="135">
        <v>8953</v>
      </c>
      <c r="ISF1" s="10">
        <v>0</v>
      </c>
      <c r="ISG1" s="135">
        <v>8953</v>
      </c>
      <c r="ISH1" s="10">
        <v>269</v>
      </c>
      <c r="ISI1" s="10">
        <v>0</v>
      </c>
      <c r="ISJ1" s="135">
        <v>1492</v>
      </c>
      <c r="ISK1" s="135">
        <v>14922</v>
      </c>
      <c r="ISL1" s="135">
        <v>1061</v>
      </c>
      <c r="ISM1" s="10">
        <v>277</v>
      </c>
      <c r="ISN1" s="10">
        <v>591.48</v>
      </c>
      <c r="ISO1" s="10">
        <v>184</v>
      </c>
      <c r="ISP1" s="10">
        <v>746</v>
      </c>
      <c r="ISQ1" s="10">
        <v>524</v>
      </c>
      <c r="ISR1" s="135">
        <v>4477</v>
      </c>
      <c r="ISS1" s="10">
        <v>358</v>
      </c>
      <c r="IST1" s="10">
        <v>11</v>
      </c>
      <c r="ISU1" s="10">
        <v>42</v>
      </c>
      <c r="ISV1" s="10">
        <v>11</v>
      </c>
      <c r="ISW1" s="10">
        <v>24</v>
      </c>
      <c r="ISX1" s="10">
        <v>7</v>
      </c>
      <c r="ISY1" s="10">
        <v>30</v>
      </c>
      <c r="ISZ1" s="10">
        <v>21</v>
      </c>
      <c r="ITA1" s="10">
        <v>0</v>
      </c>
      <c r="ITB1" s="10">
        <v>60</v>
      </c>
      <c r="ITC1" s="10">
        <v>179</v>
      </c>
      <c r="ITD1" s="10">
        <v>597</v>
      </c>
      <c r="ITE1" s="135">
        <v>6886</v>
      </c>
      <c r="ITF1" s="135">
        <v>6000</v>
      </c>
      <c r="ITG1" s="135">
        <v>185043</v>
      </c>
      <c r="IYY1" s="10">
        <v>33</v>
      </c>
      <c r="IYZ1" s="10">
        <v>10</v>
      </c>
      <c r="IZA1" s="10">
        <v>1</v>
      </c>
      <c r="IZB1" s="10">
        <v>20</v>
      </c>
      <c r="IZC1" s="10">
        <v>32</v>
      </c>
      <c r="IZD1" s="10">
        <v>270</v>
      </c>
      <c r="IZF1" s="10" t="s">
        <v>138</v>
      </c>
      <c r="IZG1" s="10" t="s">
        <v>57</v>
      </c>
      <c r="IZH1" s="10" t="s">
        <v>140</v>
      </c>
      <c r="IZI1" s="10" t="s">
        <v>74</v>
      </c>
      <c r="IZJ1" s="10" t="s">
        <v>74</v>
      </c>
      <c r="IZK1" s="10">
        <v>1</v>
      </c>
      <c r="IZL1" s="135">
        <v>11504</v>
      </c>
      <c r="IZM1" s="10">
        <v>0</v>
      </c>
      <c r="IZN1" s="135">
        <v>11504</v>
      </c>
      <c r="IZO1" s="10">
        <v>404</v>
      </c>
      <c r="IZP1" s="10">
        <v>0</v>
      </c>
      <c r="IZQ1" s="135">
        <v>1917</v>
      </c>
      <c r="IZR1" s="135">
        <v>19173</v>
      </c>
      <c r="IZS1" s="135">
        <v>1369</v>
      </c>
      <c r="IZT1" s="10">
        <v>357</v>
      </c>
      <c r="IZU1" s="10">
        <v>666.28</v>
      </c>
      <c r="IZV1" s="10">
        <v>238</v>
      </c>
      <c r="IZW1" s="10">
        <v>967</v>
      </c>
      <c r="IZX1" s="10">
        <v>681</v>
      </c>
      <c r="IZY1" s="135">
        <v>5752</v>
      </c>
      <c r="IZZ1" s="10">
        <v>460</v>
      </c>
      <c r="JAA1" s="10">
        <v>16</v>
      </c>
      <c r="JAB1" s="10">
        <v>55</v>
      </c>
      <c r="JAC1" s="10">
        <v>14</v>
      </c>
      <c r="JAD1" s="10">
        <v>27</v>
      </c>
      <c r="JAE1" s="10">
        <v>10</v>
      </c>
      <c r="JAF1" s="10">
        <v>39</v>
      </c>
      <c r="JAG1" s="10">
        <v>27</v>
      </c>
      <c r="JAH1" s="10">
        <v>0</v>
      </c>
      <c r="JAI1" s="10">
        <v>77</v>
      </c>
      <c r="JAJ1" s="10">
        <v>230</v>
      </c>
      <c r="JAK1" s="10">
        <v>767</v>
      </c>
      <c r="JAL1" s="135">
        <v>8843</v>
      </c>
      <c r="JAM1" s="135">
        <v>6000</v>
      </c>
      <c r="JAN1" s="135">
        <v>235919</v>
      </c>
      <c r="JGF1" s="10">
        <v>34</v>
      </c>
      <c r="JGG1" s="10">
        <v>10</v>
      </c>
      <c r="JGH1" s="10">
        <v>1</v>
      </c>
      <c r="JGI1" s="10">
        <v>20</v>
      </c>
      <c r="JGJ1" s="10">
        <v>34</v>
      </c>
      <c r="JGK1" s="10">
        <v>270</v>
      </c>
      <c r="JGM1" s="10" t="s">
        <v>141</v>
      </c>
      <c r="JGN1" s="10" t="s">
        <v>143</v>
      </c>
      <c r="JGO1" s="10" t="s">
        <v>144</v>
      </c>
      <c r="JGP1" s="10" t="s">
        <v>145</v>
      </c>
      <c r="JGQ1" s="10" t="s">
        <v>74</v>
      </c>
      <c r="JGR1" s="10">
        <v>1</v>
      </c>
      <c r="JGS1" s="135">
        <v>15425</v>
      </c>
      <c r="JGT1" s="10">
        <v>0</v>
      </c>
      <c r="JGU1" s="135">
        <v>15425</v>
      </c>
      <c r="JGV1" s="10">
        <v>202</v>
      </c>
      <c r="JGW1" s="10">
        <v>0</v>
      </c>
      <c r="JGX1" s="135">
        <v>2571</v>
      </c>
      <c r="JGY1" s="135">
        <v>25709</v>
      </c>
      <c r="JGZ1" s="135">
        <v>1797</v>
      </c>
      <c r="JHA1" s="10">
        <v>469</v>
      </c>
      <c r="JHB1" s="10">
        <v>789.89</v>
      </c>
      <c r="JHC1" s="10">
        <v>313</v>
      </c>
      <c r="JHD1" s="135">
        <v>1206</v>
      </c>
      <c r="JHE1" s="10">
        <v>755</v>
      </c>
      <c r="JHF1" s="135">
        <v>7713</v>
      </c>
      <c r="JHG1" s="10">
        <v>617</v>
      </c>
      <c r="JHH1" s="10">
        <v>8</v>
      </c>
      <c r="JHI1" s="10">
        <v>72</v>
      </c>
      <c r="JHJ1" s="10">
        <v>19</v>
      </c>
      <c r="JHK1" s="10">
        <v>32</v>
      </c>
      <c r="JHL1" s="10">
        <v>13</v>
      </c>
      <c r="JHM1" s="10">
        <v>48</v>
      </c>
      <c r="JHN1" s="10">
        <v>30</v>
      </c>
      <c r="JHO1" s="10">
        <v>0</v>
      </c>
      <c r="JHP1" s="10">
        <v>103</v>
      </c>
      <c r="JHQ1" s="10">
        <v>309</v>
      </c>
      <c r="JHR1" s="135">
        <v>1028</v>
      </c>
      <c r="JHS1" s="135">
        <v>11499</v>
      </c>
      <c r="JHT1" s="10">
        <v>0</v>
      </c>
      <c r="JHU1" s="135">
        <v>298966</v>
      </c>
      <c r="JNM1" s="10">
        <v>35</v>
      </c>
      <c r="JNN1" s="10">
        <v>10</v>
      </c>
      <c r="JNO1" s="10">
        <v>1</v>
      </c>
      <c r="JNP1" s="10">
        <v>20</v>
      </c>
      <c r="JNQ1" s="10">
        <v>35</v>
      </c>
      <c r="JNR1" s="10">
        <v>270</v>
      </c>
      <c r="JNT1" s="10" t="s">
        <v>146</v>
      </c>
      <c r="JNU1" s="10" t="s">
        <v>57</v>
      </c>
      <c r="JNV1" s="10" t="s">
        <v>68</v>
      </c>
      <c r="JNW1" s="10" t="s">
        <v>59</v>
      </c>
      <c r="JNX1" s="10" t="s">
        <v>60</v>
      </c>
      <c r="JNY1" s="10">
        <v>1</v>
      </c>
      <c r="JNZ1" s="135">
        <v>9038</v>
      </c>
      <c r="JOA1" s="10">
        <v>0</v>
      </c>
      <c r="JOB1" s="135">
        <v>9038</v>
      </c>
      <c r="JOC1" s="10">
        <v>336</v>
      </c>
      <c r="JOD1" s="10">
        <v>0</v>
      </c>
      <c r="JOE1" s="135">
        <v>1506</v>
      </c>
      <c r="JOF1" s="135">
        <v>15064</v>
      </c>
      <c r="JOG1" s="135">
        <v>1078</v>
      </c>
      <c r="JOH1" s="10">
        <v>281</v>
      </c>
      <c r="JOI1" s="10">
        <v>583.73</v>
      </c>
      <c r="JOJ1" s="10">
        <v>187</v>
      </c>
      <c r="JOK1" s="10">
        <v>812</v>
      </c>
      <c r="JOL1" s="10">
        <v>502</v>
      </c>
      <c r="JOM1" s="135">
        <v>4519</v>
      </c>
      <c r="JON1" s="10">
        <v>362</v>
      </c>
      <c r="JOO1" s="10">
        <v>13</v>
      </c>
      <c r="JOP1" s="10">
        <v>43</v>
      </c>
      <c r="JOQ1" s="10">
        <v>11</v>
      </c>
      <c r="JOR1" s="10">
        <v>23</v>
      </c>
      <c r="JOS1" s="10">
        <v>7</v>
      </c>
      <c r="JOT1" s="10">
        <v>32</v>
      </c>
      <c r="JOU1" s="10">
        <v>20</v>
      </c>
      <c r="JOV1" s="10">
        <v>0</v>
      </c>
      <c r="JOW1" s="10">
        <v>60</v>
      </c>
      <c r="JOX1" s="10">
        <v>181</v>
      </c>
      <c r="JOY1" s="10">
        <v>603</v>
      </c>
      <c r="JOZ1" s="135">
        <v>6997</v>
      </c>
      <c r="JPA1" s="135">
        <v>6000</v>
      </c>
      <c r="JPB1" s="135">
        <v>187915</v>
      </c>
      <c r="JUT1" s="10">
        <v>36</v>
      </c>
      <c r="JUU1" s="10">
        <v>10</v>
      </c>
      <c r="JUV1" s="10">
        <v>1</v>
      </c>
      <c r="JUW1" s="10">
        <v>20</v>
      </c>
      <c r="JUX1" s="10">
        <v>36</v>
      </c>
      <c r="JUY1" s="10">
        <v>270</v>
      </c>
      <c r="JVA1" s="10" t="s">
        <v>148</v>
      </c>
      <c r="JVB1" s="10" t="s">
        <v>57</v>
      </c>
      <c r="JVC1" s="10" t="s">
        <v>150</v>
      </c>
      <c r="JVD1" s="10" t="s">
        <v>102</v>
      </c>
      <c r="JVE1" s="10" t="s">
        <v>74</v>
      </c>
      <c r="JVF1" s="10">
        <v>1</v>
      </c>
      <c r="JVG1" s="135">
        <v>10823</v>
      </c>
      <c r="JVH1" s="10">
        <v>0</v>
      </c>
      <c r="JVI1" s="135">
        <v>10823</v>
      </c>
      <c r="JVJ1" s="10">
        <v>336</v>
      </c>
      <c r="JVK1" s="10">
        <v>0</v>
      </c>
      <c r="JVL1" s="135">
        <v>1804</v>
      </c>
      <c r="JVM1" s="135">
        <v>18038</v>
      </c>
      <c r="JVN1" s="135">
        <v>1283</v>
      </c>
      <c r="JVO1" s="10">
        <v>335</v>
      </c>
      <c r="JVP1" s="10">
        <v>644.75</v>
      </c>
      <c r="JVQ1" s="10">
        <v>223</v>
      </c>
      <c r="JVR1" s="10">
        <v>951</v>
      </c>
      <c r="JVS1" s="10">
        <v>665</v>
      </c>
      <c r="JVT1" s="135">
        <v>5411</v>
      </c>
      <c r="JVU1" s="10">
        <v>433</v>
      </c>
      <c r="JVV1" s="10">
        <v>13</v>
      </c>
      <c r="JVW1" s="10">
        <v>51</v>
      </c>
      <c r="JVX1" s="10">
        <v>13</v>
      </c>
      <c r="JVY1" s="10">
        <v>26</v>
      </c>
      <c r="JVZ1" s="10">
        <v>9</v>
      </c>
      <c r="JWA1" s="10">
        <v>38</v>
      </c>
      <c r="JWB1" s="10">
        <v>27</v>
      </c>
      <c r="JWC1" s="10">
        <v>0</v>
      </c>
      <c r="JWD1" s="10">
        <v>72</v>
      </c>
      <c r="JWE1" s="10">
        <v>216</v>
      </c>
      <c r="JWF1" s="10">
        <v>722</v>
      </c>
      <c r="JWG1" s="135">
        <v>8335</v>
      </c>
      <c r="JWH1" s="135">
        <v>6000</v>
      </c>
      <c r="JWI1" s="135">
        <v>222719</v>
      </c>
      <c r="KCA1" s="10">
        <v>37</v>
      </c>
      <c r="KCB1" s="10">
        <v>10</v>
      </c>
      <c r="KCC1" s="10">
        <v>1</v>
      </c>
      <c r="KCD1" s="10">
        <v>20</v>
      </c>
      <c r="KCE1" s="10">
        <v>37</v>
      </c>
      <c r="KCF1" s="10">
        <v>270</v>
      </c>
      <c r="KCH1" s="10" t="s">
        <v>152</v>
      </c>
      <c r="KCI1" s="10" t="s">
        <v>57</v>
      </c>
      <c r="KCJ1" s="10" t="s">
        <v>130</v>
      </c>
      <c r="KCK1" s="10" t="s">
        <v>125</v>
      </c>
      <c r="KCL1" s="10" t="s">
        <v>74</v>
      </c>
      <c r="KCM1" s="10">
        <v>1</v>
      </c>
      <c r="KCN1" s="135">
        <v>9861</v>
      </c>
      <c r="KCO1" s="10">
        <v>0</v>
      </c>
      <c r="KCP1" s="135">
        <v>9861</v>
      </c>
      <c r="KCQ1" s="10">
        <v>336</v>
      </c>
      <c r="KCR1" s="10">
        <v>0</v>
      </c>
      <c r="KCS1" s="135">
        <v>1644</v>
      </c>
      <c r="KCT1" s="135">
        <v>16435</v>
      </c>
      <c r="KCU1" s="135">
        <v>1173</v>
      </c>
      <c r="KCV1" s="10">
        <v>306</v>
      </c>
      <c r="KCW1" s="10">
        <v>619.70000000000005</v>
      </c>
      <c r="KCX1" s="10">
        <v>204</v>
      </c>
      <c r="KCY1" s="10">
        <v>926</v>
      </c>
      <c r="KCZ1" s="10">
        <v>578</v>
      </c>
      <c r="KDA1" s="135">
        <v>4931</v>
      </c>
      <c r="KDB1" s="10">
        <v>394</v>
      </c>
      <c r="KDC1" s="10">
        <v>13</v>
      </c>
      <c r="KDD1" s="10">
        <v>47</v>
      </c>
      <c r="KDE1" s="10">
        <v>12</v>
      </c>
      <c r="KDF1" s="10">
        <v>25</v>
      </c>
      <c r="KDG1" s="10">
        <v>8</v>
      </c>
      <c r="KDH1" s="10">
        <v>37</v>
      </c>
      <c r="KDI1" s="10">
        <v>23</v>
      </c>
      <c r="KDJ1" s="10">
        <v>0</v>
      </c>
      <c r="KDK1" s="10">
        <v>66</v>
      </c>
      <c r="KDL1" s="10">
        <v>197</v>
      </c>
      <c r="KDM1" s="10">
        <v>657</v>
      </c>
      <c r="KDN1" s="135">
        <v>7642</v>
      </c>
      <c r="KDO1" s="135">
        <v>6000</v>
      </c>
      <c r="KDP1" s="135">
        <v>204696</v>
      </c>
      <c r="KJH1" s="10">
        <v>38</v>
      </c>
      <c r="KJI1" s="10">
        <v>10</v>
      </c>
      <c r="KJJ1" s="10">
        <v>1</v>
      </c>
      <c r="KJK1" s="10">
        <v>20</v>
      </c>
      <c r="KJL1" s="10">
        <v>38</v>
      </c>
      <c r="KJM1" s="10">
        <v>270</v>
      </c>
      <c r="KJO1" s="10" t="s">
        <v>154</v>
      </c>
      <c r="KJP1" s="10" t="s">
        <v>57</v>
      </c>
      <c r="KJQ1" s="10" t="s">
        <v>64</v>
      </c>
      <c r="KJR1" s="10" t="s">
        <v>65</v>
      </c>
      <c r="KJS1" s="10" t="s">
        <v>60</v>
      </c>
      <c r="KJT1" s="10">
        <v>1</v>
      </c>
      <c r="KJU1" s="135">
        <v>6852</v>
      </c>
      <c r="KJV1" s="10">
        <v>0</v>
      </c>
      <c r="KJW1" s="135">
        <v>6852</v>
      </c>
      <c r="KJX1" s="10">
        <v>269</v>
      </c>
      <c r="KJY1" s="10">
        <v>0</v>
      </c>
      <c r="KJZ1" s="135">
        <v>1142</v>
      </c>
      <c r="KKA1" s="135">
        <v>11421</v>
      </c>
      <c r="KKB1" s="10">
        <v>819</v>
      </c>
      <c r="KKC1" s="10">
        <v>214</v>
      </c>
      <c r="KKD1" s="10">
        <v>523.24</v>
      </c>
      <c r="KKE1" s="10">
        <v>142</v>
      </c>
      <c r="KKF1" s="10">
        <v>619</v>
      </c>
      <c r="KKG1" s="10">
        <v>379</v>
      </c>
      <c r="KKH1" s="135">
        <v>3426</v>
      </c>
      <c r="KKI1" s="10">
        <v>274</v>
      </c>
      <c r="KKJ1" s="10">
        <v>11</v>
      </c>
      <c r="KKK1" s="10">
        <v>33</v>
      </c>
      <c r="KKL1" s="10">
        <v>9</v>
      </c>
      <c r="KKM1" s="10">
        <v>21</v>
      </c>
      <c r="KKN1" s="10">
        <v>6</v>
      </c>
      <c r="KKO1" s="10">
        <v>25</v>
      </c>
      <c r="KKP1" s="10">
        <v>15</v>
      </c>
      <c r="KKQ1" s="10">
        <v>0</v>
      </c>
      <c r="KKR1" s="10">
        <v>46</v>
      </c>
      <c r="KKS1" s="10">
        <v>137</v>
      </c>
      <c r="KKT1" s="10">
        <v>457</v>
      </c>
      <c r="KKU1" s="135">
        <v>5352</v>
      </c>
      <c r="KKV1" s="135">
        <v>6000</v>
      </c>
      <c r="KKW1" s="135">
        <v>145154</v>
      </c>
      <c r="KQO1" s="10">
        <v>39</v>
      </c>
      <c r="KQP1" s="10">
        <v>10</v>
      </c>
      <c r="KQQ1" s="10">
        <v>1</v>
      </c>
      <c r="KQR1" s="10">
        <v>20</v>
      </c>
      <c r="KQS1" s="10">
        <v>39</v>
      </c>
      <c r="KQT1" s="10">
        <v>270</v>
      </c>
      <c r="KQV1" s="10" t="s">
        <v>156</v>
      </c>
      <c r="KQW1" s="10" t="s">
        <v>57</v>
      </c>
      <c r="KQX1" s="10" t="s">
        <v>58</v>
      </c>
      <c r="KQY1" s="10" t="s">
        <v>158</v>
      </c>
      <c r="KQZ1" s="10" t="s">
        <v>60</v>
      </c>
      <c r="KRA1" s="10">
        <v>1</v>
      </c>
      <c r="KRB1" s="135">
        <v>7713</v>
      </c>
      <c r="KRC1" s="10">
        <v>0</v>
      </c>
      <c r="KRD1" s="135">
        <v>7713</v>
      </c>
      <c r="KRE1" s="10">
        <v>269</v>
      </c>
      <c r="KRF1" s="10">
        <v>0</v>
      </c>
      <c r="KRG1" s="135">
        <v>1286</v>
      </c>
      <c r="KRH1" s="135">
        <v>12855</v>
      </c>
      <c r="KRI1" s="10">
        <v>918</v>
      </c>
      <c r="KRJ1" s="10">
        <v>239</v>
      </c>
      <c r="KRK1" s="10">
        <v>552.95000000000005</v>
      </c>
      <c r="KRL1" s="10">
        <v>160</v>
      </c>
      <c r="KRM1" s="10">
        <v>714</v>
      </c>
      <c r="KRN1" s="10">
        <v>490</v>
      </c>
      <c r="KRO1" s="135">
        <v>3857</v>
      </c>
      <c r="KRP1" s="10">
        <v>309</v>
      </c>
      <c r="KRQ1" s="10">
        <v>11</v>
      </c>
      <c r="KRR1" s="10">
        <v>37</v>
      </c>
      <c r="KRS1" s="10">
        <v>10</v>
      </c>
      <c r="KRT1" s="10">
        <v>22</v>
      </c>
      <c r="KRU1" s="10">
        <v>6</v>
      </c>
      <c r="KRV1" s="10">
        <v>29</v>
      </c>
      <c r="KRW1" s="10">
        <v>20</v>
      </c>
      <c r="KRX1" s="10">
        <v>0</v>
      </c>
      <c r="KRY1" s="10">
        <v>51</v>
      </c>
      <c r="KRZ1" s="10">
        <v>154</v>
      </c>
      <c r="KSA1" s="10">
        <v>514</v>
      </c>
      <c r="KSB1" s="135">
        <v>6027</v>
      </c>
      <c r="KSC1" s="135">
        <v>6000</v>
      </c>
      <c r="KSD1" s="135">
        <v>162698</v>
      </c>
      <c r="KXV1" s="10">
        <v>40</v>
      </c>
      <c r="KXW1" s="10">
        <v>10</v>
      </c>
      <c r="KXX1" s="10">
        <v>1</v>
      </c>
      <c r="KXY1" s="10">
        <v>20</v>
      </c>
      <c r="KXZ1" s="10">
        <v>40</v>
      </c>
      <c r="KYA1" s="10">
        <v>270</v>
      </c>
      <c r="KYC1" s="10" t="s">
        <v>159</v>
      </c>
      <c r="KYD1" s="10" t="s">
        <v>57</v>
      </c>
      <c r="KYE1" s="10" t="s">
        <v>64</v>
      </c>
      <c r="KYF1" s="10" t="s">
        <v>65</v>
      </c>
      <c r="KYG1" s="10" t="s">
        <v>60</v>
      </c>
      <c r="KYH1" s="10">
        <v>1</v>
      </c>
      <c r="KYI1" s="135">
        <v>6852</v>
      </c>
      <c r="KYJ1" s="10">
        <v>0</v>
      </c>
      <c r="KYK1" s="135">
        <v>6852</v>
      </c>
      <c r="KYL1" s="10">
        <v>0</v>
      </c>
      <c r="KYM1" s="135">
        <v>2969</v>
      </c>
      <c r="KYN1" s="135">
        <v>1142</v>
      </c>
      <c r="KYO1" s="135">
        <v>11420</v>
      </c>
      <c r="KYP1" s="10">
        <v>788</v>
      </c>
      <c r="KYQ1" s="10">
        <v>206</v>
      </c>
      <c r="KYR1" s="10">
        <v>516.96</v>
      </c>
      <c r="KYS1" s="10">
        <v>137</v>
      </c>
      <c r="KYT1" s="10">
        <v>619</v>
      </c>
      <c r="KYU1" s="10">
        <v>379</v>
      </c>
      <c r="KYV1" s="135">
        <v>3426</v>
      </c>
      <c r="KYW1" s="10">
        <v>274</v>
      </c>
      <c r="KYX1" s="10">
        <v>0</v>
      </c>
      <c r="KYY1" s="10">
        <v>32</v>
      </c>
      <c r="KYZ1" s="10">
        <v>8</v>
      </c>
      <c r="KZA1" s="10">
        <v>21</v>
      </c>
      <c r="KZB1" s="10">
        <v>5</v>
      </c>
      <c r="KZC1" s="10">
        <v>25</v>
      </c>
      <c r="KZD1" s="10">
        <v>15</v>
      </c>
      <c r="KZE1" s="10">
        <v>119</v>
      </c>
      <c r="KZF1" s="10">
        <v>46</v>
      </c>
      <c r="KZG1" s="10">
        <v>137</v>
      </c>
      <c r="KZH1" s="10">
        <v>457</v>
      </c>
      <c r="KZI1" s="135">
        <v>5317</v>
      </c>
      <c r="KZJ1" s="135">
        <v>6000</v>
      </c>
      <c r="KZK1" s="135">
        <v>144245</v>
      </c>
      <c r="LFC1" s="10">
        <v>41</v>
      </c>
      <c r="LFD1" s="10">
        <v>10</v>
      </c>
      <c r="LFE1" s="10">
        <v>1</v>
      </c>
      <c r="LFF1" s="10">
        <v>20</v>
      </c>
      <c r="LFG1" s="10">
        <v>41</v>
      </c>
      <c r="LFH1" s="10">
        <v>270</v>
      </c>
      <c r="LFJ1" s="10" t="s">
        <v>161</v>
      </c>
      <c r="LFK1" s="10" t="s">
        <v>57</v>
      </c>
      <c r="LFL1" s="10" t="s">
        <v>64</v>
      </c>
      <c r="LFM1" s="10" t="s">
        <v>85</v>
      </c>
      <c r="LFN1" s="10" t="s">
        <v>60</v>
      </c>
      <c r="LFO1" s="10">
        <v>1</v>
      </c>
      <c r="LFP1" s="135">
        <v>6852</v>
      </c>
      <c r="LFQ1" s="10">
        <v>0</v>
      </c>
      <c r="LFR1" s="135">
        <v>6852</v>
      </c>
      <c r="LFS1" s="10">
        <v>0</v>
      </c>
      <c r="LFT1" s="10">
        <v>0</v>
      </c>
      <c r="LFU1" s="135">
        <v>1142</v>
      </c>
      <c r="LFV1" s="135">
        <v>11420</v>
      </c>
      <c r="LFW1" s="10">
        <v>788</v>
      </c>
      <c r="LFX1" s="10">
        <v>206</v>
      </c>
      <c r="LFY1" s="10">
        <v>516.96</v>
      </c>
      <c r="LFZ1" s="10">
        <v>137</v>
      </c>
      <c r="LGA1" s="10">
        <v>619</v>
      </c>
      <c r="LGB1" s="10">
        <v>379</v>
      </c>
      <c r="LGC1" s="135">
        <v>3426</v>
      </c>
      <c r="LGD1" s="10">
        <v>274</v>
      </c>
      <c r="LGE1" s="10">
        <v>0</v>
      </c>
      <c r="LGF1" s="10">
        <v>32</v>
      </c>
      <c r="LGG1" s="10">
        <v>8</v>
      </c>
      <c r="LGH1" s="10">
        <v>21</v>
      </c>
      <c r="LGI1" s="10">
        <v>5</v>
      </c>
      <c r="LGJ1" s="10">
        <v>25</v>
      </c>
      <c r="LGK1" s="10">
        <v>15</v>
      </c>
      <c r="LGL1" s="10">
        <v>0</v>
      </c>
      <c r="LGM1" s="10">
        <v>46</v>
      </c>
      <c r="LGN1" s="10">
        <v>137</v>
      </c>
      <c r="LGO1" s="10">
        <v>457</v>
      </c>
      <c r="LGP1" s="135">
        <v>5198</v>
      </c>
      <c r="LGQ1" s="135">
        <v>6000</v>
      </c>
      <c r="LGR1" s="135">
        <v>141157</v>
      </c>
      <c r="LMJ1" s="10">
        <v>42</v>
      </c>
      <c r="LMK1" s="10">
        <v>10</v>
      </c>
      <c r="LML1" s="10">
        <v>1</v>
      </c>
      <c r="LMM1" s="10">
        <v>20</v>
      </c>
      <c r="LMN1" s="10">
        <v>42</v>
      </c>
      <c r="LMO1" s="10">
        <v>270</v>
      </c>
      <c r="LMQ1" s="10" t="s">
        <v>163</v>
      </c>
      <c r="LMR1" s="10" t="s">
        <v>57</v>
      </c>
      <c r="LMS1" s="10" t="s">
        <v>68</v>
      </c>
      <c r="LMT1" s="10" t="s">
        <v>107</v>
      </c>
      <c r="LMU1" s="10" t="s">
        <v>60</v>
      </c>
      <c r="LMV1" s="10">
        <v>1</v>
      </c>
      <c r="LMW1" s="135">
        <v>7116</v>
      </c>
      <c r="LMX1" s="10">
        <v>0</v>
      </c>
      <c r="LMY1" s="135">
        <v>7116</v>
      </c>
      <c r="LMZ1" s="10">
        <v>269</v>
      </c>
      <c r="LNA1" s="10">
        <v>0</v>
      </c>
      <c r="LNB1" s="135">
        <v>1186</v>
      </c>
      <c r="LNC1" s="135">
        <v>11860</v>
      </c>
      <c r="LND1" s="10">
        <v>849</v>
      </c>
      <c r="LNE1" s="10">
        <v>222</v>
      </c>
      <c r="LNF1" s="10">
        <v>530.91999999999996</v>
      </c>
      <c r="LNG1" s="10">
        <v>148</v>
      </c>
      <c r="LNH1" s="10">
        <v>629</v>
      </c>
      <c r="LNI1" s="10">
        <v>389</v>
      </c>
      <c r="LNJ1" s="135">
        <v>3558</v>
      </c>
      <c r="LNK1" s="10">
        <v>285</v>
      </c>
      <c r="LNL1" s="10">
        <v>11</v>
      </c>
      <c r="LNM1" s="10">
        <v>34</v>
      </c>
      <c r="LNN1" s="10">
        <v>9</v>
      </c>
      <c r="LNO1" s="10">
        <v>21</v>
      </c>
      <c r="LNP1" s="10">
        <v>6</v>
      </c>
      <c r="LNQ1" s="10">
        <v>25</v>
      </c>
      <c r="LNR1" s="10">
        <v>16</v>
      </c>
      <c r="LNS1" s="10">
        <v>0</v>
      </c>
      <c r="LNT1" s="10">
        <v>47</v>
      </c>
      <c r="LNU1" s="10">
        <v>142</v>
      </c>
      <c r="LNV1" s="10">
        <v>474</v>
      </c>
      <c r="LNW1" s="135">
        <v>5537</v>
      </c>
      <c r="LNX1" s="135">
        <v>6000</v>
      </c>
      <c r="LNY1" s="135">
        <v>149973</v>
      </c>
      <c r="LTQ1" s="10">
        <v>43</v>
      </c>
      <c r="LTR1" s="10">
        <v>10</v>
      </c>
      <c r="LTS1" s="10">
        <v>1</v>
      </c>
      <c r="LTT1" s="10">
        <v>20</v>
      </c>
      <c r="LTU1" s="10">
        <v>43</v>
      </c>
      <c r="LTV1" s="10">
        <v>270</v>
      </c>
      <c r="LTX1" s="10" t="s">
        <v>165</v>
      </c>
      <c r="LTY1" s="10" t="s">
        <v>57</v>
      </c>
      <c r="LTZ1" s="10" t="s">
        <v>64</v>
      </c>
      <c r="LUA1" s="10" t="s">
        <v>65</v>
      </c>
      <c r="LUB1" s="10" t="s">
        <v>60</v>
      </c>
      <c r="LUC1" s="10">
        <v>1</v>
      </c>
      <c r="LUD1" s="135">
        <v>6852</v>
      </c>
      <c r="LUE1" s="10">
        <v>0</v>
      </c>
      <c r="LUF1" s="135">
        <v>6852</v>
      </c>
      <c r="LUG1" s="10">
        <v>269</v>
      </c>
      <c r="LUH1" s="10">
        <v>0</v>
      </c>
      <c r="LUI1" s="135">
        <v>1142</v>
      </c>
      <c r="LUJ1" s="135">
        <v>11420</v>
      </c>
      <c r="LUK1" s="10">
        <v>819</v>
      </c>
      <c r="LUL1" s="10">
        <v>214</v>
      </c>
      <c r="LUM1" s="10">
        <v>523.24</v>
      </c>
      <c r="LUN1" s="10">
        <v>142</v>
      </c>
      <c r="LUO1" s="10">
        <v>619</v>
      </c>
      <c r="LUP1" s="10">
        <v>379</v>
      </c>
      <c r="LUQ1" s="135">
        <v>3426</v>
      </c>
      <c r="LUR1" s="10">
        <v>274</v>
      </c>
      <c r="LUS1" s="10">
        <v>11</v>
      </c>
      <c r="LUT1" s="10">
        <v>33</v>
      </c>
      <c r="LUU1" s="10">
        <v>9</v>
      </c>
      <c r="LUV1" s="10">
        <v>21</v>
      </c>
      <c r="LUW1" s="10">
        <v>6</v>
      </c>
      <c r="LUX1" s="10">
        <v>25</v>
      </c>
      <c r="LUY1" s="10">
        <v>15</v>
      </c>
      <c r="LUZ1" s="10">
        <v>0</v>
      </c>
      <c r="LVA1" s="10">
        <v>46</v>
      </c>
      <c r="LVB1" s="10">
        <v>137</v>
      </c>
      <c r="LVC1" s="10">
        <v>457</v>
      </c>
      <c r="LVD1" s="135">
        <v>5352</v>
      </c>
      <c r="LVE1" s="135">
        <v>6000</v>
      </c>
      <c r="LVF1" s="135">
        <v>145149</v>
      </c>
      <c r="MAX1" s="10">
        <v>44</v>
      </c>
      <c r="MAY1" s="10">
        <v>10</v>
      </c>
      <c r="MAZ1" s="10">
        <v>1</v>
      </c>
      <c r="MBA1" s="10">
        <v>20</v>
      </c>
      <c r="MBB1" s="10">
        <v>44</v>
      </c>
      <c r="MBC1" s="10">
        <v>270</v>
      </c>
      <c r="MBE1" s="10" t="s">
        <v>167</v>
      </c>
      <c r="MBF1" s="10" t="s">
        <v>57</v>
      </c>
      <c r="MBG1" s="10" t="s">
        <v>58</v>
      </c>
      <c r="MBH1" s="10" t="s">
        <v>121</v>
      </c>
      <c r="MBI1" s="10" t="s">
        <v>74</v>
      </c>
      <c r="MBJ1" s="10">
        <v>1</v>
      </c>
      <c r="MBK1" s="135">
        <v>7713</v>
      </c>
      <c r="MBL1" s="10">
        <v>0</v>
      </c>
      <c r="MBM1" s="135">
        <v>7713</v>
      </c>
      <c r="MBN1" s="10">
        <v>336</v>
      </c>
      <c r="MBO1" s="10">
        <v>0</v>
      </c>
      <c r="MBP1" s="135">
        <v>1286</v>
      </c>
      <c r="MBQ1" s="135">
        <v>12855</v>
      </c>
      <c r="MBR1" s="10">
        <v>926</v>
      </c>
      <c r="MBS1" s="10">
        <v>241</v>
      </c>
      <c r="MBT1" s="10">
        <v>552.95000000000005</v>
      </c>
      <c r="MBU1" s="10">
        <v>161</v>
      </c>
      <c r="MBV1" s="10">
        <v>714</v>
      </c>
      <c r="MBW1" s="10">
        <v>490</v>
      </c>
      <c r="MBX1" s="135">
        <v>3857</v>
      </c>
      <c r="MBY1" s="10">
        <v>309</v>
      </c>
      <c r="MBZ1" s="10">
        <v>13</v>
      </c>
      <c r="MCA1" s="10">
        <v>37</v>
      </c>
      <c r="MCB1" s="10">
        <v>10</v>
      </c>
      <c r="MCC1" s="10">
        <v>22</v>
      </c>
      <c r="MCD1" s="10">
        <v>6</v>
      </c>
      <c r="MCE1" s="10">
        <v>29</v>
      </c>
      <c r="MCF1" s="10">
        <v>20</v>
      </c>
      <c r="MCG1" s="10">
        <v>0</v>
      </c>
      <c r="MCH1" s="10">
        <v>51</v>
      </c>
      <c r="MCI1" s="10">
        <v>154</v>
      </c>
      <c r="MCJ1" s="10">
        <v>514</v>
      </c>
      <c r="MCK1" s="135">
        <v>6064</v>
      </c>
      <c r="MCL1" s="135">
        <v>6000</v>
      </c>
      <c r="MCM1" s="135">
        <v>163676</v>
      </c>
      <c r="MIE1" s="10">
        <v>45</v>
      </c>
      <c r="MIF1" s="10">
        <v>10</v>
      </c>
      <c r="MIG1" s="10">
        <v>1</v>
      </c>
      <c r="MIH1" s="10">
        <v>20</v>
      </c>
      <c r="MII1" s="10">
        <v>45</v>
      </c>
      <c r="MIJ1" s="10">
        <v>270</v>
      </c>
      <c r="MIL1" s="10" t="s">
        <v>280</v>
      </c>
      <c r="MIM1" s="10" t="s">
        <v>57</v>
      </c>
      <c r="MIN1" s="10" t="s">
        <v>64</v>
      </c>
      <c r="MIO1" s="10" t="s">
        <v>65</v>
      </c>
      <c r="MIP1" s="10" t="s">
        <v>60</v>
      </c>
      <c r="MIQ1" s="10">
        <v>1</v>
      </c>
      <c r="MIR1" s="135">
        <v>6852</v>
      </c>
      <c r="MIS1" s="10">
        <v>0</v>
      </c>
      <c r="MIT1" s="135">
        <v>6852</v>
      </c>
      <c r="MIU1" s="10">
        <v>471</v>
      </c>
      <c r="MIV1" s="10">
        <v>0</v>
      </c>
      <c r="MIW1" s="135">
        <v>1142</v>
      </c>
      <c r="MIX1" s="135">
        <v>11420</v>
      </c>
      <c r="MIY1" s="10">
        <v>842</v>
      </c>
      <c r="MIZ1" s="10">
        <v>220</v>
      </c>
      <c r="MJA1" s="10">
        <v>527.96</v>
      </c>
      <c r="MJB1" s="10">
        <v>146</v>
      </c>
      <c r="MJC1" s="10">
        <v>619</v>
      </c>
      <c r="MJD1" s="10">
        <v>379</v>
      </c>
      <c r="MJE1" s="135">
        <v>3426</v>
      </c>
      <c r="MJF1" s="10">
        <v>274</v>
      </c>
      <c r="MJG1" s="10">
        <v>19</v>
      </c>
      <c r="MJH1" s="10">
        <v>34</v>
      </c>
      <c r="MJI1" s="10">
        <v>9</v>
      </c>
      <c r="MJJ1" s="10">
        <v>21</v>
      </c>
      <c r="MJK1" s="10">
        <v>6</v>
      </c>
      <c r="MJL1" s="10">
        <v>25</v>
      </c>
      <c r="MJM1" s="10">
        <v>15</v>
      </c>
      <c r="MJN1" s="10">
        <v>0</v>
      </c>
      <c r="MJO1" s="10">
        <v>46</v>
      </c>
      <c r="MJP1" s="10">
        <v>137</v>
      </c>
      <c r="MJQ1" s="10">
        <v>457</v>
      </c>
      <c r="MJR1" s="135">
        <v>5467</v>
      </c>
      <c r="MJS1" s="135">
        <v>6000</v>
      </c>
      <c r="MJT1" s="135">
        <v>148143</v>
      </c>
      <c r="MPL1" s="10">
        <v>46</v>
      </c>
      <c r="MPM1" s="10">
        <v>10</v>
      </c>
      <c r="MPN1" s="10">
        <v>1</v>
      </c>
      <c r="MPO1" s="10">
        <v>20</v>
      </c>
      <c r="MPP1" s="10">
        <v>46</v>
      </c>
      <c r="MPQ1" s="10">
        <v>270</v>
      </c>
      <c r="MPS1" s="10" t="s">
        <v>319</v>
      </c>
      <c r="MPT1" s="10" t="s">
        <v>57</v>
      </c>
      <c r="MPU1" s="10" t="s">
        <v>286</v>
      </c>
      <c r="MPV1" s="10" t="s">
        <v>287</v>
      </c>
      <c r="MPW1" s="10" t="s">
        <v>74</v>
      </c>
      <c r="MPX1" s="10">
        <v>1</v>
      </c>
      <c r="MPY1" s="135">
        <v>7713</v>
      </c>
      <c r="MPZ1" s="10">
        <v>0</v>
      </c>
      <c r="MQA1" s="135">
        <v>7713</v>
      </c>
      <c r="MQB1" s="10">
        <v>471</v>
      </c>
      <c r="MQC1" s="10">
        <v>0</v>
      </c>
      <c r="MQD1" s="135">
        <v>1286</v>
      </c>
      <c r="MQE1" s="135">
        <v>12855</v>
      </c>
      <c r="MQF1" s="10">
        <v>941</v>
      </c>
      <c r="MQG1" s="10">
        <v>246</v>
      </c>
      <c r="MQH1" s="10">
        <v>558.17999999999995</v>
      </c>
      <c r="MQI1" s="10">
        <v>164</v>
      </c>
      <c r="MQJ1" s="10">
        <v>714</v>
      </c>
      <c r="MQK1" s="10">
        <v>490</v>
      </c>
      <c r="MQL1" s="135">
        <v>3857</v>
      </c>
      <c r="MQM1" s="10">
        <v>309</v>
      </c>
      <c r="MQN1" s="10">
        <v>19</v>
      </c>
      <c r="MQO1" s="10">
        <v>38</v>
      </c>
      <c r="MQP1" s="10">
        <v>10</v>
      </c>
      <c r="MQQ1" s="10">
        <v>22</v>
      </c>
      <c r="MQR1" s="10">
        <v>7</v>
      </c>
      <c r="MQS1" s="10">
        <v>29</v>
      </c>
      <c r="MQT1" s="10">
        <v>20</v>
      </c>
      <c r="MQU1" s="10">
        <v>0</v>
      </c>
      <c r="MQV1" s="10">
        <v>51</v>
      </c>
      <c r="MQW1" s="10">
        <v>154</v>
      </c>
      <c r="MQX1" s="10">
        <v>514</v>
      </c>
      <c r="MQY1" s="135">
        <v>6142</v>
      </c>
      <c r="MQZ1" s="135">
        <v>6000</v>
      </c>
      <c r="MRA1" s="135">
        <v>165698</v>
      </c>
      <c r="MWS1" s="10">
        <v>47</v>
      </c>
      <c r="MWT1" s="10">
        <v>10</v>
      </c>
      <c r="MWU1" s="10">
        <v>1</v>
      </c>
      <c r="MWV1" s="10">
        <v>20</v>
      </c>
      <c r="MWW1" s="10">
        <v>47</v>
      </c>
      <c r="MWX1" s="10">
        <v>270</v>
      </c>
      <c r="MWZ1" s="10" t="s">
        <v>170</v>
      </c>
      <c r="MXA1" s="10" t="s">
        <v>57</v>
      </c>
      <c r="MXB1" s="10" t="s">
        <v>172</v>
      </c>
      <c r="MXC1" s="10" t="s">
        <v>85</v>
      </c>
      <c r="MXD1" s="10" t="s">
        <v>60</v>
      </c>
      <c r="MXE1" s="10">
        <v>1</v>
      </c>
      <c r="MXF1" s="135">
        <v>7491</v>
      </c>
      <c r="MXG1" s="10">
        <v>0</v>
      </c>
      <c r="MXH1" s="135">
        <v>7491</v>
      </c>
      <c r="MXI1" s="10">
        <v>471</v>
      </c>
      <c r="MXJ1" s="10">
        <v>0</v>
      </c>
      <c r="MXK1" s="135">
        <v>1249</v>
      </c>
      <c r="MXL1" s="135">
        <v>12485</v>
      </c>
      <c r="MXM1" s="10">
        <v>916</v>
      </c>
      <c r="MXN1" s="10">
        <v>239</v>
      </c>
      <c r="MXO1" s="10">
        <v>561.49</v>
      </c>
      <c r="MXP1" s="10">
        <v>159</v>
      </c>
      <c r="MXQ1" s="10">
        <v>639</v>
      </c>
      <c r="MXR1" s="10">
        <v>400</v>
      </c>
      <c r="MXS1" s="135">
        <v>3746</v>
      </c>
      <c r="MXT1" s="10">
        <v>300</v>
      </c>
      <c r="MXU1" s="10">
        <v>19</v>
      </c>
      <c r="MXV1" s="10">
        <v>37</v>
      </c>
      <c r="MXW1" s="10">
        <v>10</v>
      </c>
      <c r="MXX1" s="10">
        <v>22</v>
      </c>
      <c r="MXY1" s="10">
        <v>6</v>
      </c>
      <c r="MXZ1" s="10">
        <v>26</v>
      </c>
      <c r="MYA1" s="10">
        <v>16</v>
      </c>
      <c r="MYB1" s="10">
        <v>0</v>
      </c>
      <c r="MYC1" s="10">
        <v>50</v>
      </c>
      <c r="MYD1" s="10">
        <v>150</v>
      </c>
      <c r="MYE1" s="10">
        <v>499</v>
      </c>
      <c r="MYF1" s="135">
        <v>5920</v>
      </c>
      <c r="MYG1" s="135">
        <v>6000</v>
      </c>
      <c r="MYH1" s="135">
        <v>159914</v>
      </c>
      <c r="NDZ1" s="10">
        <v>48</v>
      </c>
      <c r="NEA1" s="10">
        <v>10</v>
      </c>
      <c r="NEB1" s="10">
        <v>1</v>
      </c>
      <c r="NEC1" s="10">
        <v>20</v>
      </c>
      <c r="NED1" s="10">
        <v>48</v>
      </c>
      <c r="NEE1" s="10">
        <v>270</v>
      </c>
      <c r="NEG1" s="10" t="s">
        <v>173</v>
      </c>
      <c r="NEH1" s="10" t="s">
        <v>57</v>
      </c>
      <c r="NEI1" s="10" t="s">
        <v>172</v>
      </c>
      <c r="NEJ1" s="10" t="s">
        <v>85</v>
      </c>
      <c r="NEK1" s="10" t="s">
        <v>60</v>
      </c>
      <c r="NEL1" s="10">
        <v>1</v>
      </c>
      <c r="NEM1" s="135">
        <v>7292</v>
      </c>
      <c r="NEN1" s="10">
        <v>0</v>
      </c>
      <c r="NEO1" s="135">
        <v>7292</v>
      </c>
      <c r="NEP1" s="10">
        <v>404</v>
      </c>
      <c r="NEQ1" s="10">
        <v>0</v>
      </c>
      <c r="NER1" s="135">
        <v>1215</v>
      </c>
      <c r="NES1" s="135">
        <v>12154</v>
      </c>
      <c r="NET1" s="10">
        <v>885</v>
      </c>
      <c r="NEU1" s="10">
        <v>231</v>
      </c>
      <c r="NEV1" s="10">
        <v>543.69000000000005</v>
      </c>
      <c r="NEW1" s="10">
        <v>154</v>
      </c>
      <c r="NEX1" s="10">
        <v>639</v>
      </c>
      <c r="NEY1" s="10">
        <v>400</v>
      </c>
      <c r="NEZ1" s="135">
        <v>3646</v>
      </c>
      <c r="NFA1" s="10">
        <v>292</v>
      </c>
      <c r="NFB1" s="10">
        <v>16</v>
      </c>
      <c r="NFC1" s="10">
        <v>35</v>
      </c>
      <c r="NFD1" s="10">
        <v>9</v>
      </c>
      <c r="NFE1" s="10">
        <v>22</v>
      </c>
      <c r="NFF1" s="10">
        <v>6</v>
      </c>
      <c r="NFG1" s="10">
        <v>26</v>
      </c>
      <c r="NFH1" s="10">
        <v>16</v>
      </c>
      <c r="NFI1" s="10">
        <v>0</v>
      </c>
      <c r="NFJ1" s="10">
        <v>49</v>
      </c>
      <c r="NFK1" s="10">
        <v>146</v>
      </c>
      <c r="NFL1" s="10">
        <v>486</v>
      </c>
      <c r="NFM1" s="135">
        <v>5744</v>
      </c>
      <c r="NFN1" s="135">
        <v>6000</v>
      </c>
      <c r="NFO1" s="135">
        <v>155339</v>
      </c>
      <c r="NLG1" s="10">
        <v>49</v>
      </c>
      <c r="NLH1" s="10">
        <v>10</v>
      </c>
      <c r="NLI1" s="10">
        <v>1</v>
      </c>
      <c r="NLJ1" s="10">
        <v>20</v>
      </c>
      <c r="NLK1" s="10">
        <v>49</v>
      </c>
      <c r="NLL1" s="10">
        <v>270</v>
      </c>
      <c r="NLN1" s="10" t="s">
        <v>175</v>
      </c>
      <c r="NLO1" s="10" t="s">
        <v>57</v>
      </c>
      <c r="NLP1" s="10" t="s">
        <v>64</v>
      </c>
      <c r="NLQ1" s="10" t="s">
        <v>65</v>
      </c>
      <c r="NLR1" s="10" t="s">
        <v>60</v>
      </c>
      <c r="NLS1" s="10">
        <v>1</v>
      </c>
      <c r="NLT1" s="135">
        <v>6852</v>
      </c>
      <c r="NLU1" s="10">
        <v>0</v>
      </c>
      <c r="NLV1" s="135">
        <v>6852</v>
      </c>
      <c r="NLW1" s="10">
        <v>336</v>
      </c>
      <c r="NLX1" s="10">
        <v>0</v>
      </c>
      <c r="NLY1" s="135">
        <v>1142</v>
      </c>
      <c r="NLZ1" s="135">
        <v>11421</v>
      </c>
      <c r="NMA1" s="10">
        <v>827</v>
      </c>
      <c r="NMB1" s="10">
        <v>216</v>
      </c>
      <c r="NMC1" s="10">
        <v>524.80999999999995</v>
      </c>
      <c r="NMD1" s="10">
        <v>144</v>
      </c>
      <c r="NME1" s="10">
        <v>619</v>
      </c>
      <c r="NMF1" s="10">
        <v>379</v>
      </c>
      <c r="NMG1" s="135">
        <v>3426</v>
      </c>
      <c r="NMH1" s="10">
        <v>274</v>
      </c>
      <c r="NMI1" s="10">
        <v>13</v>
      </c>
      <c r="NMJ1" s="10">
        <v>33</v>
      </c>
      <c r="NMK1" s="10">
        <v>9</v>
      </c>
      <c r="NML1" s="10">
        <v>21</v>
      </c>
      <c r="NMM1" s="10">
        <v>6</v>
      </c>
      <c r="NMN1" s="10">
        <v>25</v>
      </c>
      <c r="NMO1" s="10">
        <v>15</v>
      </c>
      <c r="NMP1" s="10">
        <v>0</v>
      </c>
      <c r="NMQ1" s="10">
        <v>46</v>
      </c>
      <c r="NMR1" s="10">
        <v>137</v>
      </c>
      <c r="NMS1" s="10">
        <v>457</v>
      </c>
      <c r="NMT1" s="135">
        <v>5390</v>
      </c>
      <c r="NMU1" s="135">
        <v>6000</v>
      </c>
      <c r="NMV1" s="135">
        <v>146152</v>
      </c>
      <c r="NSN1" s="10">
        <v>50</v>
      </c>
      <c r="NSO1" s="10">
        <v>10</v>
      </c>
      <c r="NSP1" s="10">
        <v>1</v>
      </c>
      <c r="NSQ1" s="10">
        <v>20</v>
      </c>
      <c r="NSR1" s="10">
        <v>50</v>
      </c>
      <c r="NSS1" s="10">
        <v>270</v>
      </c>
      <c r="NSU1" s="10" t="s">
        <v>177</v>
      </c>
      <c r="NSV1" s="10" t="s">
        <v>57</v>
      </c>
      <c r="NSW1" s="10" t="s">
        <v>130</v>
      </c>
      <c r="NSX1" s="10" t="s">
        <v>179</v>
      </c>
      <c r="NSY1" s="10" t="s">
        <v>60</v>
      </c>
      <c r="NSZ1" s="10">
        <v>1</v>
      </c>
      <c r="NTA1" s="135">
        <v>9861</v>
      </c>
      <c r="NTB1" s="10">
        <v>596</v>
      </c>
      <c r="NTC1" s="135">
        <v>10457</v>
      </c>
      <c r="NTD1" s="10">
        <v>471</v>
      </c>
      <c r="NTE1" s="10">
        <v>0</v>
      </c>
      <c r="NTF1" s="135">
        <v>1743</v>
      </c>
      <c r="NTG1" s="135">
        <v>17429</v>
      </c>
      <c r="NTH1" s="135">
        <v>1257</v>
      </c>
      <c r="NTI1" s="10">
        <v>328</v>
      </c>
      <c r="NTJ1" s="10">
        <v>622.85</v>
      </c>
      <c r="NTK1" s="10">
        <v>219</v>
      </c>
      <c r="NTL1" s="10">
        <v>926</v>
      </c>
      <c r="NTM1" s="10">
        <v>578</v>
      </c>
      <c r="NTN1" s="135">
        <v>5229</v>
      </c>
      <c r="NTO1" s="10">
        <v>418</v>
      </c>
      <c r="NTP1" s="10">
        <v>19</v>
      </c>
      <c r="NTQ1" s="10">
        <v>50</v>
      </c>
      <c r="NTR1" s="10">
        <v>13</v>
      </c>
      <c r="NTS1" s="10">
        <v>25</v>
      </c>
      <c r="NTT1" s="10">
        <v>9</v>
      </c>
      <c r="NTU1" s="10">
        <v>37</v>
      </c>
      <c r="NTV1" s="10">
        <v>23</v>
      </c>
      <c r="NTW1" s="10">
        <v>0</v>
      </c>
      <c r="NTX1" s="10">
        <v>70</v>
      </c>
      <c r="NTY1" s="10">
        <v>209</v>
      </c>
      <c r="NTZ1" s="10">
        <v>697</v>
      </c>
      <c r="NUA1" s="135">
        <v>8108</v>
      </c>
      <c r="NUB1" s="135">
        <v>6000</v>
      </c>
      <c r="NUC1" s="135">
        <v>216810</v>
      </c>
      <c r="NZU1" s="10">
        <v>51</v>
      </c>
      <c r="NZV1" s="10">
        <v>10</v>
      </c>
      <c r="NZW1" s="10">
        <v>1</v>
      </c>
      <c r="NZX1" s="10">
        <v>20</v>
      </c>
      <c r="NZY1" s="10">
        <v>51</v>
      </c>
      <c r="NZZ1" s="10">
        <v>270</v>
      </c>
      <c r="OAB1" s="10" t="s">
        <v>181</v>
      </c>
      <c r="OAC1" s="10" t="s">
        <v>57</v>
      </c>
      <c r="OAD1" s="10" t="s">
        <v>68</v>
      </c>
      <c r="OAE1" s="10" t="s">
        <v>59</v>
      </c>
      <c r="OAF1" s="10" t="s">
        <v>60</v>
      </c>
      <c r="OAG1" s="10">
        <v>1</v>
      </c>
      <c r="OAH1" s="135">
        <v>7116</v>
      </c>
      <c r="OAI1" s="10">
        <v>0</v>
      </c>
      <c r="OAJ1" s="135">
        <v>7116</v>
      </c>
      <c r="OAK1" s="10">
        <v>336</v>
      </c>
      <c r="OAL1" s="10">
        <v>0</v>
      </c>
      <c r="OAM1" s="135">
        <v>1186</v>
      </c>
      <c r="OAN1" s="135">
        <v>11860</v>
      </c>
      <c r="OAO1" s="10">
        <v>857</v>
      </c>
      <c r="OAP1" s="10">
        <v>224</v>
      </c>
      <c r="OAQ1" s="10">
        <v>530.91999999999996</v>
      </c>
      <c r="OAR1" s="10">
        <v>149</v>
      </c>
      <c r="OAS1" s="10">
        <v>629</v>
      </c>
      <c r="OAT1" s="10">
        <v>389</v>
      </c>
      <c r="OAU1" s="135">
        <v>3558</v>
      </c>
      <c r="OAV1" s="10">
        <v>285</v>
      </c>
      <c r="OAW1" s="10">
        <v>13</v>
      </c>
      <c r="OAX1" s="10">
        <v>34</v>
      </c>
      <c r="OAY1" s="10">
        <v>9</v>
      </c>
      <c r="OAZ1" s="10">
        <v>21</v>
      </c>
      <c r="OBA1" s="10">
        <v>6</v>
      </c>
      <c r="OBB1" s="10">
        <v>25</v>
      </c>
      <c r="OBC1" s="10">
        <v>16</v>
      </c>
      <c r="OBD1" s="10">
        <v>0</v>
      </c>
      <c r="OBE1" s="10">
        <v>47</v>
      </c>
      <c r="OBF1" s="10">
        <v>142</v>
      </c>
      <c r="OBG1" s="10">
        <v>474</v>
      </c>
      <c r="OBH1" s="135">
        <v>5575</v>
      </c>
      <c r="OBI1" s="135">
        <v>6000</v>
      </c>
      <c r="OBJ1" s="135">
        <v>150951</v>
      </c>
      <c r="OHB1" s="10">
        <v>52</v>
      </c>
      <c r="OHC1" s="10">
        <v>10</v>
      </c>
      <c r="OHD1" s="10">
        <v>1</v>
      </c>
      <c r="OHE1" s="10">
        <v>20</v>
      </c>
      <c r="OHF1" s="10">
        <v>52</v>
      </c>
      <c r="OHG1" s="10">
        <v>270</v>
      </c>
      <c r="OHI1" s="10" t="s">
        <v>320</v>
      </c>
      <c r="OHJ1" s="10" t="s">
        <v>57</v>
      </c>
      <c r="OHK1" s="10" t="s">
        <v>68</v>
      </c>
      <c r="OHL1" s="10" t="s">
        <v>59</v>
      </c>
      <c r="OHM1" s="10" t="s">
        <v>60</v>
      </c>
      <c r="OHN1" s="10">
        <v>1</v>
      </c>
      <c r="OHO1" s="135">
        <v>7116</v>
      </c>
      <c r="OHP1" s="10">
        <v>0</v>
      </c>
      <c r="OHQ1" s="135">
        <v>7116</v>
      </c>
      <c r="OHR1" s="10">
        <v>404</v>
      </c>
      <c r="OHS1" s="10">
        <v>0</v>
      </c>
      <c r="OHT1" s="135">
        <v>1186</v>
      </c>
      <c r="OHU1" s="135">
        <v>11860</v>
      </c>
      <c r="OHV1" s="10">
        <v>865</v>
      </c>
      <c r="OHW1" s="10">
        <v>226</v>
      </c>
      <c r="OHX1" s="10">
        <v>534.07000000000005</v>
      </c>
      <c r="OHY1" s="10">
        <v>150</v>
      </c>
      <c r="OHZ1" s="10">
        <v>629</v>
      </c>
      <c r="OIA1" s="10">
        <v>389</v>
      </c>
      <c r="OIB1" s="135">
        <v>3558</v>
      </c>
      <c r="OIC1" s="10">
        <v>285</v>
      </c>
      <c r="OID1" s="10">
        <v>16</v>
      </c>
      <c r="OIE1" s="10">
        <v>35</v>
      </c>
      <c r="OIF1" s="10">
        <v>9</v>
      </c>
      <c r="OIG1" s="10">
        <v>21</v>
      </c>
      <c r="OIH1" s="10">
        <v>6</v>
      </c>
      <c r="OII1" s="10">
        <v>25</v>
      </c>
      <c r="OIJ1" s="10">
        <v>16</v>
      </c>
      <c r="OIK1" s="10">
        <v>0</v>
      </c>
      <c r="OIL1" s="10">
        <v>47</v>
      </c>
      <c r="OIM1" s="10">
        <v>142</v>
      </c>
      <c r="OIN1" s="10">
        <v>474</v>
      </c>
      <c r="OIO1" s="135">
        <v>5614</v>
      </c>
      <c r="OIP1" s="135">
        <v>6000</v>
      </c>
      <c r="OIQ1" s="135">
        <v>151969</v>
      </c>
      <c r="OOI1" s="10">
        <v>53</v>
      </c>
      <c r="OOJ1" s="10">
        <v>10</v>
      </c>
      <c r="OOK1" s="10">
        <v>1</v>
      </c>
      <c r="OOL1" s="10">
        <v>20</v>
      </c>
      <c r="OOM1" s="10">
        <v>53</v>
      </c>
      <c r="OON1" s="10">
        <v>270</v>
      </c>
      <c r="OOP1" s="10" t="s">
        <v>183</v>
      </c>
      <c r="OOQ1" s="10" t="s">
        <v>57</v>
      </c>
      <c r="OOR1" s="10" t="s">
        <v>64</v>
      </c>
      <c r="OOS1" s="10" t="s">
        <v>317</v>
      </c>
      <c r="OOT1" s="10" t="s">
        <v>60</v>
      </c>
      <c r="OOU1" s="10">
        <v>1</v>
      </c>
      <c r="OOV1" s="135">
        <v>6852</v>
      </c>
      <c r="OOW1" s="10">
        <v>0</v>
      </c>
      <c r="OOX1" s="135">
        <v>6852</v>
      </c>
      <c r="OOY1" s="10">
        <v>0</v>
      </c>
      <c r="OOZ1" s="10">
        <v>0</v>
      </c>
      <c r="OPA1" s="135">
        <v>1142</v>
      </c>
      <c r="OPB1" s="135">
        <v>11420</v>
      </c>
      <c r="OPC1" s="10">
        <v>788</v>
      </c>
      <c r="OPD1" s="10">
        <v>206</v>
      </c>
      <c r="OPE1" s="10">
        <v>516.96</v>
      </c>
      <c r="OPF1" s="10">
        <v>137</v>
      </c>
      <c r="OPG1" s="10">
        <v>619</v>
      </c>
      <c r="OPH1" s="10">
        <v>379</v>
      </c>
      <c r="OPI1" s="135">
        <v>3426</v>
      </c>
      <c r="OPJ1" s="10">
        <v>274</v>
      </c>
      <c r="OPK1" s="10">
        <v>0</v>
      </c>
      <c r="OPL1" s="10">
        <v>32</v>
      </c>
      <c r="OPM1" s="10">
        <v>8</v>
      </c>
      <c r="OPN1" s="10">
        <v>21</v>
      </c>
      <c r="OPO1" s="10">
        <v>5</v>
      </c>
      <c r="OPP1" s="10">
        <v>25</v>
      </c>
      <c r="OPQ1" s="10">
        <v>15</v>
      </c>
      <c r="OPR1" s="10">
        <v>0</v>
      </c>
      <c r="OPS1" s="10">
        <v>46</v>
      </c>
      <c r="OPT1" s="10">
        <v>137</v>
      </c>
      <c r="OPU1" s="10">
        <v>457</v>
      </c>
      <c r="OPV1" s="135">
        <v>5198</v>
      </c>
      <c r="OPW1" s="135">
        <v>6000</v>
      </c>
      <c r="OPX1" s="135">
        <v>141157</v>
      </c>
      <c r="OVP1" s="10">
        <v>54</v>
      </c>
      <c r="OVQ1" s="10">
        <v>10</v>
      </c>
      <c r="OVR1" s="10">
        <v>1</v>
      </c>
      <c r="OVS1" s="10">
        <v>20</v>
      </c>
      <c r="OVT1" s="10">
        <v>54</v>
      </c>
      <c r="OVU1" s="10">
        <v>270</v>
      </c>
      <c r="OVW1" s="10" t="s">
        <v>280</v>
      </c>
      <c r="OVX1" s="10" t="s">
        <v>57</v>
      </c>
      <c r="OVY1" s="10" t="s">
        <v>286</v>
      </c>
      <c r="OVZ1" s="10" t="s">
        <v>287</v>
      </c>
      <c r="OWA1" s="10" t="s">
        <v>74</v>
      </c>
      <c r="OWB1" s="10">
        <v>1</v>
      </c>
      <c r="OWC1" s="135">
        <v>7713</v>
      </c>
      <c r="OWD1" s="10">
        <v>0</v>
      </c>
      <c r="OWE1" s="135">
        <v>7713</v>
      </c>
      <c r="OWF1" s="10">
        <v>0</v>
      </c>
      <c r="OWG1" s="135">
        <v>3342</v>
      </c>
      <c r="OWH1" s="135">
        <v>1286</v>
      </c>
      <c r="OWI1" s="135">
        <v>12855</v>
      </c>
      <c r="OWJ1" s="10">
        <v>887</v>
      </c>
      <c r="OWK1" s="10">
        <v>231</v>
      </c>
      <c r="OWL1" s="10">
        <v>555.03</v>
      </c>
      <c r="OWM1" s="10">
        <v>154</v>
      </c>
      <c r="OWN1" s="10">
        <v>714</v>
      </c>
      <c r="OWO1" s="10">
        <v>490</v>
      </c>
      <c r="OWP1" s="135">
        <v>3857</v>
      </c>
      <c r="OWQ1" s="10">
        <v>309</v>
      </c>
      <c r="OWR1" s="10">
        <v>0</v>
      </c>
      <c r="OWS1" s="10">
        <v>35</v>
      </c>
      <c r="OWT1" s="10">
        <v>9</v>
      </c>
      <c r="OWU1" s="10">
        <v>22</v>
      </c>
      <c r="OWV1" s="10">
        <v>6</v>
      </c>
      <c r="OWW1" s="10">
        <v>29</v>
      </c>
      <c r="OWX1" s="10">
        <v>20</v>
      </c>
      <c r="OWY1" s="10">
        <v>134</v>
      </c>
      <c r="OWZ1" s="10">
        <v>51</v>
      </c>
      <c r="OXA1" s="10">
        <v>154</v>
      </c>
      <c r="OXB1" s="10">
        <v>514</v>
      </c>
      <c r="OXC1" s="135">
        <v>6011</v>
      </c>
      <c r="OXD1" s="135">
        <v>6000</v>
      </c>
      <c r="OXE1" s="135">
        <v>162286</v>
      </c>
      <c r="PCW1" s="10">
        <v>55</v>
      </c>
      <c r="PCX1" s="10">
        <v>10</v>
      </c>
      <c r="PCY1" s="10">
        <v>1</v>
      </c>
      <c r="PCZ1" s="10">
        <v>20</v>
      </c>
      <c r="PDA1" s="10">
        <v>55</v>
      </c>
      <c r="PDB1" s="10">
        <v>270</v>
      </c>
      <c r="PDD1" s="10" t="s">
        <v>185</v>
      </c>
      <c r="PDE1" s="10" t="s">
        <v>57</v>
      </c>
      <c r="PDF1" s="10" t="s">
        <v>58</v>
      </c>
      <c r="PDG1" s="10" t="s">
        <v>59</v>
      </c>
      <c r="PDH1" s="10" t="s">
        <v>60</v>
      </c>
      <c r="PDI1" s="10">
        <v>1</v>
      </c>
      <c r="PDJ1" s="135">
        <v>7713</v>
      </c>
      <c r="PDK1" s="10">
        <v>0</v>
      </c>
      <c r="PDL1" s="135">
        <v>7713</v>
      </c>
      <c r="PDM1" s="10">
        <v>269</v>
      </c>
      <c r="PDN1" s="135">
        <v>3342</v>
      </c>
      <c r="PDO1" s="135">
        <v>1286</v>
      </c>
      <c r="PDP1" s="135">
        <v>12855</v>
      </c>
      <c r="PDQ1" s="10">
        <v>918</v>
      </c>
      <c r="PDR1" s="10">
        <v>239</v>
      </c>
      <c r="PDS1" s="10">
        <v>552.95000000000005</v>
      </c>
      <c r="PDT1" s="10">
        <v>160</v>
      </c>
      <c r="PDU1" s="10">
        <v>714</v>
      </c>
      <c r="PDV1" s="10">
        <v>490</v>
      </c>
      <c r="PDW1" s="135">
        <v>3857</v>
      </c>
      <c r="PDX1" s="10">
        <v>309</v>
      </c>
      <c r="PDY1" s="10">
        <v>11</v>
      </c>
      <c r="PDZ1" s="10">
        <v>37</v>
      </c>
      <c r="PEA1" s="10">
        <v>10</v>
      </c>
      <c r="PEB1" s="10">
        <v>22</v>
      </c>
      <c r="PEC1" s="10">
        <v>6</v>
      </c>
      <c r="PED1" s="10">
        <v>29</v>
      </c>
      <c r="PEE1" s="10">
        <v>20</v>
      </c>
      <c r="PEF1" s="10">
        <v>134</v>
      </c>
      <c r="PEG1" s="10">
        <v>51</v>
      </c>
      <c r="PEH1" s="10">
        <v>154</v>
      </c>
      <c r="PEI1" s="10">
        <v>514</v>
      </c>
      <c r="PEJ1" s="135">
        <v>6161</v>
      </c>
      <c r="PEK1" s="135">
        <v>6000</v>
      </c>
      <c r="PEL1" s="135">
        <v>166174</v>
      </c>
      <c r="PKD1" s="10">
        <v>56</v>
      </c>
      <c r="PKE1" s="10">
        <v>10</v>
      </c>
      <c r="PKF1" s="10">
        <v>1</v>
      </c>
      <c r="PKG1" s="10">
        <v>20</v>
      </c>
      <c r="PKH1" s="10">
        <v>56</v>
      </c>
      <c r="PKI1" s="10">
        <v>270</v>
      </c>
      <c r="PKK1" s="10" t="s">
        <v>187</v>
      </c>
      <c r="PKL1" s="10" t="s">
        <v>57</v>
      </c>
      <c r="PKM1" s="10" t="s">
        <v>120</v>
      </c>
      <c r="PKN1" s="10" t="s">
        <v>121</v>
      </c>
      <c r="PKO1" s="10" t="s">
        <v>74</v>
      </c>
      <c r="PKP1" s="10">
        <v>1</v>
      </c>
      <c r="PKQ1" s="135">
        <v>10348</v>
      </c>
      <c r="PKR1" s="10">
        <v>0</v>
      </c>
      <c r="PKS1" s="135">
        <v>10348</v>
      </c>
      <c r="PKT1" s="10">
        <v>404</v>
      </c>
      <c r="PKU1" s="10">
        <v>0</v>
      </c>
      <c r="PKV1" s="135">
        <v>1725</v>
      </c>
      <c r="PKW1" s="135">
        <v>17246</v>
      </c>
      <c r="PKX1" s="135">
        <v>1236</v>
      </c>
      <c r="PKY1" s="10">
        <v>323</v>
      </c>
      <c r="PKZ1" s="10">
        <v>632.22</v>
      </c>
      <c r="PLA1" s="10">
        <v>215</v>
      </c>
      <c r="PLB1" s="10">
        <v>936</v>
      </c>
      <c r="PLC1" s="10">
        <v>650</v>
      </c>
      <c r="PLD1" s="135">
        <v>5174</v>
      </c>
      <c r="PLE1" s="10">
        <v>414</v>
      </c>
      <c r="PLF1" s="10">
        <v>16</v>
      </c>
      <c r="PLG1" s="10">
        <v>49</v>
      </c>
      <c r="PLH1" s="10">
        <v>13</v>
      </c>
      <c r="PLI1" s="10">
        <v>25</v>
      </c>
      <c r="PLJ1" s="10">
        <v>9</v>
      </c>
      <c r="PLK1" s="10">
        <v>37</v>
      </c>
      <c r="PLL1" s="10">
        <v>26</v>
      </c>
      <c r="PLM1" s="10">
        <v>0</v>
      </c>
      <c r="PLN1" s="10">
        <v>69</v>
      </c>
      <c r="PLO1" s="10">
        <v>207</v>
      </c>
      <c r="PLP1" s="10">
        <v>690</v>
      </c>
      <c r="PLQ1" s="135">
        <v>8043</v>
      </c>
      <c r="PLR1" s="135">
        <v>6000</v>
      </c>
      <c r="PLS1" s="135">
        <v>215109</v>
      </c>
      <c r="PRK1" s="10">
        <v>57</v>
      </c>
      <c r="PRL1" s="10">
        <v>10</v>
      </c>
      <c r="PRM1" s="10">
        <v>1</v>
      </c>
      <c r="PRN1" s="10">
        <v>20</v>
      </c>
      <c r="PRO1" s="10">
        <v>57</v>
      </c>
      <c r="PRP1" s="10">
        <v>270</v>
      </c>
      <c r="PRR1" s="10" t="s">
        <v>189</v>
      </c>
      <c r="PRS1" s="10" t="s">
        <v>57</v>
      </c>
      <c r="PRT1" s="10" t="s">
        <v>68</v>
      </c>
      <c r="PRU1" s="10" t="s">
        <v>59</v>
      </c>
      <c r="PRV1" s="10" t="s">
        <v>60</v>
      </c>
      <c r="PRW1" s="10">
        <v>1</v>
      </c>
      <c r="PRX1" s="135">
        <v>7116</v>
      </c>
      <c r="PRY1" s="10">
        <v>0</v>
      </c>
      <c r="PRZ1" s="135">
        <v>7116</v>
      </c>
      <c r="PSA1" s="10">
        <v>404</v>
      </c>
      <c r="PSB1" s="10">
        <v>0</v>
      </c>
      <c r="PSC1" s="135">
        <v>1186</v>
      </c>
      <c r="PSD1" s="135">
        <v>11860</v>
      </c>
      <c r="PSE1" s="10">
        <v>865</v>
      </c>
      <c r="PSF1" s="10">
        <v>226</v>
      </c>
      <c r="PSG1" s="10">
        <v>534.07000000000005</v>
      </c>
      <c r="PSH1" s="10">
        <v>150</v>
      </c>
      <c r="PSI1" s="10">
        <v>629</v>
      </c>
      <c r="PSJ1" s="10">
        <v>389</v>
      </c>
      <c r="PSK1" s="135">
        <v>3558</v>
      </c>
      <c r="PSL1" s="10">
        <v>285</v>
      </c>
      <c r="PSM1" s="10">
        <v>16</v>
      </c>
      <c r="PSN1" s="10">
        <v>35</v>
      </c>
      <c r="PSO1" s="10">
        <v>9</v>
      </c>
      <c r="PSP1" s="10">
        <v>21</v>
      </c>
      <c r="PSQ1" s="10">
        <v>6</v>
      </c>
      <c r="PSR1" s="10">
        <v>25</v>
      </c>
      <c r="PSS1" s="10">
        <v>16</v>
      </c>
      <c r="PST1" s="10">
        <v>0</v>
      </c>
      <c r="PSU1" s="10">
        <v>47</v>
      </c>
      <c r="PSV1" s="10">
        <v>142</v>
      </c>
      <c r="PSW1" s="10">
        <v>474</v>
      </c>
      <c r="PSX1" s="135">
        <v>5614</v>
      </c>
      <c r="PSY1" s="135">
        <v>6000</v>
      </c>
      <c r="PSZ1" s="135">
        <v>151969</v>
      </c>
      <c r="PYR1" s="10">
        <v>58</v>
      </c>
      <c r="PYS1" s="10">
        <v>10</v>
      </c>
      <c r="PYT1" s="10">
        <v>1</v>
      </c>
      <c r="PYU1" s="10">
        <v>20</v>
      </c>
      <c r="PYV1" s="10">
        <v>58</v>
      </c>
      <c r="PYW1" s="10">
        <v>270</v>
      </c>
      <c r="PYY1" s="10" t="s">
        <v>191</v>
      </c>
      <c r="PYZ1" s="10" t="s">
        <v>57</v>
      </c>
      <c r="PZA1" s="10" t="s">
        <v>193</v>
      </c>
      <c r="PZB1" s="10" t="s">
        <v>59</v>
      </c>
      <c r="PZC1" s="10" t="s">
        <v>60</v>
      </c>
      <c r="PZD1" s="10">
        <v>1</v>
      </c>
      <c r="PZE1" s="135">
        <v>10823</v>
      </c>
      <c r="PZF1" s="10">
        <v>0</v>
      </c>
      <c r="PZG1" s="135">
        <v>10823</v>
      </c>
      <c r="PZH1" s="10">
        <v>336</v>
      </c>
      <c r="PZI1" s="10">
        <v>0</v>
      </c>
      <c r="PZJ1" s="135">
        <v>1804</v>
      </c>
      <c r="PZK1" s="135">
        <v>18038</v>
      </c>
      <c r="PZL1" s="135">
        <v>1283</v>
      </c>
      <c r="PZM1" s="10">
        <v>335</v>
      </c>
      <c r="PZN1" s="10">
        <v>644.75</v>
      </c>
      <c r="PZO1" s="10">
        <v>223</v>
      </c>
      <c r="PZP1" s="10">
        <v>951</v>
      </c>
      <c r="PZQ1" s="10">
        <v>665</v>
      </c>
      <c r="PZR1" s="135">
        <v>5411</v>
      </c>
      <c r="PZS1" s="10">
        <v>433</v>
      </c>
      <c r="PZT1" s="10">
        <v>13</v>
      </c>
      <c r="PZU1" s="10">
        <v>51</v>
      </c>
      <c r="PZV1" s="10">
        <v>13</v>
      </c>
      <c r="PZW1" s="10">
        <v>26</v>
      </c>
      <c r="PZX1" s="10">
        <v>9</v>
      </c>
      <c r="PZY1" s="10">
        <v>38</v>
      </c>
      <c r="PZZ1" s="10">
        <v>27</v>
      </c>
      <c r="QAA1" s="10">
        <v>0</v>
      </c>
      <c r="QAB1" s="10">
        <v>72</v>
      </c>
      <c r="QAC1" s="10">
        <v>216</v>
      </c>
      <c r="QAD1" s="10">
        <v>722</v>
      </c>
      <c r="QAE1" s="135">
        <v>8335</v>
      </c>
      <c r="QAF1" s="135">
        <v>6000</v>
      </c>
      <c r="QAG1" s="135">
        <v>222719</v>
      </c>
      <c r="QFY1" s="10">
        <v>59</v>
      </c>
      <c r="QFZ1" s="10">
        <v>10</v>
      </c>
      <c r="QGA1" s="10">
        <v>1</v>
      </c>
      <c r="QGB1" s="10">
        <v>20</v>
      </c>
      <c r="QGC1" s="10">
        <v>59</v>
      </c>
      <c r="QGD1" s="10">
        <v>270</v>
      </c>
      <c r="QGF1" s="10" t="s">
        <v>194</v>
      </c>
      <c r="QGG1" s="10" t="s">
        <v>57</v>
      </c>
      <c r="QGH1" s="10" t="s">
        <v>64</v>
      </c>
      <c r="QGI1" s="10" t="s">
        <v>65</v>
      </c>
      <c r="QGJ1" s="10" t="s">
        <v>60</v>
      </c>
      <c r="QGK1" s="10">
        <v>1</v>
      </c>
      <c r="QGL1" s="135">
        <v>6852</v>
      </c>
      <c r="QGM1" s="10">
        <v>0</v>
      </c>
      <c r="QGN1" s="135">
        <v>6852</v>
      </c>
      <c r="QGO1" s="10">
        <v>202</v>
      </c>
      <c r="QGP1" s="10">
        <v>0</v>
      </c>
      <c r="QGQ1" s="135">
        <v>1142</v>
      </c>
      <c r="QGR1" s="135">
        <v>11421</v>
      </c>
      <c r="QGS1" s="10">
        <v>811</v>
      </c>
      <c r="QGT1" s="10">
        <v>212</v>
      </c>
      <c r="QGU1" s="10">
        <v>521.66999999999996</v>
      </c>
      <c r="QGV1" s="10">
        <v>141</v>
      </c>
      <c r="QGW1" s="10">
        <v>619</v>
      </c>
      <c r="QGX1" s="10">
        <v>379</v>
      </c>
      <c r="QGY1" s="135">
        <v>3426</v>
      </c>
      <c r="QGZ1" s="10">
        <v>274</v>
      </c>
      <c r="QHA1" s="10">
        <v>8</v>
      </c>
      <c r="QHB1" s="10">
        <v>32</v>
      </c>
      <c r="QHC1" s="10">
        <v>8</v>
      </c>
      <c r="QHD1" s="10">
        <v>21</v>
      </c>
      <c r="QHE1" s="10">
        <v>6</v>
      </c>
      <c r="QHF1" s="10">
        <v>25</v>
      </c>
      <c r="QHG1" s="10">
        <v>15</v>
      </c>
      <c r="QHH1" s="10">
        <v>0</v>
      </c>
      <c r="QHI1" s="10">
        <v>46</v>
      </c>
      <c r="QHJ1" s="10">
        <v>137</v>
      </c>
      <c r="QHK1" s="10">
        <v>457</v>
      </c>
      <c r="QHL1" s="135">
        <v>5314</v>
      </c>
      <c r="QHM1" s="135">
        <v>6000</v>
      </c>
      <c r="QHN1" s="135">
        <v>144156</v>
      </c>
      <c r="QNF1" s="10">
        <v>60</v>
      </c>
      <c r="QNG1" s="10">
        <v>10</v>
      </c>
      <c r="QNH1" s="10">
        <v>1</v>
      </c>
      <c r="QNI1" s="10">
        <v>20</v>
      </c>
      <c r="QNJ1" s="10">
        <v>60</v>
      </c>
      <c r="QNK1" s="10">
        <v>270</v>
      </c>
      <c r="QNM1" s="10" t="s">
        <v>196</v>
      </c>
      <c r="QNN1" s="10" t="s">
        <v>57</v>
      </c>
      <c r="QNO1" s="10" t="s">
        <v>64</v>
      </c>
      <c r="QNP1" s="10" t="s">
        <v>65</v>
      </c>
      <c r="QNQ1" s="10" t="s">
        <v>60</v>
      </c>
      <c r="QNR1" s="10">
        <v>1</v>
      </c>
      <c r="QNS1" s="135">
        <v>6852</v>
      </c>
      <c r="QNT1" s="10">
        <v>0</v>
      </c>
      <c r="QNU1" s="135">
        <v>6852</v>
      </c>
      <c r="QNV1" s="10">
        <v>471</v>
      </c>
      <c r="QNW1" s="10">
        <v>0</v>
      </c>
      <c r="QNX1" s="135">
        <v>1142</v>
      </c>
      <c r="QNY1" s="135">
        <v>11421</v>
      </c>
      <c r="QNZ1" s="10">
        <v>842</v>
      </c>
      <c r="QOA1" s="10">
        <v>220</v>
      </c>
      <c r="QOB1" s="10">
        <v>527.96</v>
      </c>
      <c r="QOC1" s="10">
        <v>146</v>
      </c>
      <c r="QOD1" s="10">
        <v>619</v>
      </c>
      <c r="QOE1" s="10">
        <v>379</v>
      </c>
      <c r="QOF1" s="135">
        <v>3426</v>
      </c>
      <c r="QOG1" s="10">
        <v>274</v>
      </c>
      <c r="QOH1" s="10">
        <v>19</v>
      </c>
      <c r="QOI1" s="10">
        <v>34</v>
      </c>
      <c r="QOJ1" s="10">
        <v>9</v>
      </c>
      <c r="QOK1" s="10">
        <v>21</v>
      </c>
      <c r="QOL1" s="10">
        <v>6</v>
      </c>
      <c r="QOM1" s="10">
        <v>25</v>
      </c>
      <c r="QON1" s="10">
        <v>15</v>
      </c>
      <c r="QOO1" s="10">
        <v>0</v>
      </c>
      <c r="QOP1" s="10">
        <v>46</v>
      </c>
      <c r="QOQ1" s="10">
        <v>137</v>
      </c>
      <c r="QOR1" s="10">
        <v>457</v>
      </c>
      <c r="QOS1" s="135">
        <v>5467</v>
      </c>
      <c r="QOT1" s="135">
        <v>6000</v>
      </c>
      <c r="QOU1" s="135">
        <v>148148</v>
      </c>
      <c r="QUM1" s="10">
        <v>61</v>
      </c>
      <c r="QUN1" s="10">
        <v>10</v>
      </c>
      <c r="QUO1" s="10">
        <v>1</v>
      </c>
      <c r="QUP1" s="10">
        <v>20</v>
      </c>
      <c r="QUQ1" s="10">
        <v>61</v>
      </c>
      <c r="QUR1" s="10">
        <v>270</v>
      </c>
      <c r="QUT1" s="10" t="s">
        <v>198</v>
      </c>
      <c r="QUU1" s="10" t="s">
        <v>57</v>
      </c>
      <c r="QUV1" s="10" t="s">
        <v>68</v>
      </c>
      <c r="QUW1" s="10" t="s">
        <v>59</v>
      </c>
      <c r="QUX1" s="10" t="s">
        <v>60</v>
      </c>
      <c r="QUY1" s="10">
        <v>1</v>
      </c>
      <c r="QUZ1" s="135">
        <v>7116</v>
      </c>
      <c r="QVA1" s="10">
        <v>0</v>
      </c>
      <c r="QVB1" s="135">
        <v>7116</v>
      </c>
      <c r="QVC1" s="10">
        <v>269</v>
      </c>
      <c r="QVD1" s="10">
        <v>0</v>
      </c>
      <c r="QVE1" s="135">
        <v>1186</v>
      </c>
      <c r="QVF1" s="135">
        <v>11860</v>
      </c>
      <c r="QVG1" s="10">
        <v>849</v>
      </c>
      <c r="QVH1" s="10">
        <v>222</v>
      </c>
      <c r="QVI1" s="10">
        <v>530.91999999999996</v>
      </c>
      <c r="QVJ1" s="10">
        <v>148</v>
      </c>
      <c r="QVK1" s="10">
        <v>629</v>
      </c>
      <c r="QVL1" s="10">
        <v>389</v>
      </c>
      <c r="QVM1" s="135">
        <v>3558</v>
      </c>
      <c r="QVN1" s="10">
        <v>285</v>
      </c>
      <c r="QVO1" s="10">
        <v>11</v>
      </c>
      <c r="QVP1" s="10">
        <v>34</v>
      </c>
      <c r="QVQ1" s="10">
        <v>9</v>
      </c>
      <c r="QVR1" s="10">
        <v>21</v>
      </c>
      <c r="QVS1" s="10">
        <v>6</v>
      </c>
      <c r="QVT1" s="10">
        <v>25</v>
      </c>
      <c r="QVU1" s="10">
        <v>16</v>
      </c>
      <c r="QVV1" s="10">
        <v>0</v>
      </c>
      <c r="QVW1" s="10">
        <v>47</v>
      </c>
      <c r="QVX1" s="10">
        <v>142</v>
      </c>
      <c r="QVY1" s="10">
        <v>474</v>
      </c>
      <c r="QVZ1" s="135">
        <v>5537</v>
      </c>
      <c r="QWA1" s="135">
        <v>6000</v>
      </c>
      <c r="QWB1" s="135">
        <v>149973</v>
      </c>
      <c r="RBT1" s="10">
        <v>62</v>
      </c>
      <c r="RBU1" s="10">
        <v>10</v>
      </c>
      <c r="RBV1" s="10">
        <v>1</v>
      </c>
      <c r="RBW1" s="10">
        <v>20</v>
      </c>
      <c r="RBX1" s="10">
        <v>62</v>
      </c>
      <c r="RBY1" s="10">
        <v>270</v>
      </c>
      <c r="RCA1" s="10" t="s">
        <v>200</v>
      </c>
      <c r="RCB1" s="10" t="s">
        <v>57</v>
      </c>
      <c r="RCC1" s="10" t="s">
        <v>130</v>
      </c>
      <c r="RCD1" s="10" t="s">
        <v>73</v>
      </c>
      <c r="RCE1" s="10" t="s">
        <v>74</v>
      </c>
      <c r="RCF1" s="10">
        <v>1</v>
      </c>
      <c r="RCG1" s="135">
        <v>9861</v>
      </c>
      <c r="RCH1" s="10">
        <v>0</v>
      </c>
      <c r="RCI1" s="135">
        <v>9861</v>
      </c>
      <c r="RCJ1" s="10">
        <v>202</v>
      </c>
      <c r="RCK1" s="10">
        <v>0</v>
      </c>
      <c r="RCL1" s="135">
        <v>1644</v>
      </c>
      <c r="RCM1" s="135">
        <v>16435</v>
      </c>
      <c r="RCN1" s="135">
        <v>1157</v>
      </c>
      <c r="RCO1" s="10">
        <v>302</v>
      </c>
      <c r="RCP1" s="10">
        <v>616.5</v>
      </c>
      <c r="RCQ1" s="10">
        <v>201</v>
      </c>
      <c r="RCR1" s="10">
        <v>926</v>
      </c>
      <c r="RCS1" s="10">
        <v>578</v>
      </c>
      <c r="RCT1" s="135">
        <v>4931</v>
      </c>
      <c r="RCU1" s="10">
        <v>394</v>
      </c>
      <c r="RCV1" s="10">
        <v>8</v>
      </c>
      <c r="RCW1" s="10">
        <v>46</v>
      </c>
      <c r="RCX1" s="10">
        <v>12</v>
      </c>
      <c r="RCY1" s="10">
        <v>25</v>
      </c>
      <c r="RCZ1" s="10">
        <v>8</v>
      </c>
      <c r="RDA1" s="10">
        <v>37</v>
      </c>
      <c r="RDB1" s="10">
        <v>23</v>
      </c>
      <c r="RDC1" s="10">
        <v>0</v>
      </c>
      <c r="RDD1" s="10">
        <v>66</v>
      </c>
      <c r="RDE1" s="10">
        <v>197</v>
      </c>
      <c r="RDF1" s="10">
        <v>657</v>
      </c>
      <c r="RDG1" s="135">
        <v>7565</v>
      </c>
      <c r="RDH1" s="135">
        <v>6000</v>
      </c>
      <c r="RDI1" s="135">
        <v>202699</v>
      </c>
      <c r="RJA1" s="10">
        <v>63</v>
      </c>
      <c r="RJB1" s="10">
        <v>10</v>
      </c>
      <c r="RJC1" s="10">
        <v>1</v>
      </c>
      <c r="RJD1" s="10">
        <v>20</v>
      </c>
      <c r="RJE1" s="10">
        <v>63</v>
      </c>
      <c r="RJF1" s="10">
        <v>270</v>
      </c>
      <c r="RJH1" s="10" t="s">
        <v>202</v>
      </c>
      <c r="RJI1" s="10" t="s">
        <v>57</v>
      </c>
      <c r="RJJ1" s="10" t="s">
        <v>64</v>
      </c>
      <c r="RJK1" s="10" t="s">
        <v>65</v>
      </c>
      <c r="RJL1" s="10" t="s">
        <v>60</v>
      </c>
      <c r="RJM1" s="10">
        <v>1</v>
      </c>
      <c r="RJN1" s="135">
        <v>6852</v>
      </c>
      <c r="RJO1" s="10">
        <v>0</v>
      </c>
      <c r="RJP1" s="135">
        <v>6852</v>
      </c>
      <c r="RJQ1" s="10">
        <v>202</v>
      </c>
      <c r="RJR1" s="10">
        <v>0</v>
      </c>
      <c r="RJS1" s="135">
        <v>1142</v>
      </c>
      <c r="RJT1" s="135">
        <v>11420</v>
      </c>
      <c r="RJU1" s="10">
        <v>811</v>
      </c>
      <c r="RJV1" s="10">
        <v>212</v>
      </c>
      <c r="RJW1" s="10">
        <v>521.66999999999996</v>
      </c>
      <c r="RJX1" s="10">
        <v>141</v>
      </c>
      <c r="RJY1" s="10">
        <v>619</v>
      </c>
      <c r="RJZ1" s="10">
        <v>379</v>
      </c>
      <c r="RKA1" s="135">
        <v>3426</v>
      </c>
      <c r="RKB1" s="10">
        <v>274</v>
      </c>
      <c r="RKC1" s="10">
        <v>8</v>
      </c>
      <c r="RKD1" s="10">
        <v>32</v>
      </c>
      <c r="RKE1" s="10">
        <v>8</v>
      </c>
      <c r="RKF1" s="10">
        <v>21</v>
      </c>
      <c r="RKG1" s="10">
        <v>6</v>
      </c>
      <c r="RKH1" s="10">
        <v>25</v>
      </c>
      <c r="RKI1" s="10">
        <v>15</v>
      </c>
      <c r="RKJ1" s="10">
        <v>0</v>
      </c>
      <c r="RKK1" s="10">
        <v>46</v>
      </c>
      <c r="RKL1" s="10">
        <v>137</v>
      </c>
      <c r="RKM1" s="10">
        <v>457</v>
      </c>
      <c r="RKN1" s="135">
        <v>5313</v>
      </c>
      <c r="RKO1" s="135">
        <v>6000</v>
      </c>
      <c r="RKP1" s="135">
        <v>144151</v>
      </c>
      <c r="RQH1" s="10">
        <v>64</v>
      </c>
      <c r="RQI1" s="10">
        <v>10</v>
      </c>
      <c r="RQJ1" s="10">
        <v>1</v>
      </c>
      <c r="RQK1" s="10">
        <v>20</v>
      </c>
      <c r="RQL1" s="10">
        <v>64</v>
      </c>
      <c r="RQM1" s="10">
        <v>270</v>
      </c>
      <c r="RQO1" s="10" t="s">
        <v>204</v>
      </c>
      <c r="RQP1" s="10" t="s">
        <v>57</v>
      </c>
      <c r="RQQ1" s="10" t="s">
        <v>68</v>
      </c>
      <c r="RQR1" s="10" t="s">
        <v>59</v>
      </c>
      <c r="RQS1" s="10" t="s">
        <v>60</v>
      </c>
      <c r="RQT1" s="10">
        <v>1</v>
      </c>
      <c r="RQU1" s="135">
        <v>7116</v>
      </c>
      <c r="RQV1" s="10">
        <v>0</v>
      </c>
      <c r="RQW1" s="135">
        <v>7116</v>
      </c>
      <c r="RQX1" s="10">
        <v>269</v>
      </c>
      <c r="RQY1" s="135">
        <v>3084</v>
      </c>
      <c r="RQZ1" s="135">
        <v>1186</v>
      </c>
      <c r="RRA1" s="135">
        <v>11860</v>
      </c>
      <c r="RRB1" s="10">
        <v>849</v>
      </c>
      <c r="RRC1" s="10">
        <v>222</v>
      </c>
      <c r="RRD1" s="10">
        <v>530.91999999999996</v>
      </c>
      <c r="RRE1" s="10">
        <v>148</v>
      </c>
      <c r="RRF1" s="10">
        <v>629</v>
      </c>
      <c r="RRG1" s="10">
        <v>389</v>
      </c>
      <c r="RRH1" s="135">
        <v>3558</v>
      </c>
      <c r="RRI1" s="10">
        <v>285</v>
      </c>
      <c r="RRJ1" s="10">
        <v>11</v>
      </c>
      <c r="RRK1" s="10">
        <v>34</v>
      </c>
      <c r="RRL1" s="10">
        <v>9</v>
      </c>
      <c r="RRM1" s="10">
        <v>21</v>
      </c>
      <c r="RRN1" s="10">
        <v>6</v>
      </c>
      <c r="RRO1" s="10">
        <v>25</v>
      </c>
      <c r="RRP1" s="10">
        <v>16</v>
      </c>
      <c r="RRQ1" s="10">
        <v>123</v>
      </c>
      <c r="RRR1" s="10">
        <v>47</v>
      </c>
      <c r="RRS1" s="10">
        <v>142</v>
      </c>
      <c r="RRT1" s="10">
        <v>474</v>
      </c>
      <c r="RRU1" s="135">
        <v>5661</v>
      </c>
      <c r="RRV1" s="135">
        <v>6000</v>
      </c>
      <c r="RRW1" s="135">
        <v>153180</v>
      </c>
      <c r="RXO1" s="10">
        <v>65</v>
      </c>
      <c r="RXP1" s="10">
        <v>10</v>
      </c>
      <c r="RXQ1" s="10">
        <v>1</v>
      </c>
      <c r="RXR1" s="10">
        <v>20</v>
      </c>
      <c r="RXS1" s="10">
        <v>65</v>
      </c>
      <c r="RXT1" s="10">
        <v>270</v>
      </c>
      <c r="RXV1" s="10" t="s">
        <v>321</v>
      </c>
      <c r="RXW1" s="10" t="s">
        <v>57</v>
      </c>
      <c r="RXX1" s="10" t="s">
        <v>285</v>
      </c>
      <c r="RXY1" s="10" t="s">
        <v>59</v>
      </c>
      <c r="RXZ1" s="10" t="s">
        <v>60</v>
      </c>
      <c r="RYA1" s="10">
        <v>1</v>
      </c>
      <c r="RYB1" s="135">
        <v>7713</v>
      </c>
      <c r="RYC1" s="10">
        <v>0</v>
      </c>
      <c r="RYD1" s="135">
        <v>7713</v>
      </c>
      <c r="RYE1" s="10">
        <v>471</v>
      </c>
      <c r="RYF1" s="10">
        <v>0</v>
      </c>
      <c r="RYG1" s="135">
        <v>1286</v>
      </c>
      <c r="RYH1" s="135">
        <v>12855</v>
      </c>
      <c r="RYI1" s="10">
        <v>941</v>
      </c>
      <c r="RYJ1" s="10">
        <v>246</v>
      </c>
      <c r="RYK1" s="10">
        <v>557.66999999999996</v>
      </c>
      <c r="RYL1" s="10">
        <v>164</v>
      </c>
      <c r="RYM1" s="10">
        <v>714</v>
      </c>
      <c r="RYN1" s="10">
        <v>490</v>
      </c>
      <c r="RYO1" s="135">
        <v>3857</v>
      </c>
      <c r="RYP1" s="10">
        <v>309</v>
      </c>
      <c r="RYQ1" s="10">
        <v>19</v>
      </c>
      <c r="RYR1" s="10">
        <v>38</v>
      </c>
      <c r="RYS1" s="10">
        <v>10</v>
      </c>
      <c r="RYT1" s="10">
        <v>22</v>
      </c>
      <c r="RYU1" s="10">
        <v>7</v>
      </c>
      <c r="RYV1" s="10">
        <v>29</v>
      </c>
      <c r="RYW1" s="10">
        <v>20</v>
      </c>
      <c r="RYX1" s="10">
        <v>0</v>
      </c>
      <c r="RYY1" s="10">
        <v>51</v>
      </c>
      <c r="RYZ1" s="10">
        <v>154</v>
      </c>
      <c r="RZA1" s="10">
        <v>514</v>
      </c>
      <c r="RZB1" s="135">
        <v>6142</v>
      </c>
      <c r="RZC1" s="135">
        <v>6000</v>
      </c>
      <c r="RZD1" s="135">
        <v>165692</v>
      </c>
      <c r="SEV1" s="10">
        <v>66</v>
      </c>
      <c r="SEW1" s="10">
        <v>10</v>
      </c>
      <c r="SEX1" s="10">
        <v>1</v>
      </c>
      <c r="SEY1" s="10">
        <v>20</v>
      </c>
      <c r="SEZ1" s="10">
        <v>66</v>
      </c>
      <c r="SFA1" s="10">
        <v>270</v>
      </c>
      <c r="SFC1" s="10" t="s">
        <v>206</v>
      </c>
      <c r="SFD1" s="10" t="s">
        <v>57</v>
      </c>
      <c r="SFE1" s="10" t="s">
        <v>208</v>
      </c>
      <c r="SFF1" s="10" t="s">
        <v>59</v>
      </c>
      <c r="SFG1" s="10" t="s">
        <v>60</v>
      </c>
      <c r="SFH1" s="10">
        <v>1</v>
      </c>
      <c r="SFI1" s="135">
        <v>9417</v>
      </c>
      <c r="SFJ1" s="10">
        <v>0</v>
      </c>
      <c r="SFK1" s="135">
        <v>9417</v>
      </c>
      <c r="SFL1" s="10">
        <v>202</v>
      </c>
      <c r="SFM1" s="10">
        <v>0</v>
      </c>
      <c r="SFN1" s="135">
        <v>1570</v>
      </c>
      <c r="SFO1" s="135">
        <v>15695</v>
      </c>
      <c r="SFP1" s="135">
        <v>1106</v>
      </c>
      <c r="SFQ1" s="10">
        <v>289</v>
      </c>
      <c r="SFR1" s="10">
        <v>601.51</v>
      </c>
      <c r="SFS1" s="10">
        <v>192</v>
      </c>
      <c r="SFT1" s="10">
        <v>846</v>
      </c>
      <c r="SFU1" s="10">
        <v>550</v>
      </c>
      <c r="SFV1" s="135">
        <v>4709</v>
      </c>
      <c r="SFW1" s="10">
        <v>377</v>
      </c>
      <c r="SFX1" s="10">
        <v>8</v>
      </c>
      <c r="SFY1" s="10">
        <v>44</v>
      </c>
      <c r="SFZ1" s="10">
        <v>12</v>
      </c>
      <c r="SGA1" s="10">
        <v>24</v>
      </c>
      <c r="SGB1" s="10">
        <v>8</v>
      </c>
      <c r="SGC1" s="10">
        <v>34</v>
      </c>
      <c r="SGD1" s="10">
        <v>22</v>
      </c>
      <c r="SGE1" s="10">
        <v>0</v>
      </c>
      <c r="SGF1" s="10">
        <v>63</v>
      </c>
      <c r="SGG1" s="10">
        <v>188</v>
      </c>
      <c r="SGH1" s="10">
        <v>628</v>
      </c>
      <c r="SGI1" s="135">
        <v>7217</v>
      </c>
      <c r="SGJ1" s="135">
        <v>6000</v>
      </c>
      <c r="SGK1" s="135">
        <v>193632</v>
      </c>
      <c r="SMC1" s="10">
        <v>67</v>
      </c>
      <c r="SMD1" s="10">
        <v>10</v>
      </c>
      <c r="SME1" s="10">
        <v>1</v>
      </c>
      <c r="SMF1" s="10">
        <v>20</v>
      </c>
      <c r="SMG1" s="10">
        <v>67</v>
      </c>
      <c r="SMH1" s="10">
        <v>270</v>
      </c>
      <c r="SMJ1" s="10" t="s">
        <v>209</v>
      </c>
      <c r="SMK1" s="10" t="s">
        <v>57</v>
      </c>
      <c r="SML1" s="10" t="s">
        <v>58</v>
      </c>
      <c r="SMM1" s="10" t="s">
        <v>322</v>
      </c>
      <c r="SMN1" s="10" t="s">
        <v>60</v>
      </c>
      <c r="SMO1" s="10">
        <v>1</v>
      </c>
      <c r="SMP1" s="135">
        <v>7713</v>
      </c>
      <c r="SMQ1" s="10">
        <v>0</v>
      </c>
      <c r="SMR1" s="135">
        <v>7713</v>
      </c>
      <c r="SMS1" s="10">
        <v>269</v>
      </c>
      <c r="SMT1" s="10">
        <v>0</v>
      </c>
      <c r="SMU1" s="135">
        <v>1286</v>
      </c>
      <c r="SMV1" s="135">
        <v>12855</v>
      </c>
      <c r="SMW1" s="10">
        <v>918</v>
      </c>
      <c r="SMX1" s="10">
        <v>239</v>
      </c>
      <c r="SMY1" s="10">
        <v>552.95000000000005</v>
      </c>
      <c r="SMZ1" s="10">
        <v>160</v>
      </c>
      <c r="SNA1" s="10">
        <v>714</v>
      </c>
      <c r="SNB1" s="10">
        <v>490</v>
      </c>
      <c r="SNC1" s="135">
        <v>3857</v>
      </c>
      <c r="SND1" s="10">
        <v>309</v>
      </c>
      <c r="SNE1" s="10">
        <v>11</v>
      </c>
      <c r="SNF1" s="10">
        <v>37</v>
      </c>
      <c r="SNG1" s="10">
        <v>10</v>
      </c>
      <c r="SNH1" s="10">
        <v>22</v>
      </c>
      <c r="SNI1" s="10">
        <v>6</v>
      </c>
      <c r="SNJ1" s="10">
        <v>29</v>
      </c>
      <c r="SNK1" s="10">
        <v>20</v>
      </c>
      <c r="SNL1" s="10">
        <v>0</v>
      </c>
      <c r="SNM1" s="10">
        <v>51</v>
      </c>
      <c r="SNN1" s="10">
        <v>154</v>
      </c>
      <c r="SNO1" s="10">
        <v>514</v>
      </c>
      <c r="SNP1" s="135">
        <v>6027</v>
      </c>
      <c r="SNQ1" s="135">
        <v>6000</v>
      </c>
      <c r="SNR1" s="135">
        <v>162698</v>
      </c>
      <c r="STJ1" s="10">
        <v>68</v>
      </c>
      <c r="STK1" s="10">
        <v>10</v>
      </c>
      <c r="STL1" s="10">
        <v>1</v>
      </c>
      <c r="STM1" s="10">
        <v>20</v>
      </c>
      <c r="STN1" s="10">
        <v>69</v>
      </c>
      <c r="STO1" s="10">
        <v>270</v>
      </c>
      <c r="STQ1" s="10" t="s">
        <v>215</v>
      </c>
      <c r="STR1" s="10" t="s">
        <v>57</v>
      </c>
      <c r="STS1" s="10" t="s">
        <v>68</v>
      </c>
      <c r="STT1" s="10" t="s">
        <v>59</v>
      </c>
      <c r="STU1" s="10" t="s">
        <v>217</v>
      </c>
      <c r="STV1" s="10">
        <v>1</v>
      </c>
      <c r="STW1" s="135">
        <v>7116</v>
      </c>
      <c r="STX1" s="10">
        <v>0</v>
      </c>
      <c r="STY1" s="135">
        <v>7116</v>
      </c>
      <c r="STZ1" s="10">
        <v>269</v>
      </c>
      <c r="SUA1" s="135">
        <v>3084</v>
      </c>
      <c r="SUB1" s="135">
        <v>1186</v>
      </c>
      <c r="SUC1" s="135">
        <v>11860</v>
      </c>
      <c r="SUD1" s="10">
        <v>849</v>
      </c>
      <c r="SUE1" s="10">
        <v>222</v>
      </c>
      <c r="SUF1" s="10">
        <v>530.91999999999996</v>
      </c>
      <c r="SUG1" s="10">
        <v>148</v>
      </c>
      <c r="SUH1" s="10">
        <v>629</v>
      </c>
      <c r="SUI1" s="10">
        <v>389</v>
      </c>
      <c r="SUJ1" s="135">
        <v>3558</v>
      </c>
      <c r="SUK1" s="10">
        <v>285</v>
      </c>
      <c r="SUL1" s="10">
        <v>11</v>
      </c>
      <c r="SUM1" s="10">
        <v>34</v>
      </c>
      <c r="SUN1" s="10">
        <v>9</v>
      </c>
      <c r="SUO1" s="10">
        <v>21</v>
      </c>
      <c r="SUP1" s="10">
        <v>6</v>
      </c>
      <c r="SUQ1" s="10">
        <v>25</v>
      </c>
      <c r="SUR1" s="10">
        <v>16</v>
      </c>
      <c r="SUS1" s="10">
        <v>123</v>
      </c>
      <c r="SUT1" s="10">
        <v>47</v>
      </c>
      <c r="SUU1" s="10">
        <v>142</v>
      </c>
      <c r="SUV1" s="10">
        <v>474</v>
      </c>
      <c r="SUW1" s="135">
        <v>5661</v>
      </c>
      <c r="SUX1" s="135">
        <v>6000</v>
      </c>
      <c r="SUY1" s="135">
        <v>153180</v>
      </c>
      <c r="TAQ1" s="10">
        <v>69</v>
      </c>
      <c r="TAR1" s="10">
        <v>10</v>
      </c>
      <c r="TAS1" s="10">
        <v>1</v>
      </c>
      <c r="TAT1" s="10">
        <v>20</v>
      </c>
      <c r="TAU1" s="10">
        <v>70</v>
      </c>
      <c r="TAV1" s="10">
        <v>270</v>
      </c>
      <c r="TAX1" s="10" t="s">
        <v>218</v>
      </c>
      <c r="TAY1" s="10" t="s">
        <v>57</v>
      </c>
      <c r="TAZ1" s="10" t="s">
        <v>58</v>
      </c>
      <c r="TBA1" s="10" t="s">
        <v>322</v>
      </c>
      <c r="TBB1" s="10" t="s">
        <v>60</v>
      </c>
      <c r="TBC1" s="10">
        <v>1</v>
      </c>
      <c r="TBD1" s="135">
        <v>7713</v>
      </c>
      <c r="TBE1" s="10">
        <v>0</v>
      </c>
      <c r="TBF1" s="135">
        <v>7713</v>
      </c>
      <c r="TBG1" s="10">
        <v>269</v>
      </c>
      <c r="TBH1" s="10">
        <v>0</v>
      </c>
      <c r="TBI1" s="135">
        <v>1286</v>
      </c>
      <c r="TBJ1" s="135">
        <v>12855</v>
      </c>
      <c r="TBK1" s="10">
        <v>918</v>
      </c>
      <c r="TBL1" s="10">
        <v>239</v>
      </c>
      <c r="TBM1" s="10">
        <v>552.95000000000005</v>
      </c>
      <c r="TBN1" s="10">
        <v>160</v>
      </c>
      <c r="TBO1" s="10">
        <v>714</v>
      </c>
      <c r="TBP1" s="10">
        <v>490</v>
      </c>
      <c r="TBQ1" s="135">
        <v>3857</v>
      </c>
      <c r="TBR1" s="10">
        <v>309</v>
      </c>
      <c r="TBS1" s="10">
        <v>11</v>
      </c>
      <c r="TBT1" s="10">
        <v>37</v>
      </c>
      <c r="TBU1" s="10">
        <v>10</v>
      </c>
      <c r="TBV1" s="10">
        <v>22</v>
      </c>
      <c r="TBW1" s="10">
        <v>6</v>
      </c>
      <c r="TBX1" s="10">
        <v>29</v>
      </c>
      <c r="TBY1" s="10">
        <v>20</v>
      </c>
      <c r="TBZ1" s="10">
        <v>0</v>
      </c>
      <c r="TCA1" s="10">
        <v>51</v>
      </c>
      <c r="TCB1" s="10">
        <v>154</v>
      </c>
      <c r="TCC1" s="10">
        <v>514</v>
      </c>
      <c r="TCD1" s="135">
        <v>6027</v>
      </c>
      <c r="TCE1" s="135">
        <v>6000</v>
      </c>
      <c r="TCF1" s="135">
        <v>162698</v>
      </c>
      <c r="THX1" s="10">
        <v>70</v>
      </c>
      <c r="THY1" s="10">
        <v>10</v>
      </c>
      <c r="THZ1" s="10">
        <v>1</v>
      </c>
      <c r="TIA1" s="10">
        <v>20</v>
      </c>
      <c r="TIB1" s="10">
        <v>101</v>
      </c>
      <c r="TIC1" s="10">
        <v>270</v>
      </c>
      <c r="TIE1" s="10" t="s">
        <v>220</v>
      </c>
      <c r="TIF1" s="10" t="s">
        <v>143</v>
      </c>
      <c r="TIG1" s="10" t="s">
        <v>222</v>
      </c>
      <c r="TIH1" s="10" t="s">
        <v>89</v>
      </c>
      <c r="TII1" s="10" t="s">
        <v>89</v>
      </c>
      <c r="TIJ1" s="10">
        <v>1</v>
      </c>
      <c r="TIK1" s="135">
        <v>52580</v>
      </c>
      <c r="TIL1" s="10">
        <v>0</v>
      </c>
      <c r="TIM1" s="135">
        <v>52580</v>
      </c>
      <c r="TIN1" s="10">
        <v>0</v>
      </c>
      <c r="TIO1" s="10">
        <v>0</v>
      </c>
      <c r="TIP1" s="135">
        <v>8763</v>
      </c>
      <c r="TIQ1" s="135">
        <v>87633</v>
      </c>
      <c r="TIR1" s="135">
        <v>6047</v>
      </c>
      <c r="TIS1" s="135">
        <v>1577</v>
      </c>
      <c r="TIT1" s="10">
        <v>1631.75</v>
      </c>
      <c r="TIU1" s="135">
        <v>1052</v>
      </c>
      <c r="TIV1" s="135">
        <v>2057</v>
      </c>
      <c r="TIW1" s="135">
        <v>1611</v>
      </c>
      <c r="TIX1" s="10">
        <v>0</v>
      </c>
      <c r="TIY1" s="135">
        <v>2103</v>
      </c>
      <c r="TIZ1" s="10">
        <v>0</v>
      </c>
      <c r="TJA1" s="10">
        <v>242</v>
      </c>
      <c r="TJB1" s="10">
        <v>63</v>
      </c>
      <c r="TJC1" s="10">
        <v>65</v>
      </c>
      <c r="TJD1" s="10">
        <v>42</v>
      </c>
      <c r="TJE1" s="10">
        <v>82</v>
      </c>
      <c r="TJF1" s="10">
        <v>64</v>
      </c>
      <c r="TJG1" s="10">
        <v>0</v>
      </c>
      <c r="TJH1" s="10">
        <v>351</v>
      </c>
      <c r="TJI1" s="10">
        <v>0</v>
      </c>
      <c r="TJJ1" s="135">
        <v>3505</v>
      </c>
      <c r="TJK1" s="135">
        <v>35802</v>
      </c>
      <c r="TJL1" s="10">
        <v>0</v>
      </c>
      <c r="TJM1" s="135">
        <v>930865</v>
      </c>
      <c r="TPE1" s="10">
        <v>71</v>
      </c>
      <c r="TPF1" s="10">
        <v>10</v>
      </c>
      <c r="TPG1" s="10">
        <v>1</v>
      </c>
      <c r="TPH1" s="10">
        <v>20</v>
      </c>
      <c r="TPI1" s="10">
        <v>71</v>
      </c>
      <c r="TPJ1" s="10">
        <v>270</v>
      </c>
      <c r="TPL1" s="10" t="s">
        <v>223</v>
      </c>
      <c r="TPM1" s="10" t="s">
        <v>57</v>
      </c>
      <c r="TPN1" s="10" t="s">
        <v>68</v>
      </c>
      <c r="TPO1" s="10" t="s">
        <v>59</v>
      </c>
      <c r="TPP1" s="10" t="s">
        <v>60</v>
      </c>
      <c r="TPQ1" s="10">
        <v>1</v>
      </c>
      <c r="TPR1" s="135">
        <v>7116</v>
      </c>
      <c r="TPS1" s="10">
        <v>0</v>
      </c>
      <c r="TPT1" s="135">
        <v>7116</v>
      </c>
      <c r="TPU1" s="10">
        <v>269</v>
      </c>
      <c r="TPV1" s="10">
        <v>0</v>
      </c>
      <c r="TPW1" s="135">
        <v>1186</v>
      </c>
      <c r="TPX1" s="135">
        <v>11860</v>
      </c>
      <c r="TPY1" s="10">
        <v>849</v>
      </c>
      <c r="TPZ1" s="10">
        <v>222</v>
      </c>
      <c r="TQA1" s="10">
        <v>530.91999999999996</v>
      </c>
      <c r="TQB1" s="10">
        <v>148</v>
      </c>
      <c r="TQC1" s="10">
        <v>629</v>
      </c>
      <c r="TQD1" s="10">
        <v>389</v>
      </c>
      <c r="TQE1" s="135">
        <v>3558</v>
      </c>
      <c r="TQF1" s="10">
        <v>285</v>
      </c>
      <c r="TQG1" s="10">
        <v>11</v>
      </c>
      <c r="TQH1" s="10">
        <v>34</v>
      </c>
      <c r="TQI1" s="10">
        <v>9</v>
      </c>
      <c r="TQJ1" s="10">
        <v>21</v>
      </c>
      <c r="TQK1" s="10">
        <v>6</v>
      </c>
      <c r="TQL1" s="10">
        <v>25</v>
      </c>
      <c r="TQM1" s="10">
        <v>16</v>
      </c>
      <c r="TQN1" s="10">
        <v>0</v>
      </c>
      <c r="TQO1" s="10">
        <v>47</v>
      </c>
      <c r="TQP1" s="10">
        <v>142</v>
      </c>
      <c r="TQQ1" s="10">
        <v>474</v>
      </c>
      <c r="TQR1" s="135">
        <v>5537</v>
      </c>
      <c r="TQS1" s="135">
        <v>6000</v>
      </c>
      <c r="TQT1" s="135">
        <v>149973</v>
      </c>
      <c r="TWL1" s="10">
        <v>72</v>
      </c>
      <c r="TWM1" s="10">
        <v>10</v>
      </c>
      <c r="TWN1" s="10">
        <v>1</v>
      </c>
      <c r="TWO1" s="10">
        <v>20</v>
      </c>
      <c r="TWP1" s="10">
        <v>72</v>
      </c>
      <c r="TWQ1" s="10">
        <v>270</v>
      </c>
      <c r="TWS1" s="10" t="s">
        <v>225</v>
      </c>
      <c r="TWT1" s="10" t="s">
        <v>57</v>
      </c>
      <c r="TWU1" s="10" t="s">
        <v>68</v>
      </c>
      <c r="TWV1" s="10" t="s">
        <v>59</v>
      </c>
      <c r="TWW1" s="10" t="s">
        <v>60</v>
      </c>
      <c r="TWX1" s="10">
        <v>1</v>
      </c>
      <c r="TWY1" s="135">
        <v>7116</v>
      </c>
      <c r="TWZ1" s="10">
        <v>0</v>
      </c>
      <c r="TXA1" s="135">
        <v>7116</v>
      </c>
      <c r="TXB1" s="10">
        <v>404</v>
      </c>
      <c r="TXC1" s="10">
        <v>0</v>
      </c>
      <c r="TXD1" s="135">
        <v>1186</v>
      </c>
      <c r="TXE1" s="135">
        <v>11860</v>
      </c>
      <c r="TXF1" s="10">
        <v>865</v>
      </c>
      <c r="TXG1" s="10">
        <v>226</v>
      </c>
      <c r="TXH1" s="10">
        <v>534.07000000000005</v>
      </c>
      <c r="TXI1" s="10">
        <v>150</v>
      </c>
      <c r="TXJ1" s="10">
        <v>629</v>
      </c>
      <c r="TXK1" s="10">
        <v>389</v>
      </c>
      <c r="TXL1" s="135">
        <v>3558</v>
      </c>
      <c r="TXM1" s="10">
        <v>285</v>
      </c>
      <c r="TXN1" s="10">
        <v>16</v>
      </c>
      <c r="TXO1" s="10">
        <v>35</v>
      </c>
      <c r="TXP1" s="10">
        <v>9</v>
      </c>
      <c r="TXQ1" s="10">
        <v>21</v>
      </c>
      <c r="TXR1" s="10">
        <v>6</v>
      </c>
      <c r="TXS1" s="10">
        <v>25</v>
      </c>
      <c r="TXT1" s="10">
        <v>16</v>
      </c>
      <c r="TXU1" s="10">
        <v>0</v>
      </c>
      <c r="TXV1" s="10">
        <v>47</v>
      </c>
      <c r="TXW1" s="10">
        <v>142</v>
      </c>
      <c r="TXX1" s="10">
        <v>474</v>
      </c>
      <c r="TXY1" s="135">
        <v>5614</v>
      </c>
      <c r="TXZ1" s="135">
        <v>6000</v>
      </c>
      <c r="TYA1" s="135">
        <v>151969</v>
      </c>
      <c r="UDS1" s="10">
        <v>73</v>
      </c>
      <c r="UDT1" s="10">
        <v>10</v>
      </c>
      <c r="UDU1" s="10">
        <v>1</v>
      </c>
      <c r="UDV1" s="10">
        <v>20</v>
      </c>
      <c r="UDW1" s="10">
        <v>73</v>
      </c>
      <c r="UDX1" s="10">
        <v>270</v>
      </c>
      <c r="UDZ1" s="10" t="s">
        <v>227</v>
      </c>
      <c r="UEA1" s="10" t="s">
        <v>57</v>
      </c>
      <c r="UEB1" s="10" t="s">
        <v>120</v>
      </c>
      <c r="UEC1" s="10" t="s">
        <v>121</v>
      </c>
      <c r="UED1" s="10" t="s">
        <v>74</v>
      </c>
      <c r="UEE1" s="10">
        <v>1</v>
      </c>
      <c r="UEF1" s="135">
        <v>10348</v>
      </c>
      <c r="UEG1" s="10">
        <v>0</v>
      </c>
      <c r="UEH1" s="135">
        <v>10348</v>
      </c>
      <c r="UEI1" s="10">
        <v>471</v>
      </c>
      <c r="UEJ1" s="10">
        <v>0</v>
      </c>
      <c r="UEK1" s="135">
        <v>1725</v>
      </c>
      <c r="UEL1" s="135">
        <v>17246</v>
      </c>
      <c r="UEM1" s="135">
        <v>1244</v>
      </c>
      <c r="UEN1" s="10">
        <v>325</v>
      </c>
      <c r="UEO1" s="10">
        <v>633.79</v>
      </c>
      <c r="UEP1" s="10">
        <v>216</v>
      </c>
      <c r="UEQ1" s="10">
        <v>936</v>
      </c>
      <c r="UER1" s="10">
        <v>650</v>
      </c>
      <c r="UES1" s="135">
        <v>5174</v>
      </c>
      <c r="UET1" s="10">
        <v>414</v>
      </c>
      <c r="UEU1" s="10">
        <v>19</v>
      </c>
      <c r="UEV1" s="10">
        <v>50</v>
      </c>
      <c r="UEW1" s="10">
        <v>13</v>
      </c>
      <c r="UEX1" s="10">
        <v>25</v>
      </c>
      <c r="UEY1" s="10">
        <v>9</v>
      </c>
      <c r="UEZ1" s="10">
        <v>37</v>
      </c>
      <c r="UFA1" s="10">
        <v>26</v>
      </c>
      <c r="UFB1" s="10">
        <v>0</v>
      </c>
      <c r="UFC1" s="10">
        <v>69</v>
      </c>
      <c r="UFD1" s="10">
        <v>207</v>
      </c>
      <c r="UFE1" s="10">
        <v>690</v>
      </c>
      <c r="UFF1" s="135">
        <v>8081</v>
      </c>
      <c r="UFG1" s="135">
        <v>6000</v>
      </c>
      <c r="UFH1" s="135">
        <v>216108</v>
      </c>
      <c r="UKZ1" s="10">
        <v>74</v>
      </c>
      <c r="ULA1" s="10">
        <v>10</v>
      </c>
      <c r="ULB1" s="10">
        <v>1</v>
      </c>
      <c r="ULC1" s="10">
        <v>20</v>
      </c>
      <c r="ULD1" s="10">
        <v>74</v>
      </c>
      <c r="ULE1" s="10">
        <v>270</v>
      </c>
      <c r="ULG1" s="10" t="s">
        <v>229</v>
      </c>
      <c r="ULH1" s="10" t="s">
        <v>57</v>
      </c>
      <c r="ULI1" s="10" t="s">
        <v>64</v>
      </c>
      <c r="ULJ1" s="10" t="s">
        <v>65</v>
      </c>
      <c r="ULK1" s="10" t="s">
        <v>60</v>
      </c>
      <c r="ULL1" s="10">
        <v>1</v>
      </c>
      <c r="ULM1" s="135">
        <v>6852</v>
      </c>
      <c r="ULN1" s="10">
        <v>0</v>
      </c>
      <c r="ULO1" s="135">
        <v>6852</v>
      </c>
      <c r="ULP1" s="10">
        <v>404</v>
      </c>
      <c r="ULQ1" s="10">
        <v>0</v>
      </c>
      <c r="ULR1" s="135">
        <v>1142</v>
      </c>
      <c r="ULS1" s="135">
        <v>11421</v>
      </c>
      <c r="ULT1" s="10">
        <v>834</v>
      </c>
      <c r="ULU1" s="10">
        <v>218</v>
      </c>
      <c r="ULV1" s="10">
        <v>526.38</v>
      </c>
      <c r="ULW1" s="10">
        <v>145</v>
      </c>
      <c r="ULX1" s="10">
        <v>619</v>
      </c>
      <c r="ULY1" s="10">
        <v>379</v>
      </c>
      <c r="ULZ1" s="135">
        <v>3426</v>
      </c>
      <c r="UMA1" s="10">
        <v>274</v>
      </c>
      <c r="UMB1" s="10">
        <v>16</v>
      </c>
      <c r="UMC1" s="10">
        <v>33</v>
      </c>
      <c r="UMD1" s="10">
        <v>9</v>
      </c>
      <c r="UME1" s="10">
        <v>21</v>
      </c>
      <c r="UMF1" s="10">
        <v>6</v>
      </c>
      <c r="UMG1" s="10">
        <v>25</v>
      </c>
      <c r="UMH1" s="10">
        <v>15</v>
      </c>
      <c r="UMI1" s="10">
        <v>0</v>
      </c>
      <c r="UMJ1" s="10">
        <v>46</v>
      </c>
      <c r="UMK1" s="10">
        <v>137</v>
      </c>
      <c r="UML1" s="10">
        <v>457</v>
      </c>
      <c r="UMM1" s="135">
        <v>5429</v>
      </c>
      <c r="UMN1" s="135">
        <v>6000</v>
      </c>
      <c r="UMO1" s="135">
        <v>147150</v>
      </c>
      <c r="USG1" s="10">
        <v>75</v>
      </c>
      <c r="USH1" s="10">
        <v>10</v>
      </c>
      <c r="USI1" s="10">
        <v>1</v>
      </c>
      <c r="USJ1" s="10">
        <v>20</v>
      </c>
      <c r="USK1" s="10">
        <v>75</v>
      </c>
      <c r="USL1" s="10">
        <v>270</v>
      </c>
      <c r="USN1" s="10" t="s">
        <v>231</v>
      </c>
      <c r="USO1" s="10" t="s">
        <v>57</v>
      </c>
      <c r="USP1" s="10" t="s">
        <v>68</v>
      </c>
      <c r="USQ1" s="10" t="s">
        <v>59</v>
      </c>
      <c r="USR1" s="10" t="s">
        <v>60</v>
      </c>
      <c r="USS1" s="10">
        <v>1</v>
      </c>
      <c r="UST1" s="135">
        <v>7116</v>
      </c>
      <c r="USU1" s="10">
        <v>0</v>
      </c>
      <c r="USV1" s="135">
        <v>7116</v>
      </c>
      <c r="USW1" s="10">
        <v>269</v>
      </c>
      <c r="USX1" s="10">
        <v>0</v>
      </c>
      <c r="USY1" s="135">
        <v>1186</v>
      </c>
      <c r="USZ1" s="135">
        <v>11860</v>
      </c>
      <c r="UTA1" s="10">
        <v>849</v>
      </c>
      <c r="UTB1" s="10">
        <v>222</v>
      </c>
      <c r="UTC1" s="10">
        <v>530.91999999999996</v>
      </c>
      <c r="UTD1" s="10">
        <v>148</v>
      </c>
      <c r="UTE1" s="10">
        <v>629</v>
      </c>
      <c r="UTF1" s="10">
        <v>389</v>
      </c>
      <c r="UTG1" s="135">
        <v>3558</v>
      </c>
      <c r="UTH1" s="10">
        <v>285</v>
      </c>
      <c r="UTI1" s="10">
        <v>11</v>
      </c>
      <c r="UTJ1" s="10">
        <v>34</v>
      </c>
      <c r="UTK1" s="10">
        <v>9</v>
      </c>
      <c r="UTL1" s="10">
        <v>21</v>
      </c>
      <c r="UTM1" s="10">
        <v>6</v>
      </c>
      <c r="UTN1" s="10">
        <v>25</v>
      </c>
      <c r="UTO1" s="10">
        <v>16</v>
      </c>
      <c r="UTP1" s="10">
        <v>0</v>
      </c>
      <c r="UTQ1" s="10">
        <v>47</v>
      </c>
      <c r="UTR1" s="10">
        <v>142</v>
      </c>
      <c r="UTS1" s="10">
        <v>474</v>
      </c>
      <c r="UTT1" s="135">
        <v>5537</v>
      </c>
      <c r="UTU1" s="135">
        <v>6000</v>
      </c>
      <c r="UTV1" s="135">
        <v>149973</v>
      </c>
      <c r="VAA1" s="135"/>
      <c r="VAC1" s="135"/>
      <c r="VAF1" s="135"/>
      <c r="VAG1" s="135"/>
      <c r="VAH1" s="135"/>
      <c r="VAL1" s="135"/>
      <c r="VAM1" s="135"/>
      <c r="VAN1" s="135"/>
      <c r="VAO1" s="135"/>
      <c r="VAZ1" s="135"/>
      <c r="VBA1" s="135"/>
      <c r="VBC1" s="135"/>
      <c r="VGU1" s="10">
        <v>77</v>
      </c>
      <c r="VGV1" s="10">
        <v>10</v>
      </c>
      <c r="VGW1" s="10">
        <v>1</v>
      </c>
      <c r="VGX1" s="10">
        <v>20</v>
      </c>
      <c r="VGY1" s="10">
        <v>76</v>
      </c>
      <c r="VGZ1" s="10">
        <v>270</v>
      </c>
      <c r="VHB1" s="10" t="s">
        <v>233</v>
      </c>
      <c r="VHC1" s="10" t="s">
        <v>57</v>
      </c>
      <c r="VHD1" s="10" t="s">
        <v>68</v>
      </c>
      <c r="VHE1" s="10" t="s">
        <v>59</v>
      </c>
      <c r="VHF1" s="10" t="s">
        <v>60</v>
      </c>
      <c r="VHG1" s="10">
        <v>1</v>
      </c>
      <c r="VHH1" s="135">
        <v>7116</v>
      </c>
      <c r="VHI1" s="10">
        <v>0</v>
      </c>
      <c r="VHJ1" s="135">
        <v>7116</v>
      </c>
      <c r="VHK1" s="10">
        <v>336</v>
      </c>
      <c r="VHL1" s="10">
        <v>0</v>
      </c>
      <c r="VHM1" s="135">
        <v>1186</v>
      </c>
      <c r="VHN1" s="135">
        <v>11860</v>
      </c>
      <c r="VHO1" s="10">
        <v>857</v>
      </c>
      <c r="VHP1" s="10">
        <v>224</v>
      </c>
      <c r="VHQ1" s="10">
        <v>532.5</v>
      </c>
      <c r="VHR1" s="10">
        <v>149</v>
      </c>
      <c r="VHS1" s="10">
        <v>629</v>
      </c>
      <c r="VHT1" s="10">
        <v>389</v>
      </c>
      <c r="VHU1" s="135">
        <v>3558</v>
      </c>
      <c r="VHV1" s="10">
        <v>285</v>
      </c>
      <c r="VHW1" s="10">
        <v>13</v>
      </c>
      <c r="VHX1" s="10">
        <v>34</v>
      </c>
      <c r="VHY1" s="10">
        <v>9</v>
      </c>
      <c r="VHZ1" s="10">
        <v>21</v>
      </c>
      <c r="VIA1" s="10">
        <v>6</v>
      </c>
      <c r="VIB1" s="10">
        <v>25</v>
      </c>
      <c r="VIC1" s="10">
        <v>16</v>
      </c>
      <c r="VID1" s="10">
        <v>0</v>
      </c>
      <c r="VIE1" s="10">
        <v>47</v>
      </c>
      <c r="VIF1" s="10">
        <v>142</v>
      </c>
      <c r="VIG1" s="10">
        <v>474</v>
      </c>
      <c r="VIH1" s="135">
        <v>5576</v>
      </c>
      <c r="VII1" s="135">
        <v>6000</v>
      </c>
      <c r="VIJ1" s="135">
        <v>150971</v>
      </c>
      <c r="VOB1" s="10">
        <v>78</v>
      </c>
      <c r="VOC1" s="10">
        <v>10</v>
      </c>
      <c r="VOD1" s="10">
        <v>1</v>
      </c>
      <c r="VOE1" s="10">
        <v>20</v>
      </c>
      <c r="VOF1" s="10">
        <v>77</v>
      </c>
      <c r="VOG1" s="10">
        <v>270</v>
      </c>
      <c r="VOI1" s="10" t="s">
        <v>235</v>
      </c>
      <c r="VOJ1" s="10" t="s">
        <v>57</v>
      </c>
      <c r="VOK1" s="10" t="s">
        <v>64</v>
      </c>
      <c r="VOL1" s="10" t="s">
        <v>65</v>
      </c>
      <c r="VOM1" s="10" t="s">
        <v>60</v>
      </c>
      <c r="VON1" s="10">
        <v>1</v>
      </c>
      <c r="VOO1" s="135">
        <v>6852</v>
      </c>
      <c r="VOP1" s="10">
        <v>0</v>
      </c>
      <c r="VOQ1" s="135">
        <v>6852</v>
      </c>
      <c r="VOR1" s="10">
        <v>269</v>
      </c>
      <c r="VOS1" s="10">
        <v>0</v>
      </c>
      <c r="VOT1" s="135">
        <v>1142</v>
      </c>
      <c r="VOU1" s="135">
        <v>11421</v>
      </c>
      <c r="VOV1" s="10">
        <v>819</v>
      </c>
      <c r="VOW1" s="10">
        <v>214</v>
      </c>
      <c r="VOX1" s="10">
        <v>523.24</v>
      </c>
      <c r="VOY1" s="10">
        <v>142</v>
      </c>
      <c r="VOZ1" s="10">
        <v>619</v>
      </c>
      <c r="VPA1" s="10">
        <v>379</v>
      </c>
      <c r="VPB1" s="135">
        <v>3426</v>
      </c>
      <c r="VPC1" s="10">
        <v>274</v>
      </c>
      <c r="VPD1" s="10">
        <v>11</v>
      </c>
      <c r="VPE1" s="10">
        <v>33</v>
      </c>
      <c r="VPF1" s="10">
        <v>9</v>
      </c>
      <c r="VPG1" s="10">
        <v>21</v>
      </c>
      <c r="VPH1" s="10">
        <v>6</v>
      </c>
      <c r="VPI1" s="10">
        <v>25</v>
      </c>
      <c r="VPJ1" s="10">
        <v>15</v>
      </c>
      <c r="VPK1" s="10">
        <v>0</v>
      </c>
      <c r="VPL1" s="10">
        <v>46</v>
      </c>
      <c r="VPM1" s="10">
        <v>137</v>
      </c>
      <c r="VPN1" s="10">
        <v>457</v>
      </c>
      <c r="VPO1" s="135">
        <v>5352</v>
      </c>
      <c r="VPP1" s="135">
        <v>6000</v>
      </c>
      <c r="VPQ1" s="135">
        <v>145154</v>
      </c>
      <c r="VVI1" s="10">
        <v>79</v>
      </c>
      <c r="VVJ1" s="10">
        <v>10</v>
      </c>
      <c r="VVK1" s="10">
        <v>1</v>
      </c>
      <c r="VVL1" s="10">
        <v>20</v>
      </c>
      <c r="VVM1" s="10">
        <v>78</v>
      </c>
      <c r="VVN1" s="10">
        <v>270</v>
      </c>
      <c r="VVP1" s="10" t="s">
        <v>237</v>
      </c>
      <c r="VVQ1" s="10" t="s">
        <v>143</v>
      </c>
      <c r="VVR1" s="10" t="s">
        <v>144</v>
      </c>
      <c r="VVS1" s="10" t="s">
        <v>239</v>
      </c>
      <c r="VVT1" s="10" t="s">
        <v>74</v>
      </c>
      <c r="VVU1" s="10">
        <v>1</v>
      </c>
      <c r="VVV1" s="135">
        <v>15425</v>
      </c>
      <c r="VVW1" s="10">
        <v>0</v>
      </c>
      <c r="VVX1" s="135">
        <v>15425</v>
      </c>
      <c r="VVY1" s="10">
        <v>0</v>
      </c>
      <c r="VVZ1" s="10">
        <v>0</v>
      </c>
      <c r="VWA1" s="135">
        <v>2571</v>
      </c>
      <c r="VWB1" s="135">
        <v>25709</v>
      </c>
      <c r="VWC1" s="135">
        <v>1774</v>
      </c>
      <c r="VWD1" s="10">
        <v>463</v>
      </c>
      <c r="VWE1" s="10">
        <v>785.18</v>
      </c>
      <c r="VWF1" s="10">
        <v>309</v>
      </c>
      <c r="VWG1" s="135">
        <v>1206</v>
      </c>
      <c r="VWH1" s="10">
        <v>755</v>
      </c>
      <c r="VWI1" s="135">
        <v>7713</v>
      </c>
      <c r="VWJ1" s="10">
        <v>617</v>
      </c>
      <c r="VWK1" s="10">
        <v>0</v>
      </c>
      <c r="VWL1" s="10">
        <v>71</v>
      </c>
      <c r="VWM1" s="10">
        <v>19</v>
      </c>
      <c r="VWN1" s="10">
        <v>31</v>
      </c>
      <c r="VWO1" s="10">
        <v>12</v>
      </c>
      <c r="VWP1" s="10">
        <v>48</v>
      </c>
      <c r="VWQ1" s="10">
        <v>30</v>
      </c>
      <c r="VWR1" s="10">
        <v>0</v>
      </c>
      <c r="VWS1" s="10">
        <v>103</v>
      </c>
      <c r="VWT1" s="10">
        <v>309</v>
      </c>
      <c r="VWU1" s="135">
        <v>1028</v>
      </c>
      <c r="VWV1" s="135">
        <v>11384</v>
      </c>
      <c r="VWW1" s="10">
        <v>0</v>
      </c>
      <c r="VWX1" s="135">
        <v>295973</v>
      </c>
      <c r="WCP1" s="10">
        <v>80</v>
      </c>
      <c r="WCQ1" s="10">
        <v>10</v>
      </c>
      <c r="WCR1" s="10">
        <v>1</v>
      </c>
      <c r="WCS1" s="10">
        <v>20</v>
      </c>
      <c r="WCT1" s="10">
        <v>79</v>
      </c>
      <c r="WCU1" s="10">
        <v>270</v>
      </c>
      <c r="WCW1" s="10" t="s">
        <v>323</v>
      </c>
      <c r="WCX1" s="10" t="s">
        <v>57</v>
      </c>
      <c r="WCY1" s="10" t="s">
        <v>92</v>
      </c>
      <c r="WCZ1" s="10" t="s">
        <v>59</v>
      </c>
      <c r="WDA1" s="10" t="s">
        <v>60</v>
      </c>
      <c r="WDB1" s="10">
        <v>1</v>
      </c>
      <c r="WDC1" s="135">
        <v>10823</v>
      </c>
      <c r="WDD1" s="10">
        <v>0</v>
      </c>
      <c r="WDE1" s="135">
        <v>10823</v>
      </c>
      <c r="WDF1" s="10">
        <v>471</v>
      </c>
      <c r="WDG1" s="10">
        <v>0</v>
      </c>
      <c r="WDH1" s="135">
        <v>1804</v>
      </c>
      <c r="WDI1" s="135">
        <v>18038</v>
      </c>
      <c r="WDJ1" s="135">
        <v>1299</v>
      </c>
      <c r="WDK1" s="10">
        <v>339</v>
      </c>
      <c r="WDL1" s="10">
        <v>647.9</v>
      </c>
      <c r="WDM1" s="10">
        <v>226</v>
      </c>
      <c r="WDN1" s="10">
        <v>951</v>
      </c>
      <c r="WDO1" s="10">
        <v>665</v>
      </c>
      <c r="WDP1" s="135">
        <v>5411</v>
      </c>
      <c r="WDQ1" s="10">
        <v>433</v>
      </c>
      <c r="WDR1" s="10">
        <v>19</v>
      </c>
      <c r="WDS1" s="10">
        <v>52</v>
      </c>
      <c r="WDT1" s="10">
        <v>14</v>
      </c>
      <c r="WDU1" s="10">
        <v>26</v>
      </c>
      <c r="WDV1" s="10">
        <v>9</v>
      </c>
      <c r="WDW1" s="10">
        <v>38</v>
      </c>
      <c r="WDX1" s="10">
        <v>27</v>
      </c>
      <c r="WDY1" s="10">
        <v>0</v>
      </c>
      <c r="WDZ1" s="10">
        <v>72</v>
      </c>
      <c r="WEA1" s="10">
        <v>216</v>
      </c>
      <c r="WEB1" s="10">
        <v>722</v>
      </c>
      <c r="WEC1" s="135">
        <v>8412</v>
      </c>
      <c r="WED1" s="135">
        <v>6000</v>
      </c>
      <c r="WEE1" s="135">
        <v>224715</v>
      </c>
      <c r="WJW1" s="10">
        <v>81</v>
      </c>
      <c r="WJX1" s="10">
        <v>10</v>
      </c>
      <c r="WJY1" s="10">
        <v>1</v>
      </c>
      <c r="WJZ1" s="10">
        <v>20</v>
      </c>
      <c r="WKA1" s="10">
        <v>80</v>
      </c>
      <c r="WKB1" s="10">
        <v>270</v>
      </c>
      <c r="WKD1" s="10" t="s">
        <v>240</v>
      </c>
      <c r="WKE1" s="10" t="s">
        <v>57</v>
      </c>
      <c r="WKF1" s="10" t="s">
        <v>68</v>
      </c>
      <c r="WKG1" s="10" t="s">
        <v>59</v>
      </c>
      <c r="WKH1" s="10" t="s">
        <v>60</v>
      </c>
      <c r="WKI1" s="10">
        <v>1</v>
      </c>
      <c r="WKJ1" s="135">
        <v>7116</v>
      </c>
      <c r="WKK1" s="10">
        <v>0</v>
      </c>
      <c r="WKL1" s="135">
        <v>7116</v>
      </c>
      <c r="WKM1" s="10">
        <v>336</v>
      </c>
      <c r="WKN1" s="10">
        <v>0</v>
      </c>
      <c r="WKO1" s="135">
        <v>1186</v>
      </c>
      <c r="WKP1" s="135">
        <v>11860</v>
      </c>
      <c r="WKQ1" s="10">
        <v>857</v>
      </c>
      <c r="WKR1" s="10">
        <v>224</v>
      </c>
      <c r="WKS1" s="10">
        <v>532.5</v>
      </c>
      <c r="WKT1" s="10">
        <v>149</v>
      </c>
      <c r="WKU1" s="10">
        <v>629</v>
      </c>
      <c r="WKV1" s="10">
        <v>389</v>
      </c>
      <c r="WKW1" s="135">
        <v>3558</v>
      </c>
      <c r="WKX1" s="10">
        <v>285</v>
      </c>
      <c r="WKY1" s="10">
        <v>13</v>
      </c>
      <c r="WKZ1" s="10">
        <v>34</v>
      </c>
      <c r="WLA1" s="10">
        <v>9</v>
      </c>
      <c r="WLB1" s="10">
        <v>21</v>
      </c>
      <c r="WLC1" s="10">
        <v>6</v>
      </c>
      <c r="WLD1" s="10">
        <v>25</v>
      </c>
      <c r="WLE1" s="10">
        <v>16</v>
      </c>
      <c r="WLF1" s="10">
        <v>0</v>
      </c>
      <c r="WLG1" s="10">
        <v>47</v>
      </c>
      <c r="WLH1" s="10">
        <v>142</v>
      </c>
      <c r="WLI1" s="10">
        <v>474</v>
      </c>
      <c r="WLJ1" s="135">
        <v>5576</v>
      </c>
      <c r="WLK1" s="135">
        <v>6000</v>
      </c>
      <c r="WLL1" s="135">
        <v>150971</v>
      </c>
      <c r="WRD1" s="10">
        <v>82</v>
      </c>
      <c r="WRE1" s="10">
        <v>10</v>
      </c>
      <c r="WRF1" s="10">
        <v>1</v>
      </c>
      <c r="WRG1" s="10">
        <v>20</v>
      </c>
      <c r="WRH1" s="10">
        <v>81</v>
      </c>
      <c r="WRI1" s="10">
        <v>270</v>
      </c>
      <c r="WRK1" s="10" t="s">
        <v>242</v>
      </c>
      <c r="WRL1" s="10" t="s">
        <v>57</v>
      </c>
      <c r="WRM1" s="10" t="s">
        <v>130</v>
      </c>
      <c r="WRN1" s="10" t="s">
        <v>316</v>
      </c>
      <c r="WRO1" s="10" t="s">
        <v>60</v>
      </c>
      <c r="WRP1" s="10">
        <v>1</v>
      </c>
      <c r="WRQ1" s="135">
        <v>9861</v>
      </c>
      <c r="WRR1" s="10">
        <v>0</v>
      </c>
      <c r="WRS1" s="135">
        <v>9861</v>
      </c>
      <c r="WRT1" s="10">
        <v>404</v>
      </c>
      <c r="WRU1" s="10">
        <v>0</v>
      </c>
      <c r="WRV1" s="135">
        <v>1644</v>
      </c>
      <c r="WRW1" s="135">
        <v>16435</v>
      </c>
      <c r="WRX1" s="135">
        <v>1180</v>
      </c>
      <c r="WRY1" s="10">
        <v>308</v>
      </c>
      <c r="WRZ1" s="10">
        <v>621.27</v>
      </c>
      <c r="WSA1" s="10">
        <v>205</v>
      </c>
      <c r="WSB1" s="10">
        <v>926</v>
      </c>
      <c r="WSC1" s="10">
        <v>578</v>
      </c>
      <c r="WSD1" s="135">
        <v>4931</v>
      </c>
      <c r="WSE1" s="10">
        <v>394</v>
      </c>
      <c r="WSF1" s="10">
        <v>16</v>
      </c>
      <c r="WSG1" s="10">
        <v>47</v>
      </c>
      <c r="WSH1" s="10">
        <v>12</v>
      </c>
      <c r="WSI1" s="10">
        <v>25</v>
      </c>
      <c r="WSJ1" s="10">
        <v>8</v>
      </c>
      <c r="WSK1" s="10">
        <v>37</v>
      </c>
      <c r="WSL1" s="10">
        <v>23</v>
      </c>
      <c r="WSM1" s="10">
        <v>0</v>
      </c>
      <c r="WSN1" s="10">
        <v>66</v>
      </c>
      <c r="WSO1" s="10">
        <v>197</v>
      </c>
      <c r="WSP1" s="10">
        <v>657</v>
      </c>
      <c r="WSQ1" s="135">
        <v>7681</v>
      </c>
      <c r="WSR1" s="135">
        <v>6000</v>
      </c>
      <c r="WSS1" s="135">
        <v>205694</v>
      </c>
    </row>
    <row r="2" spans="1:941 1089:3020 3168:3965 4113:5099 5247:6044 6192:8123 8271:10202 10350:11147 11295:12281 12429:13226 13374:15305 15453:16061" s="10" customFormat="1" ht="63" hidden="1" customHeight="1" x14ac:dyDescent="0.25">
      <c r="A2" s="129"/>
      <c r="B2" s="129"/>
      <c r="D2" s="130"/>
      <c r="E2" s="130"/>
      <c r="F2" s="130"/>
      <c r="G2" s="131"/>
      <c r="H2" s="130"/>
      <c r="I2" s="130"/>
      <c r="K2" s="132"/>
      <c r="M2" s="7"/>
      <c r="N2" s="7"/>
      <c r="P2" s="7"/>
      <c r="Q2" s="7"/>
      <c r="R2" s="7"/>
      <c r="S2" s="7"/>
      <c r="T2" s="7"/>
      <c r="U2" s="136" t="s">
        <v>324</v>
      </c>
      <c r="V2" s="136"/>
      <c r="W2" s="136"/>
      <c r="X2" s="137"/>
      <c r="Y2" s="136"/>
      <c r="Z2" s="136"/>
      <c r="AA2" s="137"/>
      <c r="AB2" s="136"/>
      <c r="AC2" s="136"/>
      <c r="AD2" s="136"/>
      <c r="AE2" s="136"/>
      <c r="AF2" s="136"/>
      <c r="AG2" s="136"/>
      <c r="AH2" s="136"/>
      <c r="AI2" s="7"/>
      <c r="AJ2" s="7"/>
      <c r="AK2" s="138" t="s">
        <v>7</v>
      </c>
      <c r="AL2" s="13"/>
      <c r="AM2" s="46"/>
      <c r="AN2" s="46"/>
      <c r="AO2" s="46"/>
      <c r="AP2" s="46"/>
      <c r="AQ2" s="46"/>
      <c r="AR2" s="46"/>
      <c r="AS2" s="46"/>
      <c r="AT2" s="46"/>
      <c r="AU2" s="46"/>
    </row>
    <row r="3" spans="1:941 1089:3020 3168:3965 4113:5099 5247:6044 6192:8123 8271:10202 10350:11147 11295:12281 12429:13226 13374:15305 15453:16061" s="10" customFormat="1" ht="20.25" hidden="1" customHeight="1" x14ac:dyDescent="0.25">
      <c r="A3" s="129"/>
      <c r="B3" s="139" t="s">
        <v>325</v>
      </c>
      <c r="C3" s="140"/>
      <c r="D3" s="129"/>
      <c r="E3" s="129"/>
      <c r="F3" s="130"/>
      <c r="G3" s="131"/>
      <c r="I3" s="130"/>
      <c r="K3" s="132"/>
      <c r="M3" s="7"/>
      <c r="N3" s="7"/>
      <c r="P3" s="7"/>
      <c r="Q3" s="7"/>
      <c r="R3" s="7"/>
      <c r="S3" s="7"/>
      <c r="T3" s="7"/>
      <c r="U3" s="141"/>
      <c r="V3" s="8"/>
      <c r="W3" s="8"/>
      <c r="X3" s="9"/>
      <c r="Y3" s="8"/>
      <c r="Z3" s="8"/>
      <c r="AA3" s="9"/>
      <c r="AB3" s="8"/>
      <c r="AC3" s="8"/>
      <c r="AD3" s="8"/>
      <c r="AE3" s="8"/>
      <c r="AF3" s="8"/>
      <c r="AG3" s="8"/>
      <c r="AH3" s="8"/>
      <c r="AI3" s="7"/>
      <c r="AJ3" s="7"/>
      <c r="AK3" s="142"/>
      <c r="AL3" s="13"/>
      <c r="AM3" s="46"/>
      <c r="AN3" s="46"/>
      <c r="AO3" s="46"/>
      <c r="AP3" s="46"/>
      <c r="AQ3" s="46"/>
      <c r="AR3" s="46"/>
      <c r="AS3" s="46"/>
      <c r="AT3" s="46"/>
      <c r="AU3" s="46"/>
    </row>
    <row r="4" spans="1:941 1089:3020 3168:3965 4113:5099 5247:6044 6192:8123 8271:10202 10350:11147 11295:12281 12429:13226 13374:15305 15453:16061" s="10" customFormat="1" ht="18" hidden="1" customHeight="1" x14ac:dyDescent="0.25">
      <c r="A4" s="129"/>
      <c r="B4" s="129"/>
      <c r="I4" s="130"/>
      <c r="J4" s="188" t="s">
        <v>311</v>
      </c>
      <c r="K4" s="189"/>
      <c r="L4" s="189"/>
      <c r="M4" s="189"/>
      <c r="N4" s="189"/>
      <c r="O4" s="190"/>
      <c r="P4" s="143"/>
      <c r="Q4" s="191" t="s">
        <v>311</v>
      </c>
      <c r="R4" s="192"/>
      <c r="S4" s="192"/>
      <c r="T4" s="192"/>
      <c r="U4" s="144" t="s">
        <v>312</v>
      </c>
      <c r="V4" s="145"/>
      <c r="W4" s="145"/>
      <c r="X4" s="146"/>
      <c r="Y4" s="145"/>
      <c r="Z4" s="145"/>
      <c r="AA4" s="146"/>
      <c r="AB4" s="145"/>
      <c r="AC4" s="145"/>
      <c r="AD4" s="145"/>
      <c r="AE4" s="145"/>
      <c r="AF4" s="145"/>
      <c r="AG4" s="145"/>
      <c r="AH4" s="145"/>
      <c r="AI4" s="144" t="s">
        <v>312</v>
      </c>
      <c r="AJ4" s="147"/>
      <c r="AK4" s="148"/>
      <c r="AL4" s="149"/>
      <c r="AM4" s="47"/>
      <c r="AN4" s="29"/>
      <c r="AO4" s="29"/>
      <c r="AP4" s="46"/>
      <c r="AQ4" s="46"/>
      <c r="AR4" s="46"/>
      <c r="AS4" s="46"/>
      <c r="AT4" s="46"/>
      <c r="AU4" s="46"/>
    </row>
    <row r="5" spans="1:941 1089:3020 3168:3965 4113:5099 5247:6044 6192:8123 8271:10202 10350:11147 11295:12281 12429:13226 13374:15305 15453:16061" s="10" customFormat="1" ht="57" hidden="1" customHeight="1" x14ac:dyDescent="0.25">
      <c r="A5" s="150" t="s">
        <v>15</v>
      </c>
      <c r="B5" s="2"/>
      <c r="C5" s="151" t="s">
        <v>17</v>
      </c>
      <c r="D5" s="151" t="s">
        <v>19</v>
      </c>
      <c r="E5" s="151" t="s">
        <v>20</v>
      </c>
      <c r="F5" s="129" t="s">
        <v>326</v>
      </c>
      <c r="G5" s="10" t="s">
        <v>327</v>
      </c>
      <c r="H5" s="130" t="s">
        <v>328</v>
      </c>
      <c r="I5" s="130" t="s">
        <v>329</v>
      </c>
      <c r="J5" s="130" t="s">
        <v>330</v>
      </c>
      <c r="K5" s="130" t="s">
        <v>331</v>
      </c>
      <c r="L5" s="130" t="s">
        <v>332</v>
      </c>
      <c r="M5" s="7" t="s">
        <v>333</v>
      </c>
      <c r="N5" s="7" t="s">
        <v>334</v>
      </c>
      <c r="O5" s="10" t="s">
        <v>335</v>
      </c>
      <c r="P5" s="130" t="s">
        <v>336</v>
      </c>
      <c r="Q5" s="7" t="s">
        <v>337</v>
      </c>
      <c r="R5" s="7" t="s">
        <v>338</v>
      </c>
      <c r="S5" s="7" t="s">
        <v>339</v>
      </c>
      <c r="T5" s="7" t="s">
        <v>340</v>
      </c>
      <c r="U5" s="141" t="s">
        <v>341</v>
      </c>
      <c r="V5" s="8"/>
      <c r="W5" s="8"/>
      <c r="X5" s="9"/>
      <c r="Y5" s="8"/>
      <c r="Z5" s="8"/>
      <c r="AA5" s="9"/>
      <c r="AB5" s="8"/>
      <c r="AC5" s="8"/>
      <c r="AD5" s="8"/>
      <c r="AE5" s="8"/>
      <c r="AF5" s="8"/>
      <c r="AG5" s="8"/>
      <c r="AH5" s="8" t="s">
        <v>342</v>
      </c>
      <c r="AI5" s="11" t="s">
        <v>343</v>
      </c>
      <c r="AJ5" s="7" t="s">
        <v>344</v>
      </c>
      <c r="AK5" s="142" t="s">
        <v>345</v>
      </c>
      <c r="AL5" s="13" t="s">
        <v>346</v>
      </c>
      <c r="AM5" s="14" t="s">
        <v>296</v>
      </c>
      <c r="AN5" s="29"/>
      <c r="AO5" s="29"/>
      <c r="AP5" s="46"/>
      <c r="AQ5" s="46"/>
      <c r="AR5" s="58"/>
      <c r="AS5" s="58"/>
      <c r="AT5" s="58"/>
      <c r="AU5" s="58"/>
    </row>
    <row r="6" spans="1:941 1089:3020 3168:3965 4113:5099 5247:6044 6192:8123 8271:10202 10350:11147 11295:12281 12429:13226 13374:15305 15453:16061" s="10" customFormat="1" ht="82.5" customHeight="1" x14ac:dyDescent="0.25">
      <c r="A6" s="3"/>
      <c r="B6" s="4" t="s">
        <v>0</v>
      </c>
      <c r="C6" s="2"/>
      <c r="D6" s="2"/>
      <c r="E6" s="2"/>
      <c r="F6" s="5"/>
      <c r="G6" s="1"/>
      <c r="H6" s="6"/>
      <c r="I6" s="6"/>
      <c r="J6" s="6"/>
      <c r="K6" s="6"/>
      <c r="L6" s="6"/>
      <c r="M6" s="7" t="s">
        <v>1</v>
      </c>
      <c r="N6" s="7"/>
      <c r="O6" s="1"/>
      <c r="P6" s="6"/>
      <c r="Q6" s="7"/>
      <c r="R6" s="7"/>
      <c r="S6" s="7"/>
      <c r="T6" s="7"/>
      <c r="U6" s="8"/>
      <c r="V6" s="8"/>
      <c r="W6" s="8"/>
      <c r="X6" s="9"/>
      <c r="Y6" s="8"/>
      <c r="Z6" s="8"/>
      <c r="AA6" s="9"/>
      <c r="AB6" s="8"/>
      <c r="AC6" s="8"/>
      <c r="AD6" s="8"/>
      <c r="AE6" s="8"/>
      <c r="AF6" s="8"/>
      <c r="AG6" s="8"/>
      <c r="AH6" s="8"/>
      <c r="AI6" s="11"/>
      <c r="AJ6" s="7"/>
      <c r="AK6" s="12"/>
      <c r="AL6" s="13"/>
      <c r="AM6" s="14"/>
      <c r="AN6" s="15"/>
      <c r="AO6" s="15"/>
      <c r="AP6" s="16"/>
      <c r="AQ6" s="16"/>
      <c r="AR6" s="17"/>
      <c r="AS6" s="17"/>
      <c r="AT6" s="17"/>
      <c r="AU6" s="17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941 1089:3020 3168:3965 4113:5099 5247:6044 6192:8123 8271:10202 10350:11147 11295:12281 12429:13226 13374:15305 15453:16061" s="1" customFormat="1" ht="27.75" customHeight="1" x14ac:dyDescent="0.25">
      <c r="A7" s="2"/>
      <c r="B7" s="18" t="s">
        <v>2</v>
      </c>
      <c r="C7" s="2"/>
      <c r="D7" s="2"/>
      <c r="E7" s="2"/>
      <c r="F7" s="5"/>
      <c r="G7" s="19" t="s">
        <v>3</v>
      </c>
      <c r="H7" s="7"/>
      <c r="I7" s="6"/>
      <c r="J7" s="6"/>
      <c r="K7" s="6"/>
      <c r="L7" s="6"/>
      <c r="M7" s="7"/>
      <c r="N7" s="7"/>
      <c r="P7" s="6"/>
      <c r="Q7" s="7"/>
      <c r="R7" s="7"/>
      <c r="S7" s="7"/>
      <c r="T7" s="7"/>
      <c r="U7" s="8"/>
      <c r="V7" s="8"/>
      <c r="W7" s="8"/>
      <c r="X7" s="9"/>
      <c r="Y7" s="8"/>
      <c r="Z7" s="8"/>
      <c r="AA7" s="9"/>
      <c r="AB7" s="8"/>
      <c r="AC7" s="8"/>
      <c r="AD7" s="8"/>
      <c r="AE7" s="8"/>
      <c r="AF7" s="8"/>
      <c r="AG7" s="8"/>
      <c r="AH7" s="8"/>
      <c r="AI7" s="11"/>
      <c r="AJ7" s="7"/>
      <c r="AK7" s="12"/>
      <c r="AL7" s="13"/>
      <c r="AM7" s="14"/>
      <c r="AN7" s="15"/>
      <c r="AO7" s="15"/>
      <c r="AP7" s="16"/>
      <c r="AQ7" s="16"/>
      <c r="AR7" s="17"/>
      <c r="AS7" s="17"/>
      <c r="AT7" s="17"/>
      <c r="AU7" s="17"/>
    </row>
    <row r="8" spans="1:941 1089:3020 3168:3965 4113:5099 5247:6044 6192:8123 8271:10202 10350:11147 11295:12281 12429:13226 13374:15305 15453:16061" s="20" customFormat="1" ht="96" customHeight="1" x14ac:dyDescent="0.25">
      <c r="A8" s="22"/>
      <c r="B8" s="23" t="s">
        <v>347</v>
      </c>
      <c r="D8" s="21"/>
      <c r="E8" s="21"/>
      <c r="I8" s="193" t="s">
        <v>5</v>
      </c>
      <c r="J8" s="194"/>
      <c r="K8" s="194"/>
      <c r="L8" s="194"/>
      <c r="M8" s="195"/>
      <c r="N8" s="196" t="s">
        <v>6</v>
      </c>
      <c r="O8" s="197"/>
      <c r="P8" s="197"/>
      <c r="Q8" s="197"/>
      <c r="R8" s="198"/>
      <c r="S8" s="196" t="s">
        <v>7</v>
      </c>
      <c r="T8" s="199"/>
      <c r="U8" s="186"/>
      <c r="V8" s="187"/>
      <c r="W8" s="187"/>
      <c r="X8" s="187"/>
      <c r="Y8" s="24"/>
      <c r="AA8" s="25"/>
      <c r="AI8" s="186" t="s">
        <v>8</v>
      </c>
      <c r="AJ8" s="187"/>
      <c r="AK8" s="187"/>
      <c r="AL8" s="187"/>
    </row>
    <row r="9" spans="1:941 1089:3020 3168:3965 4113:5099 5247:6044 6192:8123 8271:10202 10350:11147 11295:12281 12429:13226 13374:15305 15453:16061" s="10" customFormat="1" ht="68.25" thickBot="1" x14ac:dyDescent="0.3">
      <c r="A9" s="152" t="s">
        <v>15</v>
      </c>
      <c r="B9" s="152" t="s">
        <v>16</v>
      </c>
      <c r="C9" s="152" t="s">
        <v>348</v>
      </c>
      <c r="D9" s="27" t="s">
        <v>19</v>
      </c>
      <c r="E9" s="27" t="s">
        <v>20</v>
      </c>
      <c r="F9" s="27" t="s">
        <v>21</v>
      </c>
      <c r="G9" s="27" t="s">
        <v>22</v>
      </c>
      <c r="H9" s="152" t="s">
        <v>23</v>
      </c>
      <c r="I9" s="152" t="s">
        <v>24</v>
      </c>
      <c r="J9" s="152" t="s">
        <v>25</v>
      </c>
      <c r="K9" s="152" t="s">
        <v>26</v>
      </c>
      <c r="L9" s="152" t="s">
        <v>27</v>
      </c>
      <c r="M9" s="152" t="s">
        <v>28</v>
      </c>
      <c r="N9" s="152" t="s">
        <v>29</v>
      </c>
      <c r="O9" s="152" t="s">
        <v>30</v>
      </c>
      <c r="P9" s="152" t="s">
        <v>31</v>
      </c>
      <c r="Q9" s="152" t="s">
        <v>32</v>
      </c>
      <c r="R9" s="152" t="s">
        <v>33</v>
      </c>
      <c r="S9" s="152" t="s">
        <v>34</v>
      </c>
      <c r="T9" s="152" t="s">
        <v>35</v>
      </c>
      <c r="U9" s="152" t="s">
        <v>36</v>
      </c>
      <c r="V9" s="152" t="s">
        <v>37</v>
      </c>
      <c r="W9" s="152" t="s">
        <v>38</v>
      </c>
      <c r="X9" s="152" t="s">
        <v>39</v>
      </c>
      <c r="Y9" s="152" t="s">
        <v>40</v>
      </c>
      <c r="Z9" s="152" t="s">
        <v>41</v>
      </c>
      <c r="AA9" s="152" t="s">
        <v>42</v>
      </c>
      <c r="AB9" s="152" t="s">
        <v>43</v>
      </c>
      <c r="AC9" s="152" t="s">
        <v>44</v>
      </c>
      <c r="AD9" s="152" t="s">
        <v>45</v>
      </c>
      <c r="AE9" s="152" t="s">
        <v>46</v>
      </c>
      <c r="AF9" s="152" t="s">
        <v>47</v>
      </c>
      <c r="AG9" s="152" t="s">
        <v>48</v>
      </c>
      <c r="AH9" s="152" t="s">
        <v>49</v>
      </c>
      <c r="AI9" s="152" t="s">
        <v>50</v>
      </c>
      <c r="AJ9" s="152" t="s">
        <v>51</v>
      </c>
      <c r="AK9" s="152" t="s">
        <v>52</v>
      </c>
      <c r="AL9" s="152" t="s">
        <v>53</v>
      </c>
      <c r="AM9" s="28"/>
      <c r="AN9" s="29"/>
      <c r="AO9" s="29"/>
      <c r="AP9" s="29"/>
      <c r="AQ9" s="29"/>
      <c r="AR9" s="30"/>
      <c r="AS9" s="30"/>
      <c r="AT9" s="30"/>
      <c r="AU9" s="30"/>
    </row>
    <row r="10" spans="1:941 1089:3020 3168:3965 4113:5099 5247:6044 6192:8123 8271:10202 10350:11147 11295:12281 12429:13226 13374:15305 15453:16061" x14ac:dyDescent="0.25">
      <c r="A10" s="32"/>
      <c r="B10" s="34" t="s">
        <v>349</v>
      </c>
      <c r="C10" s="59" t="s">
        <v>350</v>
      </c>
      <c r="D10" s="33">
        <v>4</v>
      </c>
      <c r="E10" s="33">
        <v>30</v>
      </c>
      <c r="F10" s="33" t="s">
        <v>57</v>
      </c>
      <c r="G10" s="38" t="s">
        <v>68</v>
      </c>
      <c r="H10" s="153" t="s">
        <v>59</v>
      </c>
      <c r="I10" s="153" t="s">
        <v>60</v>
      </c>
      <c r="J10" s="40">
        <v>7491</v>
      </c>
      <c r="K10" s="40">
        <v>0</v>
      </c>
      <c r="L10" s="40">
        <f>+J10+K10</f>
        <v>7491</v>
      </c>
      <c r="M10" s="40">
        <v>682</v>
      </c>
      <c r="N10" s="40">
        <v>412</v>
      </c>
      <c r="O10" s="40">
        <v>0</v>
      </c>
      <c r="P10" s="40">
        <f>L10/30*25%*52</f>
        <v>3246.1</v>
      </c>
      <c r="Q10" s="40"/>
      <c r="R10" s="40"/>
      <c r="S10" s="41">
        <v>547.96</v>
      </c>
      <c r="T10" s="40"/>
      <c r="U10" s="40">
        <f>L10/30*15</f>
        <v>3745.5</v>
      </c>
      <c r="V10" s="154">
        <v>0</v>
      </c>
      <c r="W10" s="154"/>
      <c r="X10" s="40"/>
      <c r="Y10" s="40"/>
      <c r="Z10" s="40">
        <f>Q10*4%</f>
        <v>0</v>
      </c>
      <c r="AA10" s="40">
        <f>(V10+W10)*2%</f>
        <v>0</v>
      </c>
      <c r="AB10" s="154"/>
      <c r="AC10" s="154">
        <f t="shared" ref="AC10:AC13" si="0">T10*4%</f>
        <v>0</v>
      </c>
      <c r="AD10" s="154">
        <v>0</v>
      </c>
      <c r="AE10" s="154">
        <f>V10/30*5</f>
        <v>0</v>
      </c>
      <c r="AF10" s="154">
        <f>V10/30*15</f>
        <v>0</v>
      </c>
      <c r="AG10" s="154">
        <f>V10/30*50</f>
        <v>0</v>
      </c>
      <c r="AH10" s="154">
        <f>SUM(V10+W10+X10+Y10+Z10+AA10+AB10+AC10)*12+(AD10+AE10+AF10+AG10)</f>
        <v>0</v>
      </c>
      <c r="AI10" s="40">
        <f>+L10/30*5</f>
        <v>1248.5</v>
      </c>
      <c r="AJ10" s="40">
        <f>+L10/30*50</f>
        <v>12485</v>
      </c>
      <c r="AK10" s="40">
        <v>7200</v>
      </c>
      <c r="AL10" s="40">
        <f t="shared" ref="AL10:AL14" si="1">(L10+M10+N10+O10+Q10+R10+S10+T10)*12+(P10+AM10+U10+AI10+AJ10+AK10+AH10)</f>
        <v>137520.62</v>
      </c>
      <c r="AM10" s="45"/>
      <c r="AR10" s="30"/>
      <c r="AS10" s="30"/>
      <c r="AT10" s="30"/>
      <c r="AU10" s="30"/>
    </row>
    <row r="11" spans="1:941 1089:3020 3168:3965 4113:5099 5247:6044 6192:8123 8271:10202 10350:11147 11295:12281 12429:13226 13374:15305 15453:16061" x14ac:dyDescent="0.25">
      <c r="A11" s="32"/>
      <c r="B11" s="34" t="s">
        <v>351</v>
      </c>
      <c r="C11" s="59" t="s">
        <v>350</v>
      </c>
      <c r="D11" s="33">
        <v>4</v>
      </c>
      <c r="E11" s="33">
        <v>30</v>
      </c>
      <c r="F11" s="33" t="s">
        <v>57</v>
      </c>
      <c r="G11" s="38" t="s">
        <v>68</v>
      </c>
      <c r="H11" s="153" t="s">
        <v>59</v>
      </c>
      <c r="I11" s="153" t="s">
        <v>60</v>
      </c>
      <c r="J11" s="40">
        <v>7491</v>
      </c>
      <c r="K11" s="40">
        <v>0</v>
      </c>
      <c r="L11" s="40">
        <f t="shared" ref="L11" si="2">+J11+K11</f>
        <v>7491</v>
      </c>
      <c r="M11" s="40">
        <v>682</v>
      </c>
      <c r="N11" s="40">
        <v>412</v>
      </c>
      <c r="O11" s="40">
        <v>0</v>
      </c>
      <c r="P11" s="40">
        <f>L11/30*25%*52</f>
        <v>3246.1</v>
      </c>
      <c r="Q11" s="40"/>
      <c r="R11" s="40"/>
      <c r="S11" s="41">
        <v>533.72</v>
      </c>
      <c r="T11" s="40"/>
      <c r="U11" s="40">
        <f t="shared" ref="U11:U14" si="3">L11/30*15</f>
        <v>3745.5</v>
      </c>
      <c r="V11" s="154">
        <v>0</v>
      </c>
      <c r="W11" s="154"/>
      <c r="X11" s="40"/>
      <c r="Y11" s="40"/>
      <c r="Z11" s="40">
        <f t="shared" ref="Z11:Z14" si="4">Q11*4%</f>
        <v>0</v>
      </c>
      <c r="AA11" s="40">
        <f t="shared" ref="AA11:AA14" si="5">(V11+W11)*2%</f>
        <v>0</v>
      </c>
      <c r="AB11" s="154"/>
      <c r="AC11" s="154">
        <f t="shared" si="0"/>
        <v>0</v>
      </c>
      <c r="AD11" s="154">
        <v>0</v>
      </c>
      <c r="AE11" s="154">
        <f t="shared" ref="AE11:AE14" si="6">V11/30*5</f>
        <v>0</v>
      </c>
      <c r="AF11" s="154">
        <f t="shared" ref="AF11:AF14" si="7">V11/30*15</f>
        <v>0</v>
      </c>
      <c r="AG11" s="154">
        <f t="shared" ref="AG11:AG14" si="8">V11/30*50</f>
        <v>0</v>
      </c>
      <c r="AH11" s="154">
        <f t="shared" ref="AH11:AH14" si="9">SUM(V11+W11+X11+Y11+Z11+AA11+AB11+AC11)*12+(AD11+AE11+AF11+AG11)</f>
        <v>0</v>
      </c>
      <c r="AI11" s="40">
        <f t="shared" ref="AI11:AI14" si="10">+L11/30*5</f>
        <v>1248.5</v>
      </c>
      <c r="AJ11" s="40">
        <f t="shared" ref="AJ11:AJ14" si="11">+L11/30*50</f>
        <v>12485</v>
      </c>
      <c r="AK11" s="40">
        <v>7200</v>
      </c>
      <c r="AL11" s="40">
        <f t="shared" si="1"/>
        <v>137349.74</v>
      </c>
    </row>
    <row r="12" spans="1:941 1089:3020 3168:3965 4113:5099 5247:6044 6192:8123 8271:10202 10350:11147 11295:12281 12429:13226 13374:15305 15453:16061" x14ac:dyDescent="0.25">
      <c r="A12" s="32"/>
      <c r="B12" s="34" t="s">
        <v>352</v>
      </c>
      <c r="C12" s="59" t="s">
        <v>353</v>
      </c>
      <c r="D12" s="33">
        <v>6</v>
      </c>
      <c r="E12" s="33">
        <v>30</v>
      </c>
      <c r="F12" s="33" t="s">
        <v>57</v>
      </c>
      <c r="G12" s="38" t="s">
        <v>58</v>
      </c>
      <c r="H12" s="153" t="s">
        <v>74</v>
      </c>
      <c r="I12" s="153" t="s">
        <v>74</v>
      </c>
      <c r="J12" s="40">
        <v>10155.9</v>
      </c>
      <c r="K12" s="40">
        <v>0</v>
      </c>
      <c r="L12" s="40">
        <f>+J12+K12</f>
        <v>10155.9</v>
      </c>
      <c r="M12" s="40">
        <v>871</v>
      </c>
      <c r="N12" s="40">
        <v>615</v>
      </c>
      <c r="O12" s="40">
        <v>0</v>
      </c>
      <c r="P12" s="40">
        <v>0</v>
      </c>
      <c r="Q12" s="40"/>
      <c r="R12" s="40"/>
      <c r="S12" s="41">
        <v>560.44000000000005</v>
      </c>
      <c r="T12" s="40"/>
      <c r="U12" s="40">
        <f t="shared" si="3"/>
        <v>5077.95</v>
      </c>
      <c r="V12" s="154">
        <v>0</v>
      </c>
      <c r="W12" s="154"/>
      <c r="X12" s="40"/>
      <c r="Y12" s="40"/>
      <c r="Z12" s="40">
        <f t="shared" si="4"/>
        <v>0</v>
      </c>
      <c r="AA12" s="40">
        <f t="shared" si="5"/>
        <v>0</v>
      </c>
      <c r="AB12" s="154"/>
      <c r="AC12" s="154">
        <f t="shared" si="0"/>
        <v>0</v>
      </c>
      <c r="AD12" s="154">
        <v>0</v>
      </c>
      <c r="AE12" s="154">
        <f t="shared" si="6"/>
        <v>0</v>
      </c>
      <c r="AF12" s="154">
        <f t="shared" si="7"/>
        <v>0</v>
      </c>
      <c r="AG12" s="154">
        <f t="shared" si="8"/>
        <v>0</v>
      </c>
      <c r="AH12" s="154">
        <f t="shared" si="9"/>
        <v>0</v>
      </c>
      <c r="AI12" s="40">
        <f t="shared" si="10"/>
        <v>1692.6499999999999</v>
      </c>
      <c r="AJ12" s="40">
        <f t="shared" si="11"/>
        <v>16926.5</v>
      </c>
      <c r="AK12" s="40">
        <v>7200</v>
      </c>
      <c r="AL12" s="40">
        <f t="shared" si="1"/>
        <v>177325.18000000002</v>
      </c>
      <c r="AM12" s="45"/>
      <c r="AR12" s="30"/>
      <c r="AS12" s="30"/>
      <c r="AT12" s="30"/>
      <c r="AU12" s="30"/>
    </row>
    <row r="13" spans="1:941 1089:3020 3168:3965 4113:5099 5247:6044 6192:8123 8271:10202 10350:11147 11295:12281 12429:13226 13374:15305 15453:16061" x14ac:dyDescent="0.25">
      <c r="A13" s="32"/>
      <c r="B13" s="34" t="s">
        <v>354</v>
      </c>
      <c r="C13" s="155" t="s">
        <v>355</v>
      </c>
      <c r="D13" s="33">
        <v>6</v>
      </c>
      <c r="E13" s="33">
        <v>30</v>
      </c>
      <c r="F13" s="33" t="s">
        <v>57</v>
      </c>
      <c r="G13" s="38" t="s">
        <v>286</v>
      </c>
      <c r="H13" s="153" t="s">
        <v>287</v>
      </c>
      <c r="I13" s="153" t="s">
        <v>74</v>
      </c>
      <c r="J13" s="40">
        <v>9633</v>
      </c>
      <c r="K13" s="40">
        <v>0</v>
      </c>
      <c r="L13" s="40">
        <f>+J13+K13</f>
        <v>9633</v>
      </c>
      <c r="M13" s="40">
        <v>871</v>
      </c>
      <c r="N13" s="40">
        <v>615</v>
      </c>
      <c r="O13" s="40">
        <v>0</v>
      </c>
      <c r="P13" s="40">
        <f>L13/30*25%*52</f>
        <v>4174.3</v>
      </c>
      <c r="Q13" s="40"/>
      <c r="R13" s="40"/>
      <c r="S13" s="41">
        <v>528.19000000000005</v>
      </c>
      <c r="T13" s="40"/>
      <c r="U13" s="40">
        <f t="shared" si="3"/>
        <v>4816.5</v>
      </c>
      <c r="V13" s="154">
        <v>0</v>
      </c>
      <c r="W13" s="154"/>
      <c r="X13" s="40"/>
      <c r="Y13" s="40"/>
      <c r="Z13" s="40">
        <f t="shared" si="4"/>
        <v>0</v>
      </c>
      <c r="AA13" s="40">
        <f t="shared" si="5"/>
        <v>0</v>
      </c>
      <c r="AB13" s="154"/>
      <c r="AC13" s="154">
        <f t="shared" si="0"/>
        <v>0</v>
      </c>
      <c r="AD13" s="154">
        <v>0</v>
      </c>
      <c r="AE13" s="154">
        <f t="shared" si="6"/>
        <v>0</v>
      </c>
      <c r="AF13" s="154">
        <f t="shared" si="7"/>
        <v>0</v>
      </c>
      <c r="AG13" s="154">
        <f t="shared" si="8"/>
        <v>0</v>
      </c>
      <c r="AH13" s="154">
        <f t="shared" si="9"/>
        <v>0</v>
      </c>
      <c r="AI13" s="40">
        <f t="shared" si="10"/>
        <v>1605.5</v>
      </c>
      <c r="AJ13" s="40">
        <f t="shared" si="11"/>
        <v>16055.000000000002</v>
      </c>
      <c r="AK13" s="40">
        <v>7200</v>
      </c>
      <c r="AL13" s="40">
        <f t="shared" si="1"/>
        <v>173617.58000000002</v>
      </c>
      <c r="AM13" s="49"/>
      <c r="AR13" s="30"/>
      <c r="AS13" s="30"/>
      <c r="AT13" s="30"/>
      <c r="AU13" s="30"/>
    </row>
    <row r="14" spans="1:941 1089:3020 3168:3965 4113:5099 5247:6044 6192:8123 8271:10202 10350:11147 11295:12281 12429:13226 13374:15305 15453:16061" ht="29.25" customHeight="1" x14ac:dyDescent="0.25">
      <c r="A14" s="32"/>
      <c r="B14" s="34" t="s">
        <v>356</v>
      </c>
      <c r="C14" s="59" t="s">
        <v>64</v>
      </c>
      <c r="D14" s="156">
        <v>3</v>
      </c>
      <c r="E14" s="156">
        <v>30</v>
      </c>
      <c r="F14" s="156" t="s">
        <v>57</v>
      </c>
      <c r="G14" s="157" t="s">
        <v>64</v>
      </c>
      <c r="H14" s="153" t="s">
        <v>65</v>
      </c>
      <c r="I14" s="153" t="s">
        <v>60</v>
      </c>
      <c r="J14" s="40">
        <v>7227.3</v>
      </c>
      <c r="K14" s="40">
        <v>0</v>
      </c>
      <c r="L14" s="40">
        <f>J14+K14</f>
        <v>7227.3</v>
      </c>
      <c r="M14" s="40">
        <v>672</v>
      </c>
      <c r="N14" s="40">
        <v>402</v>
      </c>
      <c r="O14" s="40">
        <v>0</v>
      </c>
      <c r="P14" s="40">
        <v>0</v>
      </c>
      <c r="Q14" s="40"/>
      <c r="R14" s="40"/>
      <c r="S14" s="41">
        <v>533.72</v>
      </c>
      <c r="T14" s="40"/>
      <c r="U14" s="40">
        <f t="shared" si="3"/>
        <v>3613.65</v>
      </c>
      <c r="V14" s="154">
        <v>0</v>
      </c>
      <c r="W14" s="154"/>
      <c r="X14" s="40"/>
      <c r="Y14" s="40"/>
      <c r="Z14" s="40">
        <f t="shared" si="4"/>
        <v>0</v>
      </c>
      <c r="AA14" s="40">
        <f t="shared" si="5"/>
        <v>0</v>
      </c>
      <c r="AB14" s="154"/>
      <c r="AC14" s="154"/>
      <c r="AD14" s="154">
        <v>0</v>
      </c>
      <c r="AE14" s="154">
        <f t="shared" si="6"/>
        <v>0</v>
      </c>
      <c r="AF14" s="154">
        <f t="shared" si="7"/>
        <v>0</v>
      </c>
      <c r="AG14" s="154">
        <f t="shared" si="8"/>
        <v>0</v>
      </c>
      <c r="AH14" s="154">
        <f t="shared" si="9"/>
        <v>0</v>
      </c>
      <c r="AI14" s="40">
        <f t="shared" si="10"/>
        <v>1204.55</v>
      </c>
      <c r="AJ14" s="40">
        <f t="shared" si="11"/>
        <v>12045.5</v>
      </c>
      <c r="AK14" s="40">
        <v>7200</v>
      </c>
      <c r="AL14" s="40">
        <f t="shared" si="1"/>
        <v>130083.93999999999</v>
      </c>
      <c r="AM14" s="47"/>
      <c r="AR14" s="30"/>
      <c r="AS14" s="30"/>
      <c r="AT14" s="30"/>
      <c r="AU14" s="30"/>
    </row>
    <row r="15" spans="1:941 1089:3020 3168:3965 4113:5099 5247:6044 6192:8123 8271:10202 10350:11147 11295:12281 12429:13226 13374:15305 15453:16061" x14ac:dyDescent="0.25">
      <c r="A15" s="158"/>
      <c r="B15" s="159"/>
      <c r="C15" s="160"/>
      <c r="D15" s="161"/>
      <c r="E15" s="162"/>
      <c r="F15" s="162"/>
      <c r="L15" s="165"/>
      <c r="AL15" s="40">
        <f t="shared" ref="AL15" si="12">(L15+M15+N15+O15+P15+Q15+R15+S15+T15)*12+(U15+AI15+AJ15+AK15)</f>
        <v>0</v>
      </c>
      <c r="AM15" s="45"/>
      <c r="AR15" s="30"/>
      <c r="AS15" s="30"/>
      <c r="AT15" s="30"/>
      <c r="AU15" s="30"/>
    </row>
    <row r="16" spans="1:941 1089:3020 3168:3965 4113:5099 5247:6044 6192:8123 8271:10202 10350:11147 11295:12281 12429:13226 13374:15305 15453:16061" x14ac:dyDescent="0.25">
      <c r="A16" s="79"/>
      <c r="B16" s="79"/>
      <c r="C16" s="169"/>
      <c r="D16" s="80"/>
      <c r="E16" s="80"/>
      <c r="F16" s="80"/>
      <c r="G16" s="170"/>
      <c r="H16" s="171"/>
      <c r="I16" s="171"/>
      <c r="J16" s="99"/>
      <c r="K16" s="99"/>
      <c r="L16" s="99"/>
      <c r="M16" s="40"/>
      <c r="N16" s="40"/>
      <c r="O16" s="40"/>
      <c r="P16" s="40"/>
      <c r="Q16" s="40"/>
      <c r="R16" s="40"/>
      <c r="S16" s="172"/>
      <c r="T16" s="40"/>
      <c r="U16" s="40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40"/>
      <c r="AJ16" s="40"/>
      <c r="AK16" s="40"/>
      <c r="AL16" s="76">
        <f>AL10+AL11+AL12+AL13+AL14</f>
        <v>755897.06</v>
      </c>
    </row>
    <row r="17" spans="1:47" x14ac:dyDescent="0.25">
      <c r="A17" s="79"/>
      <c r="B17" s="173"/>
      <c r="H17" s="174"/>
      <c r="I17" s="174"/>
      <c r="J17" s="72">
        <f t="shared" ref="J17:AK17" si="13">SUM(J10:J14)</f>
        <v>41998.200000000004</v>
      </c>
      <c r="K17" s="72">
        <f t="shared" si="13"/>
        <v>0</v>
      </c>
      <c r="L17" s="72">
        <f t="shared" si="13"/>
        <v>41998.200000000004</v>
      </c>
      <c r="M17" s="73">
        <f t="shared" si="13"/>
        <v>3778</v>
      </c>
      <c r="N17" s="73">
        <f t="shared" si="13"/>
        <v>2456</v>
      </c>
      <c r="O17" s="73">
        <f t="shared" si="13"/>
        <v>0</v>
      </c>
      <c r="P17" s="72">
        <f t="shared" si="13"/>
        <v>10666.5</v>
      </c>
      <c r="Q17" s="72">
        <f t="shared" si="13"/>
        <v>0</v>
      </c>
      <c r="R17" s="72">
        <f t="shared" si="13"/>
        <v>0</v>
      </c>
      <c r="S17" s="73">
        <f t="shared" si="13"/>
        <v>2704.0300000000007</v>
      </c>
      <c r="T17" s="72">
        <f t="shared" si="13"/>
        <v>0</v>
      </c>
      <c r="U17" s="72">
        <f t="shared" si="13"/>
        <v>20999.100000000002</v>
      </c>
      <c r="V17" s="72">
        <f t="shared" si="13"/>
        <v>0</v>
      </c>
      <c r="W17" s="72">
        <f t="shared" si="13"/>
        <v>0</v>
      </c>
      <c r="X17" s="73">
        <f t="shared" si="13"/>
        <v>0</v>
      </c>
      <c r="Y17" s="72">
        <f t="shared" si="13"/>
        <v>0</v>
      </c>
      <c r="Z17" s="72">
        <f t="shared" si="13"/>
        <v>0</v>
      </c>
      <c r="AA17" s="73">
        <f t="shared" si="13"/>
        <v>0</v>
      </c>
      <c r="AB17" s="72">
        <f t="shared" si="13"/>
        <v>0</v>
      </c>
      <c r="AC17" s="72">
        <f t="shared" si="13"/>
        <v>0</v>
      </c>
      <c r="AD17" s="72">
        <f t="shared" si="13"/>
        <v>0</v>
      </c>
      <c r="AE17" s="72">
        <f t="shared" si="13"/>
        <v>0</v>
      </c>
      <c r="AF17" s="72">
        <f t="shared" si="13"/>
        <v>0</v>
      </c>
      <c r="AG17" s="72">
        <f t="shared" si="13"/>
        <v>0</v>
      </c>
      <c r="AH17" s="72">
        <f t="shared" si="13"/>
        <v>0</v>
      </c>
      <c r="AI17" s="72">
        <f t="shared" si="13"/>
        <v>6999.7</v>
      </c>
      <c r="AJ17" s="72">
        <f t="shared" si="13"/>
        <v>69997</v>
      </c>
      <c r="AK17" s="72">
        <f t="shared" si="13"/>
        <v>36000</v>
      </c>
      <c r="AL17" s="76">
        <f>SUM(AL16)</f>
        <v>755897.06</v>
      </c>
    </row>
    <row r="18" spans="1:47" x14ac:dyDescent="0.25">
      <c r="B18" s="175"/>
      <c r="C18" s="81"/>
      <c r="D18" s="82"/>
      <c r="E18" s="82"/>
      <c r="F18" s="82"/>
      <c r="J18" s="76">
        <f>SUM(J10:J14)*12</f>
        <v>503978.4</v>
      </c>
      <c r="K18" s="176">
        <f>SUM(K10:K14)*12</f>
        <v>0</v>
      </c>
      <c r="L18" s="176">
        <f>SUM(L10:L14)*12</f>
        <v>503978.4</v>
      </c>
      <c r="M18" s="76">
        <f>M17*12</f>
        <v>45336</v>
      </c>
      <c r="N18" s="76">
        <f>SUM(N17*12)</f>
        <v>29472</v>
      </c>
      <c r="O18" s="76">
        <f>O17*12</f>
        <v>0</v>
      </c>
      <c r="P18" s="72">
        <f>SUM(P10:P15)</f>
        <v>10666.5</v>
      </c>
      <c r="Q18" s="77">
        <f>SUM(Q17*12)</f>
        <v>0</v>
      </c>
      <c r="R18" s="77">
        <f>SUM(R17*12)</f>
        <v>0</v>
      </c>
      <c r="S18" s="76">
        <f>SUM(S17*12)</f>
        <v>32448.360000000008</v>
      </c>
      <c r="T18" s="77">
        <f>SUM(T17*12)</f>
        <v>0</v>
      </c>
      <c r="U18" s="77">
        <f>SUM(U10:U14)</f>
        <v>20999.100000000002</v>
      </c>
      <c r="V18" s="77">
        <f t="shared" ref="V18:AC18" si="14">SUM(V10:V14)*12</f>
        <v>0</v>
      </c>
      <c r="W18" s="77">
        <f t="shared" si="14"/>
        <v>0</v>
      </c>
      <c r="X18" s="76">
        <f t="shared" si="14"/>
        <v>0</v>
      </c>
      <c r="Y18" s="77">
        <f t="shared" si="14"/>
        <v>0</v>
      </c>
      <c r="Z18" s="77">
        <f t="shared" si="14"/>
        <v>0</v>
      </c>
      <c r="AA18" s="76">
        <f t="shared" si="14"/>
        <v>0</v>
      </c>
      <c r="AB18" s="77">
        <f t="shared" si="14"/>
        <v>0</v>
      </c>
      <c r="AC18" s="77">
        <f t="shared" si="14"/>
        <v>0</v>
      </c>
      <c r="AD18" s="77">
        <f>SUM(AD10:AD14)</f>
        <v>0</v>
      </c>
      <c r="AE18" s="77">
        <f>SUM(AE10:AE14)</f>
        <v>0</v>
      </c>
      <c r="AF18" s="77">
        <f>SUM(AF10:AF14)</f>
        <v>0</v>
      </c>
      <c r="AG18" s="77">
        <f>SUM(AG10:AG14)</f>
        <v>0</v>
      </c>
      <c r="AH18" s="76">
        <f>SUM(V18:AG18)</f>
        <v>0</v>
      </c>
      <c r="AI18" s="77">
        <f>SUM(AI10:AI14)</f>
        <v>6999.7</v>
      </c>
      <c r="AJ18" s="77">
        <f>SUM(AJ10:AJ14)</f>
        <v>69997</v>
      </c>
      <c r="AK18" s="76">
        <v>36000</v>
      </c>
      <c r="AL18" s="76">
        <f>SUM(L18:AK18)</f>
        <v>755897.05999999994</v>
      </c>
      <c r="AM18" s="28"/>
      <c r="AR18" s="30"/>
      <c r="AS18" s="30"/>
      <c r="AT18" s="30"/>
      <c r="AU18" s="30"/>
    </row>
    <row r="19" spans="1:47" x14ac:dyDescent="0.25">
      <c r="C19" s="81"/>
      <c r="D19" s="82"/>
      <c r="E19" s="82"/>
      <c r="F19" s="82"/>
      <c r="H19" s="84"/>
      <c r="I19" s="84"/>
      <c r="J19" s="95"/>
      <c r="K19" s="95"/>
      <c r="L19" s="96"/>
      <c r="M19" s="96"/>
      <c r="N19" s="96"/>
      <c r="O19" s="96"/>
      <c r="P19" s="95"/>
      <c r="Q19" s="95"/>
      <c r="R19" s="95"/>
      <c r="S19" s="96"/>
      <c r="T19" s="95"/>
      <c r="U19" s="97"/>
      <c r="V19" s="95"/>
      <c r="W19" s="95"/>
      <c r="X19" s="96"/>
      <c r="Y19" s="95"/>
      <c r="Z19" s="95"/>
      <c r="AA19" s="96"/>
      <c r="AB19" s="95"/>
      <c r="AC19" s="95"/>
      <c r="AD19" s="95"/>
      <c r="AE19" s="95"/>
      <c r="AF19" s="95"/>
      <c r="AG19" s="95"/>
      <c r="AH19" s="98"/>
      <c r="AI19" s="95"/>
      <c r="AJ19" s="97"/>
      <c r="AK19" s="98"/>
      <c r="AL19" s="76">
        <f>SUM(AL10:AL14)</f>
        <v>755897.06</v>
      </c>
      <c r="AM19" s="45"/>
      <c r="AR19" s="30"/>
      <c r="AS19" s="30"/>
      <c r="AT19" s="30"/>
    </row>
    <row r="23" spans="1:47" x14ac:dyDescent="0.25">
      <c r="B23" s="114" t="s">
        <v>293</v>
      </c>
      <c r="C23" s="111"/>
      <c r="G23" s="115" t="s">
        <v>294</v>
      </c>
      <c r="I23" s="111"/>
      <c r="J23" s="116" t="s">
        <v>295</v>
      </c>
    </row>
    <row r="24" spans="1:47" x14ac:dyDescent="0.25">
      <c r="B24" s="116" t="s">
        <v>296</v>
      </c>
      <c r="C24" s="111"/>
      <c r="G24" s="117" t="s">
        <v>297</v>
      </c>
      <c r="I24" s="111"/>
      <c r="J24" s="118" t="s">
        <v>298</v>
      </c>
    </row>
    <row r="25" spans="1:47" x14ac:dyDescent="0.25">
      <c r="B25" s="119"/>
      <c r="C25" s="111"/>
      <c r="G25" s="117"/>
      <c r="I25" s="111"/>
      <c r="J25" s="120"/>
    </row>
    <row r="26" spans="1:47" x14ac:dyDescent="0.25">
      <c r="B26" s="116"/>
      <c r="C26" s="111"/>
      <c r="G26" s="119"/>
      <c r="I26" s="111"/>
      <c r="J26" s="120"/>
    </row>
    <row r="27" spans="1:47" x14ac:dyDescent="0.25">
      <c r="B27" s="119"/>
      <c r="C27" s="111"/>
      <c r="G27" s="119"/>
      <c r="I27" s="111"/>
      <c r="J27" s="120"/>
    </row>
    <row r="28" spans="1:47" x14ac:dyDescent="0.25">
      <c r="B28" s="119"/>
      <c r="C28" s="111"/>
      <c r="G28" s="120"/>
      <c r="I28" s="111"/>
      <c r="J28" s="120"/>
    </row>
    <row r="29" spans="1:47" x14ac:dyDescent="0.25">
      <c r="B29" s="116" t="s">
        <v>295</v>
      </c>
      <c r="C29" s="111"/>
      <c r="G29" s="116" t="s">
        <v>295</v>
      </c>
      <c r="I29" s="111"/>
      <c r="J29" s="121" t="s">
        <v>299</v>
      </c>
    </row>
    <row r="30" spans="1:47" x14ac:dyDescent="0.25">
      <c r="B30" s="118" t="s">
        <v>300</v>
      </c>
      <c r="C30" s="111"/>
      <c r="G30" s="122" t="s">
        <v>301</v>
      </c>
      <c r="I30" s="111"/>
      <c r="J30" s="123" t="s">
        <v>302</v>
      </c>
    </row>
    <row r="31" spans="1:47" x14ac:dyDescent="0.25">
      <c r="B31" s="119"/>
      <c r="C31" s="111"/>
      <c r="G31" s="119"/>
      <c r="I31" s="111"/>
      <c r="J31" s="124"/>
    </row>
    <row r="32" spans="1:47" x14ac:dyDescent="0.25">
      <c r="B32" s="119"/>
      <c r="C32" s="111"/>
      <c r="G32" s="119"/>
      <c r="I32" s="111"/>
      <c r="J32" s="124"/>
    </row>
    <row r="33" spans="2:10" x14ac:dyDescent="0.25">
      <c r="B33" s="119"/>
      <c r="C33" s="111"/>
      <c r="G33" s="119"/>
      <c r="I33" s="111"/>
      <c r="J33" s="124"/>
    </row>
    <row r="34" spans="2:10" x14ac:dyDescent="0.25">
      <c r="B34" s="116" t="s">
        <v>295</v>
      </c>
      <c r="C34" s="111"/>
      <c r="G34" s="116" t="s">
        <v>295</v>
      </c>
      <c r="I34"/>
      <c r="J34" s="125" t="s">
        <v>303</v>
      </c>
    </row>
    <row r="35" spans="2:10" x14ac:dyDescent="0.25">
      <c r="B35" s="118" t="s">
        <v>304</v>
      </c>
      <c r="C35" s="111"/>
      <c r="G35" s="118" t="s">
        <v>305</v>
      </c>
      <c r="I35"/>
      <c r="J35" s="125" t="s">
        <v>306</v>
      </c>
    </row>
    <row r="36" spans="2:10" x14ac:dyDescent="0.25">
      <c r="B36" s="128" t="s">
        <v>307</v>
      </c>
    </row>
    <row r="37" spans="2:10" x14ac:dyDescent="0.25">
      <c r="B37" s="128" t="s">
        <v>308</v>
      </c>
    </row>
  </sheetData>
  <mergeCells count="7">
    <mergeCell ref="AI8:AL8"/>
    <mergeCell ref="J4:O4"/>
    <mergeCell ref="Q4:T4"/>
    <mergeCell ref="I8:M8"/>
    <mergeCell ref="N8:R8"/>
    <mergeCell ref="S8:T8"/>
    <mergeCell ref="U8:X8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2016</vt:lpstr>
      <vt:lpstr>PLANTILLA EVENTUALES </vt:lpstr>
      <vt:lpstr>'PLANTILLA 2016'!Área_de_impresión</vt:lpstr>
      <vt:lpstr>'PLANTILLA EVENTUALES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Contabilidad-ICC</dc:creator>
  <cp:lastModifiedBy>UnidaddeTransparen</cp:lastModifiedBy>
  <dcterms:created xsi:type="dcterms:W3CDTF">2016-02-03T17:41:45Z</dcterms:created>
  <dcterms:modified xsi:type="dcterms:W3CDTF">2016-02-10T18:16:51Z</dcterms:modified>
</cp:coreProperties>
</file>