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15600" windowHeight="9735" firstSheet="12" activeTab="13"/>
  </bookViews>
  <sheets>
    <sheet name="balance Mayo" sheetId="1" r:id="rId1"/>
    <sheet name="balance 4 NIV mayo" sheetId="2" r:id="rId2"/>
    <sheet name="edo. activ.Mayo" sheetId="3" r:id="rId3"/>
    <sheet name="estado variacion MAYO" sheetId="4" r:id="rId4"/>
    <sheet name="edo. flujo efe. MAYO " sheetId="5" r:id="rId5"/>
    <sheet name="cuenta economica MAYO" sheetId="6" r:id="rId6"/>
    <sheet name="anal.activo Mayo" sheetId="19" r:id="rId7"/>
    <sheet name="anaitico deuda publica mayo" sheetId="8" r:id="rId8"/>
    <sheet name="EDO CAMBIO SIT FINA FEB" sheetId="12" r:id="rId9"/>
    <sheet name="ANALITICO INGRESO MAYO " sheetId="9" r:id="rId10"/>
    <sheet name="ANALITICO EGRESOS MAYO" sheetId="20" r:id="rId11"/>
    <sheet name="clasificacion econominca mayo" sheetId="18" r:id="rId12"/>
    <sheet name="clasificacion admon admon mayo" sheetId="16" r:id="rId13"/>
    <sheet name="clasificacion funcional  mayo" sheetId="17" r:id="rId14"/>
    <sheet name="Hoja1" sheetId="21" r:id="rId15"/>
  </sheets>
  <definedNames>
    <definedName name="_xlnm.Print_Area" localSheetId="6">'anal.activo Mayo'!$A$1:$G$97</definedName>
    <definedName name="_xlnm.Print_Area" localSheetId="9">'ANALITICO INGRESO MAYO '!$A$1:$H$57</definedName>
    <definedName name="_xlnm.Print_Area" localSheetId="1">'balance 4 NIV mayo'!$A$1:$H$71</definedName>
    <definedName name="_xlnm.Print_Area" localSheetId="0">'balance Mayo'!$A$1:$H$69</definedName>
    <definedName name="_xlnm.Print_Area" localSheetId="12">'clasificacion admon admon mayo'!$A$1:$N$27</definedName>
    <definedName name="_xlnm.Print_Area" localSheetId="11">'clasificacion econominca mayo'!$A$1:$M$34</definedName>
    <definedName name="_xlnm.Print_Area" localSheetId="13">'clasificacion funcional  mayo'!$A$1:$N$33</definedName>
    <definedName name="_xlnm.Print_Area" localSheetId="5">'cuenta economica MAYO'!$A$1:$F$71</definedName>
    <definedName name="_xlnm.Print_Area" localSheetId="8">'EDO CAMBIO SIT FINA FEB'!$A$1:$H$57</definedName>
    <definedName name="_xlnm.Print_Area" localSheetId="2">'edo. activ.Mayo'!$A$1:$F$75</definedName>
    <definedName name="_xlnm.Print_Area" localSheetId="4">'edo. flujo efe. MAYO '!$A$1:$D$62</definedName>
    <definedName name="_xlnm.Print_Area" localSheetId="3">'estado variacion MAYO'!$A$1:$F$45</definedName>
  </definedNames>
  <calcPr calcId="145621"/>
</workbook>
</file>

<file path=xl/calcChain.xml><?xml version="1.0" encoding="utf-8"?>
<calcChain xmlns="http://schemas.openxmlformats.org/spreadsheetml/2006/main">
  <c r="F42" i="12" l="1"/>
  <c r="F30" i="12"/>
  <c r="F29" i="12" s="1"/>
  <c r="D24" i="19"/>
  <c r="E27" i="19"/>
  <c r="G34" i="9" l="1"/>
  <c r="F34" i="9"/>
  <c r="E34" i="9"/>
  <c r="D34" i="9"/>
  <c r="C34" i="9"/>
  <c r="G40" i="9"/>
  <c r="F40" i="9"/>
  <c r="E40" i="9"/>
  <c r="D40" i="9"/>
  <c r="C40" i="9"/>
  <c r="E11" i="8"/>
  <c r="F11" i="8"/>
  <c r="D45" i="6"/>
  <c r="D41" i="6"/>
  <c r="C13" i="3"/>
  <c r="H40" i="9" l="1"/>
  <c r="B40" i="9"/>
  <c r="D16" i="6"/>
  <c r="B20" i="3" l="1"/>
  <c r="F14" i="12" l="1"/>
  <c r="C63" i="19" l="1"/>
  <c r="H45" i="9" l="1"/>
  <c r="G45" i="9"/>
  <c r="G38" i="9" s="1"/>
  <c r="F45" i="9"/>
  <c r="F38" i="9" s="1"/>
  <c r="E45" i="9"/>
  <c r="E38" i="9" s="1"/>
  <c r="D45" i="9"/>
  <c r="D38" i="9" s="1"/>
  <c r="C45" i="9"/>
  <c r="C38" i="9" s="1"/>
  <c r="B45" i="9"/>
  <c r="B38" i="9" s="1"/>
  <c r="D32" i="9"/>
  <c r="C32" i="9"/>
  <c r="G32" i="9"/>
  <c r="F32" i="9"/>
  <c r="E32" i="9"/>
  <c r="B34" i="9"/>
  <c r="B32" i="9" s="1"/>
  <c r="B19" i="9"/>
  <c r="G21" i="9"/>
  <c r="G19" i="9" s="1"/>
  <c r="F21" i="9"/>
  <c r="F19" i="9" s="1"/>
  <c r="E21" i="9"/>
  <c r="E19" i="9" s="1"/>
  <c r="D21" i="9"/>
  <c r="D19" i="9" s="1"/>
  <c r="C21" i="9"/>
  <c r="C19" i="9" s="1"/>
  <c r="B21" i="9"/>
  <c r="G14" i="9"/>
  <c r="G12" i="9" s="1"/>
  <c r="F14" i="9"/>
  <c r="F12" i="9" s="1"/>
  <c r="E14" i="9"/>
  <c r="E12" i="9" s="1"/>
  <c r="D14" i="9"/>
  <c r="D12" i="9" s="1"/>
  <c r="C14" i="9"/>
  <c r="C12" i="9" s="1"/>
  <c r="B14" i="9"/>
  <c r="B12" i="9" s="1"/>
  <c r="D11" i="3"/>
  <c r="D48" i="9" l="1"/>
  <c r="B48" i="9"/>
  <c r="C48" i="9"/>
  <c r="G48" i="9"/>
  <c r="F48" i="9"/>
  <c r="E48" i="9"/>
  <c r="B68" i="3"/>
  <c r="D36" i="12" l="1"/>
  <c r="E43" i="12"/>
  <c r="E41" i="12" s="1"/>
  <c r="F21" i="12"/>
  <c r="F20" i="12"/>
  <c r="D63" i="19"/>
  <c r="F63" i="19" s="1"/>
  <c r="G63" i="19" s="1"/>
  <c r="F80" i="19"/>
  <c r="G80" i="19" s="1"/>
  <c r="F79" i="19"/>
  <c r="G79" i="19" s="1"/>
  <c r="E78" i="19"/>
  <c r="D78" i="19"/>
  <c r="C78" i="19"/>
  <c r="F76" i="19"/>
  <c r="G76" i="19" s="1"/>
  <c r="E75" i="19"/>
  <c r="D75" i="19"/>
  <c r="C75" i="19"/>
  <c r="F73" i="19"/>
  <c r="F72" i="19"/>
  <c r="G72" i="19" s="1"/>
  <c r="D71" i="19"/>
  <c r="D67" i="19" s="1"/>
  <c r="C71" i="19"/>
  <c r="F69" i="19"/>
  <c r="G69" i="19" s="1"/>
  <c r="F68" i="19"/>
  <c r="G68" i="19" s="1"/>
  <c r="E67" i="19"/>
  <c r="F64" i="19"/>
  <c r="G64" i="19" s="1"/>
  <c r="F61" i="19"/>
  <c r="G61" i="19" s="1"/>
  <c r="F59" i="19"/>
  <c r="G59" i="19" s="1"/>
  <c r="F60" i="19"/>
  <c r="G60" i="19" s="1"/>
  <c r="F58" i="19"/>
  <c r="G58" i="19" s="1"/>
  <c r="F57" i="19"/>
  <c r="G57" i="19" s="1"/>
  <c r="F56" i="19"/>
  <c r="G56" i="19" s="1"/>
  <c r="F55" i="19"/>
  <c r="G55" i="19" s="1"/>
  <c r="E54" i="19"/>
  <c r="D54" i="19"/>
  <c r="C54" i="19"/>
  <c r="F52" i="19"/>
  <c r="G52" i="19" s="1"/>
  <c r="F51" i="19"/>
  <c r="G51" i="19" s="1"/>
  <c r="F49" i="19"/>
  <c r="G49" i="19" s="1"/>
  <c r="F48" i="19"/>
  <c r="G48" i="19" s="1"/>
  <c r="F47" i="19"/>
  <c r="G47" i="19" s="1"/>
  <c r="E46" i="19"/>
  <c r="D46" i="19"/>
  <c r="C46" i="19"/>
  <c r="F44" i="19"/>
  <c r="G44" i="19" s="1"/>
  <c r="F43" i="19"/>
  <c r="G43" i="19" s="1"/>
  <c r="F42" i="19"/>
  <c r="G42" i="19" s="1"/>
  <c r="F41" i="19"/>
  <c r="G41" i="19" s="1"/>
  <c r="E40" i="19"/>
  <c r="D40" i="19"/>
  <c r="C40" i="19"/>
  <c r="F35" i="19"/>
  <c r="G35" i="19" s="1"/>
  <c r="E34" i="19"/>
  <c r="D34" i="19"/>
  <c r="C34" i="19"/>
  <c r="F31" i="19"/>
  <c r="G31" i="19" s="1"/>
  <c r="G30" i="19" s="1"/>
  <c r="E30" i="19"/>
  <c r="D30" i="19"/>
  <c r="C30" i="19"/>
  <c r="F28" i="19"/>
  <c r="F27" i="19" s="1"/>
  <c r="D27" i="19"/>
  <c r="C27" i="19"/>
  <c r="F25" i="19"/>
  <c r="F24" i="19" s="1"/>
  <c r="E24" i="19"/>
  <c r="C24" i="19"/>
  <c r="F21" i="19"/>
  <c r="G21" i="19" s="1"/>
  <c r="E20" i="19"/>
  <c r="D20" i="19"/>
  <c r="C20" i="19"/>
  <c r="F18" i="19"/>
  <c r="G18" i="19" s="1"/>
  <c r="E17" i="19"/>
  <c r="D17" i="19"/>
  <c r="C17" i="19"/>
  <c r="F15" i="19"/>
  <c r="F14" i="19" s="1"/>
  <c r="E14" i="19"/>
  <c r="D14" i="19"/>
  <c r="C14" i="19"/>
  <c r="B11" i="4"/>
  <c r="D68" i="3"/>
  <c r="G24" i="19" l="1"/>
  <c r="G27" i="19"/>
  <c r="F54" i="19"/>
  <c r="G54" i="19" s="1"/>
  <c r="F71" i="19"/>
  <c r="G71" i="19" s="1"/>
  <c r="D37" i="19"/>
  <c r="F40" i="19"/>
  <c r="G40" i="19" s="1"/>
  <c r="F46" i="19"/>
  <c r="G46" i="19" s="1"/>
  <c r="F78" i="19"/>
  <c r="G78" i="19" s="1"/>
  <c r="F75" i="19"/>
  <c r="G75" i="19" s="1"/>
  <c r="G28" i="19"/>
  <c r="F17" i="19"/>
  <c r="G17" i="19" s="1"/>
  <c r="F30" i="19"/>
  <c r="E11" i="19"/>
  <c r="G15" i="19"/>
  <c r="G14" i="19" s="1"/>
  <c r="D11" i="19"/>
  <c r="C11" i="19"/>
  <c r="G25" i="19"/>
  <c r="F20" i="19"/>
  <c r="F34" i="19"/>
  <c r="G34" i="19" s="1"/>
  <c r="C67" i="19"/>
  <c r="F67" i="19" s="1"/>
  <c r="G67" i="19" s="1"/>
  <c r="E37" i="19"/>
  <c r="G37" i="19" l="1"/>
  <c r="D10" i="19"/>
  <c r="E10" i="19"/>
  <c r="G20" i="19"/>
  <c r="G11" i="19" s="1"/>
  <c r="F11" i="19"/>
  <c r="F37" i="19"/>
  <c r="C37" i="19"/>
  <c r="C10" i="19" s="1"/>
  <c r="G10" i="19" l="1"/>
  <c r="F10" i="19"/>
  <c r="J11" i="8" l="1"/>
  <c r="I11" i="8"/>
  <c r="G11" i="8"/>
  <c r="F33" i="4"/>
  <c r="F32" i="4"/>
  <c r="F27" i="4"/>
  <c r="B21" i="4"/>
  <c r="F17" i="4"/>
  <c r="F16" i="4"/>
  <c r="F13" i="4"/>
  <c r="F12" i="4"/>
  <c r="F11" i="4"/>
  <c r="D31" i="4"/>
  <c r="C31" i="4"/>
  <c r="B26" i="4"/>
  <c r="F26" i="4" s="1"/>
  <c r="D15" i="4"/>
  <c r="D21" i="4" s="1"/>
  <c r="C15" i="4"/>
  <c r="C21" i="4" s="1"/>
  <c r="C37" i="4" l="1"/>
  <c r="F31" i="4"/>
  <c r="D37" i="4"/>
  <c r="B37" i="4"/>
  <c r="F15" i="4"/>
  <c r="F21" i="4" s="1"/>
  <c r="F37" i="4" l="1"/>
  <c r="E17" i="3"/>
  <c r="D20" i="3"/>
  <c r="G30" i="2"/>
  <c r="G22" i="1"/>
  <c r="D64" i="3" l="1"/>
  <c r="D63" i="3"/>
  <c r="D18" i="3"/>
  <c r="D17" i="3" s="1"/>
  <c r="B18" i="3"/>
  <c r="D41" i="12" l="1"/>
  <c r="D33" i="12" s="1"/>
  <c r="C41" i="12"/>
  <c r="C33" i="12" s="1"/>
  <c r="F26" i="12"/>
  <c r="D29" i="12"/>
  <c r="D26" i="12" s="1"/>
  <c r="C29" i="12"/>
  <c r="C26" i="12" s="1"/>
  <c r="D19" i="12"/>
  <c r="C19" i="12"/>
  <c r="D13" i="12"/>
  <c r="E13" i="12" s="1"/>
  <c r="C13" i="12"/>
  <c r="C53" i="5"/>
  <c r="B53" i="5"/>
  <c r="F19" i="12" l="1"/>
  <c r="E33" i="12"/>
  <c r="D45" i="12"/>
  <c r="E45" i="12" s="1"/>
  <c r="D10" i="12"/>
  <c r="C45" i="12"/>
  <c r="C10" i="12"/>
  <c r="F14" i="8"/>
  <c r="J14" i="8"/>
  <c r="I14" i="8"/>
  <c r="G14" i="8"/>
  <c r="E14" i="8"/>
  <c r="D59" i="6"/>
  <c r="D55" i="6"/>
  <c r="D36" i="6"/>
  <c r="D29" i="6"/>
  <c r="D50" i="6" s="1"/>
  <c r="D19" i="6"/>
  <c r="D13" i="6"/>
  <c r="D10" i="6"/>
  <c r="D7" i="6"/>
  <c r="C45" i="5"/>
  <c r="B45" i="5"/>
  <c r="C41" i="5"/>
  <c r="B41" i="5"/>
  <c r="B33" i="5"/>
  <c r="B36" i="5" s="1"/>
  <c r="C33" i="5"/>
  <c r="C36" i="5" s="1"/>
  <c r="B19" i="5"/>
  <c r="C19" i="5"/>
  <c r="C12" i="5"/>
  <c r="B12" i="5"/>
  <c r="B64" i="3"/>
  <c r="B63" i="3"/>
  <c r="D52" i="3"/>
  <c r="B52" i="3"/>
  <c r="D42" i="3"/>
  <c r="B42" i="3"/>
  <c r="D34" i="3"/>
  <c r="B34" i="3"/>
  <c r="E27" i="3"/>
  <c r="D27" i="3"/>
  <c r="C27" i="3"/>
  <c r="B27" i="3"/>
  <c r="E24" i="3"/>
  <c r="D24" i="3"/>
  <c r="C23" i="3"/>
  <c r="B23" i="3"/>
  <c r="B17" i="3"/>
  <c r="E13" i="3"/>
  <c r="D13" i="3"/>
  <c r="D10" i="3" s="1"/>
  <c r="B13" i="3"/>
  <c r="B11" i="3"/>
  <c r="G38" i="2"/>
  <c r="F38" i="2"/>
  <c r="C38" i="2"/>
  <c r="B38" i="2"/>
  <c r="F30" i="2"/>
  <c r="C19" i="2"/>
  <c r="B19" i="2"/>
  <c r="G17" i="2"/>
  <c r="G19" i="2" s="1"/>
  <c r="F17" i="2"/>
  <c r="F19" i="2" s="1"/>
  <c r="F10" i="12" l="1"/>
  <c r="D24" i="6"/>
  <c r="D23" i="3"/>
  <c r="D9" i="3" s="1"/>
  <c r="D30" i="3" s="1"/>
  <c r="E23" i="3"/>
  <c r="E9" i="3" s="1"/>
  <c r="E30" i="3" s="1"/>
  <c r="C42" i="2"/>
  <c r="C48" i="5"/>
  <c r="B48" i="5"/>
  <c r="C25" i="5"/>
  <c r="B25" i="5"/>
  <c r="C9" i="3"/>
  <c r="C30" i="3" s="1"/>
  <c r="D62" i="6"/>
  <c r="D33" i="3"/>
  <c r="B33" i="3"/>
  <c r="B32" i="3" s="1"/>
  <c r="B72" i="3" s="1"/>
  <c r="B10" i="3"/>
  <c r="B9" i="3" s="1"/>
  <c r="B30" i="3" s="1"/>
  <c r="G40" i="2"/>
  <c r="G42" i="2" s="1"/>
  <c r="F40" i="2"/>
  <c r="F42" i="2" s="1"/>
  <c r="B42" i="2"/>
  <c r="E47" i="3" l="1"/>
  <c r="E45" i="3"/>
  <c r="C47" i="3"/>
  <c r="C45" i="3"/>
  <c r="E64" i="3"/>
  <c r="E36" i="3"/>
  <c r="E65" i="3"/>
  <c r="E63" i="3"/>
  <c r="E35" i="3"/>
  <c r="C36" i="3"/>
  <c r="C35" i="3"/>
  <c r="C61" i="3"/>
  <c r="C70" i="3"/>
  <c r="C71" i="3"/>
  <c r="D32" i="3"/>
  <c r="E32" i="3" s="1"/>
  <c r="E74" i="3" s="1"/>
  <c r="E33" i="3"/>
  <c r="E34" i="3"/>
  <c r="C64" i="3"/>
  <c r="C38" i="3"/>
  <c r="C57" i="3"/>
  <c r="C43" i="3"/>
  <c r="C56" i="3"/>
  <c r="C46" i="3"/>
  <c r="C58" i="3"/>
  <c r="C49" i="3"/>
  <c r="C32" i="3"/>
  <c r="C74" i="3" s="1"/>
  <c r="C52" i="3"/>
  <c r="C55" i="3"/>
  <c r="C42" i="3"/>
  <c r="C37" i="3"/>
  <c r="C48" i="3"/>
  <c r="C50" i="3"/>
  <c r="C60" i="3"/>
  <c r="C40" i="3"/>
  <c r="C63" i="3"/>
  <c r="C59" i="3"/>
  <c r="C72" i="3"/>
  <c r="C33" i="3"/>
  <c r="C34" i="3"/>
  <c r="C39" i="3"/>
  <c r="C54" i="3"/>
  <c r="C65" i="3"/>
  <c r="C44" i="3"/>
  <c r="C53" i="3"/>
  <c r="E69" i="3"/>
  <c r="E49" i="3"/>
  <c r="E46" i="3"/>
  <c r="E44" i="3"/>
  <c r="E40" i="3"/>
  <c r="E38" i="3"/>
  <c r="E68" i="3"/>
  <c r="E60" i="3"/>
  <c r="E58" i="3"/>
  <c r="E56" i="3"/>
  <c r="E54" i="3"/>
  <c r="E52" i="3"/>
  <c r="E50" i="3"/>
  <c r="E48" i="3"/>
  <c r="E43" i="3"/>
  <c r="E39" i="3"/>
  <c r="E37" i="3"/>
  <c r="E61" i="3"/>
  <c r="E59" i="3"/>
  <c r="E57" i="3"/>
  <c r="E55" i="3"/>
  <c r="E53" i="3"/>
  <c r="E42" i="3"/>
  <c r="B74" i="3"/>
  <c r="D72" i="3" l="1"/>
  <c r="G28" i="1"/>
  <c r="F28" i="1"/>
  <c r="C24" i="1"/>
  <c r="B24" i="1"/>
  <c r="F22" i="1"/>
  <c r="C15" i="1"/>
  <c r="B15" i="1"/>
  <c r="G13" i="1"/>
  <c r="G15" i="1" s="1"/>
  <c r="F13" i="1"/>
  <c r="F15" i="1" s="1"/>
  <c r="E72" i="3" l="1"/>
  <c r="D74" i="3"/>
  <c r="G30" i="1"/>
  <c r="G32" i="1" s="1"/>
  <c r="C32" i="1"/>
  <c r="B32" i="1"/>
  <c r="F30" i="1"/>
  <c r="F32" i="1" s="1"/>
  <c r="D14" i="8" l="1"/>
  <c r="D11" i="8"/>
</calcChain>
</file>

<file path=xl/sharedStrings.xml><?xml version="1.0" encoding="utf-8"?>
<sst xmlns="http://schemas.openxmlformats.org/spreadsheetml/2006/main" count="871" uniqueCount="547">
  <si>
    <t>INSTITUTO CULTURAL CABAÑAS</t>
  </si>
  <si>
    <t>ESTADO DE JALISCO</t>
  </si>
  <si>
    <t>ACTIVO</t>
  </si>
  <si>
    <t>PASIVO</t>
  </si>
  <si>
    <t>ACTIVO CIRCULANTE</t>
  </si>
  <si>
    <t>PASIVO CIRCULANTE</t>
  </si>
  <si>
    <t xml:space="preserve">EFECTIVO Y EQUIVALENTES </t>
  </si>
  <si>
    <t xml:space="preserve">CUENTAS POR PAGAR A CORTO PLAZO </t>
  </si>
  <si>
    <t xml:space="preserve">DERECHOS A RECIBIR EFECTIVO O EQUIVALENTES </t>
  </si>
  <si>
    <t xml:space="preserve">FONDOS Y BIENES DE TERCEROS EN GARANTIA Y/O ADMINISTRACION A CORTO PLAZO </t>
  </si>
  <si>
    <t>DERECOS A RECIBIR BUIENES O SERVICIOS</t>
  </si>
  <si>
    <t>Suma  PASIVO CIRCULANTE</t>
  </si>
  <si>
    <t>Suma  ACTIVO CIRCULANTE</t>
  </si>
  <si>
    <t>TOTAL DE  PASIVO</t>
  </si>
  <si>
    <t>ACTIVO NO CIRCULANTE</t>
  </si>
  <si>
    <t>PATRIMONIO</t>
  </si>
  <si>
    <t xml:space="preserve">BIENES MUEBLES </t>
  </si>
  <si>
    <t>HACIENDA PÚBLICA/PATRIMONIO CONTRIBUIDO</t>
  </si>
  <si>
    <t>ACTIVOS INTANGIBLES</t>
  </si>
  <si>
    <t>APORTACIONES</t>
  </si>
  <si>
    <t>DEPRECIACIÓN, DETERIORO Y AMORTIZACIÓN ACUMULADA DE BIENES</t>
  </si>
  <si>
    <t>DONACIONES DE CAPITAL</t>
  </si>
  <si>
    <t>Suma  HACIENDA PÚBLICA/PATRIMONIO CONTRIBUIDO</t>
  </si>
  <si>
    <t>Suma  ACTIVO NO CIRCULANTE</t>
  </si>
  <si>
    <t>HACIENDA PÚBLICA /PATRIMONIO GENERADO</t>
  </si>
  <si>
    <t>RESULTADOS DEL EJERCICIO (AHORRO/ DESAHORRO)</t>
  </si>
  <si>
    <t>RESULTADOS DE EJERCICIOS ANTERIORES</t>
  </si>
  <si>
    <t>Suma  HACIENDA PÚBLICA /PATRIMONIO GENERADO</t>
  </si>
  <si>
    <t>TOTAL DE  PATRIMONIO</t>
  </si>
  <si>
    <t>TOTAL DE  ACTIVO</t>
  </si>
  <si>
    <t xml:space="preserve">TOTAL DE  PASIVO Y PATRIMONIO </t>
  </si>
  <si>
    <t>CUENTAS DE ORDEN CONTABLES</t>
  </si>
  <si>
    <t>BIENES BAJO CONTRATO EN COMODATO</t>
  </si>
  <si>
    <t>CONTRATO DE COMODATO POR BIENES</t>
  </si>
  <si>
    <t xml:space="preserve">BIENES ARTISTICOS EN CUSTODIA </t>
  </si>
  <si>
    <t xml:space="preserve">CUSTODIA DE BIENES ARTISTICOS </t>
  </si>
  <si>
    <t>CUENTAS DE ORDEN PRESUPUESTAL DE LOS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</si>
  <si>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</si>
  <si>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</si>
  <si>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</si>
  <si>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</si>
  <si>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</si>
  <si>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PRESUPUESTAL DE LOS EGRESOS</t>
  </si>
  <si>
    <t>PRESUPUESTO DE EGRESOS APROBADO</t>
  </si>
  <si>
    <t>PRESUPUESTO DE EGRESOS POR EJERCER</t>
  </si>
  <si>
    <t>PRESUPUESTO DE EGRESOS MODIFICADO</t>
  </si>
  <si>
    <t>PRESUPUESTO DE EGRESOS COMPROMETIDO</t>
  </si>
  <si>
    <t>PRESUPUESTO DE EGRESOS DEVENGADO</t>
  </si>
  <si>
    <t>PRESUPUESTO DE EGRESOS EJERCIDO</t>
  </si>
  <si>
    <t>PRESUPUESTO DE EGRESOS PAGADO</t>
  </si>
  <si>
    <t>EFECTIVO</t>
  </si>
  <si>
    <t>SERVICIOS PERSONALES POR PAGAR A CORTO PLAZO</t>
  </si>
  <si>
    <t>BANCOS/TESORERÍA</t>
  </si>
  <si>
    <t>PROVEEDORES POR PAGAR A CORTO PLAZO</t>
  </si>
  <si>
    <t>INVERSIONES TEMPORALES (HASTA 3 MESES)</t>
  </si>
  <si>
    <t>RETENCIONES Y CONTRIBUCIONES POR PAGAR A CORTO PLAZO</t>
  </si>
  <si>
    <t>OTRAS CUENTAS POR PAGAR A CORTO PLAZO</t>
  </si>
  <si>
    <t>CUENTAS POR COBRAR A CORTO PLAZO</t>
  </si>
  <si>
    <t>DEUDORES DIVERSOS POR COBRAR A CORTO PLAZO</t>
  </si>
  <si>
    <t xml:space="preserve">FONDOS EN GARANTIA A CORTO PLAZO </t>
  </si>
  <si>
    <t xml:space="preserve">OTROS DERECHOS A RECIBIR BIENES O SERVICIOS A CORTO PLAZO </t>
  </si>
  <si>
    <t>MOBILIARIO Y EQUIPO DE ADMINISTRACIÓN</t>
  </si>
  <si>
    <t>MOBILIARIO Y EQUIPO EDUCACIONAL Y RECREATIVO</t>
  </si>
  <si>
    <t>VEHICULOS Y EQUIPO DE TRANSPORTE</t>
  </si>
  <si>
    <t xml:space="preserve">APORTACIONES </t>
  </si>
  <si>
    <t>MAQUINARIA, OTROS EQUIPOS Y HERRAMIENTAS</t>
  </si>
  <si>
    <t>SOFTWARE</t>
  </si>
  <si>
    <t>LICENCIAS</t>
  </si>
  <si>
    <t>Depreciación Acumulada de Bienes Muebles</t>
  </si>
  <si>
    <t>Amortización Acumulada de Activos Intangibles</t>
  </si>
  <si>
    <t>RESULTADOS DEL EJERCICIO (AHORRO)</t>
  </si>
  <si>
    <t>Elaboro: LCP. Marco Antonio Perez Rodriguez</t>
  </si>
  <si>
    <t>ESTADO DE ACTIVIDADES</t>
  </si>
  <si>
    <t>%</t>
  </si>
  <si>
    <t>1.- INGRESOS Y OTROS BENEFICIOS</t>
  </si>
  <si>
    <t>INGRESOS DE GESTIÓN</t>
  </si>
  <si>
    <t xml:space="preserve">PRODUCTOS DE TIPO CORRIENTE </t>
  </si>
  <si>
    <t>Productos Derivados del Uso y Aprovechamiento de Bienes no Sujetos a Régimen  de Dominio Público</t>
  </si>
  <si>
    <t>INGRESOS POR VENTA DE BIENES Y SERVICIOS</t>
  </si>
  <si>
    <t>INGRESOS POR VENTA DE MERCANCÍAS</t>
  </si>
  <si>
    <t>INGRESOS POR VENTA DE BIENES Y SERVICIOS DE ORGANISMOS DESCENTRALIZADOS</t>
  </si>
  <si>
    <t xml:space="preserve">PARTICIPACIONES, APORTACIONES, TRANSFERENCIAS, ASIGNACIONES SUBSIDIOS Y OTRAS AYUDAS </t>
  </si>
  <si>
    <t xml:space="preserve">PARTICIPACIONES Y APORTACIONES </t>
  </si>
  <si>
    <t>CONVENIOS</t>
  </si>
  <si>
    <t>TRANSFERENCIAS, ASIGNACIONES, SUBSIDIOS Y OTRAS AYUDAS</t>
  </si>
  <si>
    <t>SUBSIDIOS Y SUBVENCIONES</t>
  </si>
  <si>
    <t>OTROS INGRESOS Y BENEFICIOS</t>
  </si>
  <si>
    <t>INGRESOS FINANCIEROS</t>
  </si>
  <si>
    <t>OTROS INGRESOS FINANCIEROS</t>
  </si>
  <si>
    <t>OTROS INGRESOS Y BENEFICIOS VARIOS</t>
  </si>
  <si>
    <t xml:space="preserve">TOTAL DE INGRESOS </t>
  </si>
  <si>
    <t>2.- 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</si>
  <si>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</si>
  <si>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</si>
  <si>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</si>
  <si>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</si>
  <si>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</si>
  <si>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</si>
  <si>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</si>
  <si>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</si>
  <si>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</si>
  <si>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 xml:space="preserve">MATERIALES DE ADMINISTRACIÓN, EMISIÓN DE DOCUMENTO Y ARTICULOS OFICIALES </t>
  </si>
  <si>
    <t>ALIMENTOS Y UTENSILIOS</t>
  </si>
  <si>
    <t>MATERIALES Y ARTÍCULOS DE CONSTRUCCIÓN Y DE REPARACION</t>
  </si>
  <si>
    <t>PRODUCTOS QUÍMICOS, FARMACÉUTICOS Y DE LABORATORIO</t>
  </si>
  <si>
    <t>COMBUSTIBLES, LUBRICANTES Y ADITIVOS</t>
  </si>
  <si>
    <t xml:space="preserve">VESTUARIO, BLANCOS, PRENDAS DE PROTECCION Y ARTICULOS DEPORTIVOS 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</si>
  <si>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</si>
  <si>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</si>
  <si>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</si>
  <si>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</si>
  <si>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</si>
  <si>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</si>
  <si>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 xml:space="preserve">SERVICIOS DE INSTALACIÓN, REPARACIÓN, MANTENIMIENTO Y CONSERVACION 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</si>
  <si>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</si>
  <si>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</si>
  <si>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</si>
  <si>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</si>
  <si>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</si>
  <si>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AYUDAS SOCIALES A INSTITUCIONES</t>
  </si>
  <si>
    <t>OTROS GASTOS Y PÉRDIDAS EXTRAORDINARIAS</t>
  </si>
  <si>
    <t>ESTIMACIONES, DEPRECIACIONES, DETERIOROS, OBSOLESC</t>
  </si>
  <si>
    <t>DEPRECIACIÓN DE BIENES INMUEBLES</t>
  </si>
  <si>
    <t>AMORTIZACIÓN DE ACTIVOS INTANGIBLES</t>
  </si>
  <si>
    <t>Total de Gastos y Otras Perdidas</t>
  </si>
  <si>
    <t>Resultado del Ejercicio (Ahorro/Desahorro)</t>
  </si>
  <si>
    <t>C O N C E P T O</t>
  </si>
  <si>
    <t xml:space="preserve">HACIENDA PUBLICA/PATRIMONIO GENERADO DE EJERCICIOS ANTERIORES </t>
  </si>
  <si>
    <t xml:space="preserve">HACIENDA PUBLICA/PATRIMONIO GENERADO DE EJERCICIO </t>
  </si>
  <si>
    <t xml:space="preserve">AJUSTES POR CAMBIOS DE VALOR </t>
  </si>
  <si>
    <t>TOTAL</t>
  </si>
  <si>
    <t>R e s e r v a s</t>
  </si>
  <si>
    <t xml:space="preserve">Director Administrativo </t>
  </si>
  <si>
    <t>Flujos Netos de Efectivo de las Actividades de Operación</t>
  </si>
  <si>
    <t>ORIGEN:</t>
  </si>
  <si>
    <t>Productos de Tipo Corriente</t>
  </si>
  <si>
    <t>Ingresos por Ventas de Bienes y Servicios Producidos</t>
  </si>
  <si>
    <t>Participaciones y Aportaciones:</t>
  </si>
  <si>
    <t>Transferencias, Asignaciones y Subsidios y Otras Ayudas</t>
  </si>
  <si>
    <t>APLICACIÓN:</t>
  </si>
  <si>
    <t>Servicios Personales</t>
  </si>
  <si>
    <t>Materiales y Suministros</t>
  </si>
  <si>
    <t>Servicios Generales</t>
  </si>
  <si>
    <t>Flujos Netos de Efectivo por Actividades de Operación</t>
  </si>
  <si>
    <t>Flujos Netos de Efectivo de las Actividades de Inversión</t>
  </si>
  <si>
    <t>Bienes Inmuebles y Muebles</t>
  </si>
  <si>
    <t>Flujos Netos de Efectivo por Actividades de Inversión</t>
  </si>
  <si>
    <t>Flujos Netos de Efectivo de las Actividades de Financiamiento</t>
  </si>
  <si>
    <t>Incremento de Activos Financieros</t>
  </si>
  <si>
    <t>Flujos Netos de Efectivo por Actividades de Financiamiento</t>
  </si>
  <si>
    <t>Incremento Neto en el Efectivo y Equivalentes al Efectivo:</t>
  </si>
  <si>
    <t>Efectivo y Equivalentes al Efectivo al Inicio del Ejercicio</t>
  </si>
  <si>
    <t>Efectivo y Equivalentes al Efectivo al Final del Ejercicio</t>
  </si>
  <si>
    <t>INGRESOS</t>
  </si>
  <si>
    <t>INGRESOS CORRIENTES</t>
  </si>
  <si>
    <t>Derechos, Productos y Aprovechamientos Corrientes</t>
  </si>
  <si>
    <t>Productos Corrientes No Incluidos en Otros Concept</t>
  </si>
  <si>
    <t xml:space="preserve">Venta de Bienes y Servicios de Entidades del Gobierno General </t>
  </si>
  <si>
    <t>Venta de Establecimientos No de Mercado</t>
  </si>
  <si>
    <t xml:space="preserve">Subsidios y Subvenciones Recibidos por Entidades Empresariales Públicas </t>
  </si>
  <si>
    <t xml:space="preserve">Subsidios y Subvenciones Recibidos por Entidades Empresariales Públicas  no financieras </t>
  </si>
  <si>
    <t>Participaciones</t>
  </si>
  <si>
    <t>Convenios</t>
  </si>
  <si>
    <t>TOTAL DE INGRESOS</t>
  </si>
  <si>
    <t>GASTOS</t>
  </si>
  <si>
    <t>GASTOS CORRIENTES:</t>
  </si>
  <si>
    <t>Gastos de Consumo de los Entes del Gob. General</t>
  </si>
  <si>
    <t>Sueldos y Salarios</t>
  </si>
  <si>
    <t>Contribuciones Sociales</t>
  </si>
  <si>
    <t>Compra de Bienes y Servicios</t>
  </si>
  <si>
    <t>Transferencias, Asignaciones y Donativos Corriente</t>
  </si>
  <si>
    <t>Al Sector Privado</t>
  </si>
  <si>
    <t>TOTAL DE GASTOS</t>
  </si>
  <si>
    <t>FINANCIAMIENTO</t>
  </si>
  <si>
    <t xml:space="preserve">FUERNTES FINANCIERAS </t>
  </si>
  <si>
    <t>Incremento de Pasivo</t>
  </si>
  <si>
    <t xml:space="preserve">Incremento de Pasivo Corriente </t>
  </si>
  <si>
    <t>APLICACIONES FINANCIERAS (Usos):</t>
  </si>
  <si>
    <t>Incremento de Activos Financieros Corrientes</t>
  </si>
  <si>
    <t>TOTAL DE FINANCIAMIENTO</t>
  </si>
  <si>
    <t>Indetec</t>
  </si>
  <si>
    <t>SACG3502a</t>
  </si>
  <si>
    <t>Saldo</t>
  </si>
  <si>
    <t>Movimientos del Periodo</t>
  </si>
  <si>
    <t>Flujo del</t>
  </si>
  <si>
    <t>Cuenta</t>
  </si>
  <si>
    <t>Nombre de la cuenta</t>
  </si>
  <si>
    <t>Inicial</t>
  </si>
  <si>
    <t>CARGOS</t>
  </si>
  <si>
    <t>ABONOS</t>
  </si>
  <si>
    <t>Final</t>
  </si>
  <si>
    <t>Periodo</t>
  </si>
  <si>
    <t xml:space="preserve">ACTIVO CIRCULANTE </t>
  </si>
  <si>
    <t xml:space="preserve">EFECTIVO Y EQUIVALENTE </t>
  </si>
  <si>
    <t>1111</t>
  </si>
  <si>
    <t>1112</t>
  </si>
  <si>
    <t>1114</t>
  </si>
  <si>
    <t>DERECHOS A RECIBIR EFECTIVO O EQUIVALENTES</t>
  </si>
  <si>
    <t>1122</t>
  </si>
  <si>
    <t>1123</t>
  </si>
  <si>
    <t xml:space="preserve">INGRESOS POR RECUPERAR A CORTO PLAZO </t>
  </si>
  <si>
    <t xml:space="preserve">DERECHOS A RECIBIR BIENES O SERVICIOS </t>
  </si>
  <si>
    <t>1139</t>
  </si>
  <si>
    <t>OTROS DERECHOS A RECIBIR BIENES O SERVICIOS A CORTO PLAZO</t>
  </si>
  <si>
    <t>1134</t>
  </si>
  <si>
    <t>ANTICIPO A CONTRATISTAS POR OBRAS PÚBLICO</t>
  </si>
  <si>
    <t>1241</t>
  </si>
  <si>
    <t>1241-1</t>
  </si>
  <si>
    <t>Muebles de Oficina y Estantería</t>
  </si>
  <si>
    <t>1241-2</t>
  </si>
  <si>
    <t>Muebles, Excepto de Oficina y Estantería</t>
  </si>
  <si>
    <t>1241-3</t>
  </si>
  <si>
    <t xml:space="preserve">Equipo de Cómputo y de Tecnologías de la Información </t>
  </si>
  <si>
    <t>1241-9</t>
  </si>
  <si>
    <t xml:space="preserve">Otros Mobiliarios y Equipos de Administración </t>
  </si>
  <si>
    <t>1242</t>
  </si>
  <si>
    <t>1242-1</t>
  </si>
  <si>
    <t>Equipos y Aparatos Audiovisuales</t>
  </si>
  <si>
    <t>1242-3</t>
  </si>
  <si>
    <t>Cámaras Fotográficas y de Video</t>
  </si>
  <si>
    <t>1242-9</t>
  </si>
  <si>
    <t xml:space="preserve">Otro Mobiliario y Equipo Educacional y Recreativo </t>
  </si>
  <si>
    <t>1244</t>
  </si>
  <si>
    <t>1244-1</t>
  </si>
  <si>
    <t>Vehículos y Equipo Terrestre</t>
  </si>
  <si>
    <t>1246</t>
  </si>
  <si>
    <t>1246-2</t>
  </si>
  <si>
    <t>Maquinaria y Equipo Industrial</t>
  </si>
  <si>
    <t>1246-3</t>
  </si>
  <si>
    <t>Maquinaria y Equipo de Construcción</t>
  </si>
  <si>
    <t>1246-4</t>
  </si>
  <si>
    <t xml:space="preserve">Sistemas de Aire Acondicionado, Calefacción y de Refrigueración  Industrial y Comercial </t>
  </si>
  <si>
    <t>1246-5</t>
  </si>
  <si>
    <t>Equipo de Comunicación y Telecomunicació</t>
  </si>
  <si>
    <t>1246-7</t>
  </si>
  <si>
    <t>Herramientas y Máquinas-Herramienta</t>
  </si>
  <si>
    <t>1246-6</t>
  </si>
  <si>
    <t>Equipos de generación eléctrica, aparatos y accesorios eléctricos</t>
  </si>
  <si>
    <t>1246-9</t>
  </si>
  <si>
    <t>Otros Equipos</t>
  </si>
  <si>
    <t>1247</t>
  </si>
  <si>
    <t>COLECCIONES, OBRAS DE ARTE Y OBJETOS VALIOSOS</t>
  </si>
  <si>
    <t>1247-1</t>
  </si>
  <si>
    <t xml:space="preserve">Bienes Artísticos, Culturales y Científico </t>
  </si>
  <si>
    <t>1251</t>
  </si>
  <si>
    <t>1254</t>
  </si>
  <si>
    <t>1254-1</t>
  </si>
  <si>
    <t>Licencias Informáticas e Intelectuales</t>
  </si>
  <si>
    <t>1263</t>
  </si>
  <si>
    <t>DEPRECIACIÓN ACUMULADA DE BIENES MUEBLES</t>
  </si>
  <si>
    <t>1265</t>
  </si>
  <si>
    <t>AMORTIZACIÓN ACUMULADA DE ACTIVOS INTANGIBLES</t>
  </si>
  <si>
    <t>AMORTIZACIÓN ACUMULADA DE ACTIVOS INTANG</t>
  </si>
  <si>
    <t>1265-3</t>
  </si>
  <si>
    <t>Amortización Acumulada de Concesiones y</t>
  </si>
  <si>
    <t>Indetec v6.18</t>
  </si>
  <si>
    <t>6SACG390D</t>
  </si>
  <si>
    <t>REPORTE ANALITICO DE LA DEUDA PUBLICA</t>
  </si>
  <si>
    <t>(Cifras en pesos y centavos)</t>
  </si>
  <si>
    <t>DENOMINACIONES DE LAS DEUDAS</t>
  </si>
  <si>
    <t>MONEDA DE</t>
  </si>
  <si>
    <t>SALDOS</t>
  </si>
  <si>
    <t>SALDO AL</t>
  </si>
  <si>
    <t>CONTRATACION</t>
  </si>
  <si>
    <t>INSTITUCION O PAIS ACREEDOR</t>
  </si>
  <si>
    <t>AL</t>
  </si>
  <si>
    <t>Amortización</t>
  </si>
  <si>
    <t>Colocación</t>
  </si>
  <si>
    <t>Endeudamiento</t>
  </si>
  <si>
    <t>Depuración o</t>
  </si>
  <si>
    <t>Variación del</t>
  </si>
  <si>
    <t>MOMENTO</t>
  </si>
  <si>
    <t>PERIODO N-1</t>
  </si>
  <si>
    <t>Bruta</t>
  </si>
  <si>
    <t>Neto del Periodo</t>
  </si>
  <si>
    <t>Conciliación</t>
  </si>
  <si>
    <t>N. DEL PERIODO</t>
  </si>
  <si>
    <t>Pesos M.N.</t>
  </si>
  <si>
    <t>Otros pasivos</t>
  </si>
  <si>
    <t>SUBTOTAL DE OTROS PASIVOS</t>
  </si>
  <si>
    <t>TOTAL DE LA DEUDA PUBLICA Y OTROS PASIVOS</t>
  </si>
  <si>
    <t>Indetec v6.24</t>
  </si>
  <si>
    <t>ESTADO ANALÍTICO DE INGRESOS</t>
  </si>
  <si>
    <t>Fuente de Ingresos</t>
  </si>
  <si>
    <t>Devengado</t>
  </si>
  <si>
    <t>Productos de tipo corriente</t>
  </si>
  <si>
    <t>Ingresos Financieros</t>
  </si>
  <si>
    <t>Otros Ingresos</t>
  </si>
  <si>
    <t>Ingresos por ventas de bienes y servicios de organismos descentralizados</t>
  </si>
  <si>
    <t>Uso de Espacio (Cuotas Recuperación)</t>
  </si>
  <si>
    <t>Tomas Fotografica</t>
  </si>
  <si>
    <t>Ingreso al Cine</t>
  </si>
  <si>
    <t>Ingreso al Museo</t>
  </si>
  <si>
    <t>Educal (Cuota recuperacion uso espac)</t>
  </si>
  <si>
    <t>Cursos de Verano</t>
  </si>
  <si>
    <t>Cuota recuperacion por gastos operativos</t>
  </si>
  <si>
    <t>Ingreso Tienda</t>
  </si>
  <si>
    <t>Subsidios y Subvenciones</t>
  </si>
  <si>
    <t>Aportacion Subsidio Estatal</t>
  </si>
  <si>
    <t xml:space="preserve">(0)Ley de Ingresos Estimado </t>
  </si>
  <si>
    <t>+Ampliaciones - Reducciones</t>
  </si>
  <si>
    <t xml:space="preserve">(1) Ley de Ingresos Modificado </t>
  </si>
  <si>
    <t>Ingresos Devengado</t>
  </si>
  <si>
    <t xml:space="preserve">(2)   Ingresos Recaudados </t>
  </si>
  <si>
    <t>% de Avance de la Recaudación 2/1</t>
  </si>
  <si>
    <t xml:space="preserve">TOTAL </t>
  </si>
  <si>
    <t>ESTADO DEL EJERCICIO DEL PRESUPUESTO POR CAPITULO DEL GASTO</t>
  </si>
  <si>
    <t xml:space="preserve">PROGRAMAS DE GOBIERNO: Desarrollo y Fomento a la Cultura </t>
  </si>
  <si>
    <t xml:space="preserve">Ejercicio del Presupuesto </t>
  </si>
  <si>
    <t xml:space="preserve">Presupuesto  de Egresos Aprobado </t>
  </si>
  <si>
    <t>Ampliaciones</t>
  </si>
  <si>
    <t>Reducciones</t>
  </si>
  <si>
    <t xml:space="preserve">Presupuesto Vigente </t>
  </si>
  <si>
    <t>Comprometido</t>
  </si>
  <si>
    <t xml:space="preserve">Presupuesto Disponible para Comprometer </t>
  </si>
  <si>
    <t xml:space="preserve">Comprometido o no Devengado </t>
  </si>
  <si>
    <t xml:space="preserve">Presupuesto Sin Devengar </t>
  </si>
  <si>
    <t xml:space="preserve">Ejercido </t>
  </si>
  <si>
    <t xml:space="preserve">Pagado </t>
  </si>
  <si>
    <t>Cuentas por pagar (Deuda)</t>
  </si>
  <si>
    <t xml:space="preserve">Capitulo del Gasto </t>
  </si>
  <si>
    <t xml:space="preserve">Nombre </t>
  </si>
  <si>
    <t>5=(3-4)</t>
  </si>
  <si>
    <t>7=(4-6)</t>
  </si>
  <si>
    <t>8=(3-6)</t>
  </si>
  <si>
    <t>11=(6-10)</t>
  </si>
  <si>
    <t>Sueldos base</t>
  </si>
  <si>
    <t>Sueldos base al personal eventual</t>
  </si>
  <si>
    <t>Primas por años de servicios efectivos prestados</t>
  </si>
  <si>
    <t xml:space="preserve">Primas de vacaciones, dominical </t>
  </si>
  <si>
    <t>Aguinaldo</t>
  </si>
  <si>
    <t>Remuneraciones por horas extraordinarias</t>
  </si>
  <si>
    <t>Cuotas al IMSS por enfermedades y maternidad</t>
  </si>
  <si>
    <t>Aportaciones a fondos de vivienda</t>
  </si>
  <si>
    <t>Cuotas a pensiones</t>
  </si>
  <si>
    <t>Cuotas para el sistema de ahorro para el retiro (SAR)</t>
  </si>
  <si>
    <t>Cuotas para el seguro de vida del personal</t>
  </si>
  <si>
    <t>Estímulos al personal</t>
  </si>
  <si>
    <t>Ayuda para despensa</t>
  </si>
  <si>
    <t>Ayuda para pasajes</t>
  </si>
  <si>
    <t>Estímulo por el día del servidor público</t>
  </si>
  <si>
    <t>Otros estímulos</t>
  </si>
  <si>
    <t xml:space="preserve">MATERIALES DE ADMINISTRACIÓN, EMISIÓN DE DOCUMENTOS Y ARTICULOS OFICIALES </t>
  </si>
  <si>
    <t>Materiales, útiles y equipos menores de oficina</t>
  </si>
  <si>
    <t>Materiales y útiles de impresión y reproducción</t>
  </si>
  <si>
    <t xml:space="preserve">Materiales, útiles y equipos menores de tecnología de la información y comunicación </t>
  </si>
  <si>
    <t>Material impreso e información digital</t>
  </si>
  <si>
    <t>Material de limpieza</t>
  </si>
  <si>
    <t>Materiales y útiles de enseñanza</t>
  </si>
  <si>
    <t xml:space="preserve">Productos alimenticios para el personal en las instalaciones de las dependencias y entidades </t>
  </si>
  <si>
    <t>Mercancías adquiridas para su comercialización</t>
  </si>
  <si>
    <t xml:space="preserve">MATERIALES Y ARTÍCULOS DE CONSTRUCCIÓN Y DE REPARACIÓN </t>
  </si>
  <si>
    <t>Productos minerales no metálicos</t>
  </si>
  <si>
    <t>Cemento y productos de concreto</t>
  </si>
  <si>
    <t>Cal, yeso y productos de yeso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</si>
  <si>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</si>
  <si>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</si>
  <si>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</si>
  <si>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</si>
  <si>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agroquímicos</t>
  </si>
  <si>
    <t>Combustibles,Lubricantes y aditivos para vehiculos</t>
  </si>
  <si>
    <t>Herramientas menores</t>
  </si>
  <si>
    <t>Refacciones y accesorios menores de edificios</t>
  </si>
  <si>
    <t xml:space="preserve">Refacciones y accesorios menores de mobiliario y equipo de administración, educacional y recreativo </t>
  </si>
  <si>
    <t xml:space="preserve">Refacciones y accesorios menores de equipo de cómputo y tecnologías de la información </t>
  </si>
  <si>
    <t>Refacciones y accesorios menores otros bienes muebles</t>
  </si>
  <si>
    <t>Arrendamiento de equipo de bienes informaticos</t>
  </si>
  <si>
    <t xml:space="preserve">Servicios de consultoría administrativa, procesos,tecnica y en tecnologías de la información </t>
  </si>
  <si>
    <t>Capacitación especializada</t>
  </si>
  <si>
    <t>Servicios de apoyo administrativo</t>
  </si>
  <si>
    <t>Servicio de impresión de documentos y papeleria oficial</t>
  </si>
  <si>
    <t>Servicio de impresion de material informativo derivado de la operación y administración</t>
  </si>
  <si>
    <t>Servicios de vigilancia</t>
  </si>
  <si>
    <t>Servicios financieros y bancarios</t>
  </si>
  <si>
    <t>Seguro de bienes patrimoniales</t>
  </si>
  <si>
    <t>Almacenaje, envase y embalaje</t>
  </si>
  <si>
    <t>Fletes y maniobras</t>
  </si>
  <si>
    <t>Servicios financieros, bancarios y comerciales integrales</t>
  </si>
  <si>
    <t>Conservación y mantenimiento menor de inmuebles</t>
  </si>
  <si>
    <t>Reparación y mantenimiento de equipo de transporte</t>
  </si>
  <si>
    <t xml:space="preserve">Instalación, reparación y mantenimiento de maquinaria, otros equipos de herramienta </t>
  </si>
  <si>
    <t xml:space="preserve">Mantenimiento y conservación de maquinaria y equipo de trabajo especifico 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</si>
  <si>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</si>
  <si>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</si>
  <si>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</si>
  <si>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Pasajes aéreos nacionales</t>
  </si>
  <si>
    <t>Pasajes terrestres nacionales</t>
  </si>
  <si>
    <t>Viáticos en el país</t>
  </si>
  <si>
    <t>Otros servicios de traslado y hospedaje</t>
  </si>
  <si>
    <t>Gastos de orden cultural</t>
  </si>
  <si>
    <t>Exposiciones</t>
  </si>
  <si>
    <t>Gastos de representación</t>
  </si>
  <si>
    <t>Impuestos y derechos</t>
  </si>
  <si>
    <t>Penas, multas, accesorios y actualizaciones</t>
  </si>
  <si>
    <t>Ayudas para Erogaciones Contingentes</t>
  </si>
  <si>
    <t>BIENES MUEBLES, INMUEBLES E INTANGIBLES</t>
  </si>
  <si>
    <t>Licencias industriales, comerciales y otras</t>
  </si>
  <si>
    <t xml:space="preserve">Servicios postales </t>
  </si>
  <si>
    <t>Servicios profesionales, científicos y técnicos integrales</t>
  </si>
  <si>
    <t>Difusión por radio, televisión y otros medios de mensajes comerciales para promover la venta de bienes o servicios</t>
  </si>
  <si>
    <t>Servicios legales, de contabilidad, auditoría y relacionados</t>
  </si>
  <si>
    <t>SERVICIOS PROFESIONALES, CIENTÍFICOS, TÉCNICOS Y OTROS SERVICIOS</t>
  </si>
  <si>
    <t>SERVICIOS DE INSTALACIÓN, REPARACIÓN, MANTENIMIENTO Y CONSERVACIÓN</t>
  </si>
  <si>
    <t>6SACG390G3</t>
  </si>
  <si>
    <t>Estado de Cambios en la Situación Financiera</t>
  </si>
  <si>
    <t>Origen</t>
  </si>
  <si>
    <t>Aplicación</t>
  </si>
  <si>
    <t>EFECTIVO Y EQUIVALENTES</t>
  </si>
  <si>
    <t>DERECHOS A RECIBIR BIENES O SERVICIOS</t>
  </si>
  <si>
    <t>BIENES MUEBLES</t>
  </si>
  <si>
    <t>CUENTAS POR PAGAR A CORTO PLAZO</t>
  </si>
  <si>
    <t>FONDOS Y BIENES DE TERCEROS EN GARANTÍA Y/O ADMINISTRACIÓN A CORTO PLAZO</t>
  </si>
  <si>
    <t>Venta de Catalogos</t>
  </si>
  <si>
    <t>MATERIAS PRIMAS Y MATERIALES DE PRODUCCIÓN Y COMER</t>
  </si>
  <si>
    <t>1254-2</t>
  </si>
  <si>
    <t>Licencias Informáticas, Comerciales y Otros</t>
  </si>
  <si>
    <t>6sacg3621A</t>
  </si>
  <si>
    <t>Estado del Ejercicio del Presupuesto de Egresos por Clasificación Administrativa</t>
  </si>
  <si>
    <t>Ejercicio del Presupuesto</t>
  </si>
  <si>
    <t>Unidad Responsable</t>
  </si>
  <si>
    <t>Ampliaciones/Reducciones</t>
  </si>
  <si>
    <t>Nombre</t>
  </si>
  <si>
    <t xml:space="preserve">1     </t>
  </si>
  <si>
    <t xml:space="preserve">2     </t>
  </si>
  <si>
    <t xml:space="preserve">3     </t>
  </si>
  <si>
    <t xml:space="preserve">4     </t>
  </si>
  <si>
    <t xml:space="preserve">5=(3-4)    </t>
  </si>
  <si>
    <t xml:space="preserve">6     </t>
  </si>
  <si>
    <t xml:space="preserve">7=(4-6)  </t>
  </si>
  <si>
    <t xml:space="preserve">8=(3-6)   </t>
  </si>
  <si>
    <t xml:space="preserve">9     </t>
  </si>
  <si>
    <t xml:space="preserve">10     </t>
  </si>
  <si>
    <t xml:space="preserve">11=(6-10)  </t>
  </si>
  <si>
    <t>01 DIRECCION ADMINISTRATIVA</t>
  </si>
  <si>
    <t>02 DIRECCION DE MUSEOGRAFIA</t>
  </si>
  <si>
    <t>6SACG3615_6</t>
  </si>
  <si>
    <t>Estado del Ejercicio del Presupuesto del Egresos por Finalidad /Funcion</t>
  </si>
  <si>
    <t>Tipo de Gasto:(Total)</t>
  </si>
  <si>
    <t>Finalidad /Función</t>
  </si>
  <si>
    <t>1</t>
  </si>
  <si>
    <t>2</t>
  </si>
  <si>
    <t>3</t>
  </si>
  <si>
    <t>4</t>
  </si>
  <si>
    <t>6</t>
  </si>
  <si>
    <t>9</t>
  </si>
  <si>
    <t>10</t>
  </si>
  <si>
    <t>2000</t>
  </si>
  <si>
    <t>DESARROLLO SOCIAL</t>
  </si>
  <si>
    <t>2400</t>
  </si>
  <si>
    <t>RECREACION, CULTURA Y OTRAS MANIFESTACIONES SOCIAL</t>
  </si>
  <si>
    <t>2421 Sub-SubFunción de Cultura</t>
  </si>
  <si>
    <t>6SACG3623A</t>
  </si>
  <si>
    <t>Estado del Ejercicio del Presupuesto de Egresos por Clasificación Económica / Capítulo del Gasto</t>
  </si>
  <si>
    <t>Ejercicido del Presupuesto</t>
  </si>
  <si>
    <t>Clasificación Económica /Capítulo del Gasto</t>
  </si>
  <si>
    <t xml:space="preserve">5=(3-4)  </t>
  </si>
  <si>
    <t xml:space="preserve">8=(3-6)  </t>
  </si>
  <si>
    <t xml:space="preserve">10    </t>
  </si>
  <si>
    <t>1 Gasto Corriente</t>
  </si>
  <si>
    <t>1000</t>
  </si>
  <si>
    <t>3000</t>
  </si>
  <si>
    <t>4000</t>
  </si>
  <si>
    <t>2 Gasto de Capital</t>
  </si>
  <si>
    <t>5000</t>
  </si>
  <si>
    <t>Honorarios Por Servicios Personales</t>
  </si>
  <si>
    <t>Programa de Exposiciones 2015 Rec Fed</t>
  </si>
  <si>
    <t>TRANSFERENCIAS AL RESTO DEL SECTOR PUBLICO</t>
  </si>
  <si>
    <t>Rectificaciones de Resultados de Ejercicios Anteriores</t>
  </si>
  <si>
    <t>Aportaciones</t>
  </si>
  <si>
    <t>Donaciones de Capital</t>
  </si>
  <si>
    <t>Resultados del Ejercicio (Ahorro/Desahorro)</t>
  </si>
  <si>
    <t>Resultados de Ejercicios Anteriores</t>
  </si>
  <si>
    <t>Revalúos</t>
  </si>
  <si>
    <t>Actualización de la Hacienda Pública/Patrimonio</t>
  </si>
  <si>
    <t>Variaciones de la Hacienda Pública/Patrimonio Neto del Ejercicio 2015</t>
  </si>
  <si>
    <t xml:space="preserve">HACIENDA PUBLICA/PATRIMONIO CONTRIBUIDO </t>
  </si>
  <si>
    <t>Ayudas sociales</t>
  </si>
  <si>
    <t>Otras Aplicaciones de Operación</t>
  </si>
  <si>
    <t>Otras Aplicaciones de Inversion</t>
  </si>
  <si>
    <t xml:space="preserve">OTROS PASIVOS </t>
  </si>
  <si>
    <t xml:space="preserve">DEMANDA JUDICIAL EN PROCESO DE RESOLUCIÓN </t>
  </si>
  <si>
    <t xml:space="preserve">RESOLUCIÓN DE DEMANDAS EN PROCESO JUDICIAL </t>
  </si>
  <si>
    <t>COLECCIONES, OBRAS DE ARTE Y OBJETO VALIOSO</t>
  </si>
  <si>
    <t>TRANSFERENCIAS, ASIGNACIONES, SUBSIDIOS Y OTRAS AY</t>
  </si>
  <si>
    <t>DEPRECIACIÓN DE BIENES MUEBLES</t>
  </si>
  <si>
    <t xml:space="preserve">Depreciacion y Amortizacion </t>
  </si>
  <si>
    <t>Devengado por Recaudar</t>
  </si>
  <si>
    <t>Servicios integrales de infraestructura de cómputo</t>
  </si>
  <si>
    <t>Total =&gt;</t>
  </si>
  <si>
    <t xml:space="preserve"> </t>
  </si>
  <si>
    <t>Utensilios para el servicio de alimentación</t>
  </si>
  <si>
    <t>Madera y productos de madera</t>
  </si>
  <si>
    <t>Vidrio y productos de vidrio</t>
  </si>
  <si>
    <t>Vestuario y uniformes</t>
  </si>
  <si>
    <t>Prendas de seguridad y protección personal</t>
  </si>
  <si>
    <t>Productos textiles</t>
  </si>
  <si>
    <t>Servicios relacionados con transcripciones</t>
  </si>
  <si>
    <t>Servicios de revelado de fotografías</t>
  </si>
  <si>
    <t>Otros mobiliarios y equipos de administración</t>
  </si>
  <si>
    <t>Equipos y aparatos audiovisuales</t>
  </si>
  <si>
    <t>Cámaras fotográficas y de video</t>
  </si>
  <si>
    <t>Equipos de comunicación y telecomunicación</t>
  </si>
  <si>
    <t>Refacciones y accesorios mayores</t>
  </si>
  <si>
    <t>SACG3618</t>
  </si>
  <si>
    <t>Materiales para el registro e identificación de bienes y personas</t>
  </si>
  <si>
    <t>VESTUARIO, BLANCOS, PRENDAS DE PROTECCIÓN Y ARTÍCULOS DEPORTIVOS</t>
  </si>
  <si>
    <t>Refacciones y accesorios menores de equipo de transporte</t>
  </si>
  <si>
    <t>Gas</t>
  </si>
  <si>
    <t>Instalación, reparación y mantenimiento de mobiliario y equiopo de administracion, educacional y recreativo</t>
  </si>
  <si>
    <t xml:space="preserve">Instalación, reparación y mantenimiento de equipo de cómputo y  tecnología de la información </t>
  </si>
  <si>
    <t>Laudos Laborales</t>
  </si>
  <si>
    <t>Muebles de oficina y estantería</t>
  </si>
  <si>
    <t>Equipo de cómputo y de tecnología de la información</t>
  </si>
  <si>
    <t xml:space="preserve">MATERIAS PRIMAS Y MATERIALES DE PRODUCCIÓN Y COMERCIALIZACION </t>
  </si>
  <si>
    <t xml:space="preserve">Del Sector Público </t>
  </si>
  <si>
    <t>Transferencias al Resto del Sector Público</t>
  </si>
  <si>
    <t>Aportacion Exp. Paul Nevin La Puerta Falsa</t>
  </si>
  <si>
    <t>ESTADO DE SITUACION FINANCIERA AL 31 DE MAYO  DE 2016</t>
  </si>
  <si>
    <t>.MAYO 2015</t>
  </si>
  <si>
    <t>ESTADO DE SITUACION FINANCIERA AL 31 DE MAYO DE 2016</t>
  </si>
  <si>
    <t>DEL  1 DE ENERO AL 31 DE MAYO DE 2016</t>
  </si>
  <si>
    <t>MAYO. 2015</t>
  </si>
  <si>
    <t>ESTADO DE VARIACIONES EN LA HACIENDA PUBLICA AL 31 DE MAYO DE 2016</t>
  </si>
  <si>
    <t>ESTADO DE FLUJOS DE EFECTIVO AL 31 DE MAYO DE 2016</t>
  </si>
  <si>
    <t xml:space="preserve">GASTO DE CAPITAL </t>
  </si>
  <si>
    <t>Activos Fijos (Formacion Bruta de Capital Fijo)</t>
  </si>
  <si>
    <t xml:space="preserve">Equipo de Tegnologia </t>
  </si>
  <si>
    <t xml:space="preserve">Otra Maquinaria y Equipo </t>
  </si>
  <si>
    <t>Activos No Producidos</t>
  </si>
  <si>
    <t>Activos Intangibles No Producidos (MEFP 7.78)</t>
  </si>
  <si>
    <t>CUENTA ECONOMICA AL 31 DE MAYO DE 2016</t>
  </si>
  <si>
    <t>REPORTE ANALITICO DEL ACTIVO DEL 1 AL  31  DE MAYO  DE 2016</t>
  </si>
  <si>
    <t>AL 31 de  Mayo  de 2016   (Todas las cuentas)</t>
  </si>
  <si>
    <t>DEL 1 DE ENERO AL 31 MAYO DE 2016</t>
  </si>
  <si>
    <t xml:space="preserve">Aportacion Publicacion Revista Especializada Promocion Turistica  </t>
  </si>
  <si>
    <t xml:space="preserve">2016 Proyecto Exposiciones en el Cabañas </t>
  </si>
  <si>
    <t>AL 31  DE MAYO  DE 2016 (Cuentas con movimiento)</t>
  </si>
  <si>
    <t>ASIGNACION PRESUPUESTAL DE EGRESOS AL 31 DE MAYO   DEL 2016</t>
  </si>
  <si>
    <t>Herramientas y máquinas herramienta</t>
  </si>
  <si>
    <t>Al 31 de Mayo  de 2016</t>
  </si>
  <si>
    <t>Al 31 de Mayo de 2016</t>
  </si>
  <si>
    <t>Rectificaciones de Resultados de Ejercicios Anteriores 2015</t>
  </si>
  <si>
    <t>Patrimonio Neto Inicial Ajustado del Ejercicio 2015</t>
  </si>
  <si>
    <t>Hacienda Pública/Patrimonio Neto Final del Ejercicio 2015</t>
  </si>
  <si>
    <t>Cambios de la Hacienda Pública/Patrimonio Neto del Ejercicio 2016</t>
  </si>
  <si>
    <t>Variaciones de la Hacienda Pública/Patrimonio Neto del Ejercicio 2016</t>
  </si>
  <si>
    <t>Saldo Neto en la Hacienda Pública / Patrimonio del Ejercicio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</si>
</sst>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_);\(&quot;$&quot;#,##0.00\)"/>
    <numFmt numFmtId="166" formatCode="dd\/mm\/yyyy"/>
    <numFmt numFmtId="167" formatCode="#,##0.00_);\-#,##0.00"/>
    <numFmt numFmtId="168" formatCode="0.00%_);\-0.00%"/>
    <numFmt numFmtId="169" formatCode="&quot;$&quot;#,##0.00_);\-&quot;$&quot;#,##0.00"/>
  </numFmts>
  <fonts count="51" x14ac:knownFonts="1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9.85"/>
      <color indexed="8"/>
      <name val="Times New Roman"/>
      <family val="1"/>
    </font>
    <font>
      <b/>
      <u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name val="MS Sans Serif"/>
      <family val="2"/>
    </font>
    <font>
      <b/>
      <sz val="9.85"/>
      <name val="Times New Roman"/>
      <family val="1"/>
    </font>
    <font>
      <sz val="9.8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sz val="10"/>
      <color indexed="8"/>
      <name val="Times New Roman"/>
      <family val="1"/>
    </font>
    <font>
      <sz val="8.5"/>
      <name val="MS Sans Serif"/>
      <family val="2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8.5"/>
      <color indexed="8"/>
      <name val="MS Sans Serif"/>
      <family val="2"/>
    </font>
    <font>
      <b/>
      <sz val="11.05"/>
      <color indexed="8"/>
      <name val="Times New Roman"/>
      <family val="1"/>
    </font>
    <font>
      <b/>
      <i/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i/>
      <sz val="9.85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.95"/>
      <color indexed="8"/>
      <name val="Times New Roman"/>
      <family val="1"/>
    </font>
    <font>
      <b/>
      <sz val="12.95"/>
      <color indexed="8"/>
      <name val="Times New Roman"/>
      <family val="1"/>
    </font>
    <font>
      <sz val="8.0500000000000007"/>
      <color indexed="8"/>
      <name val="Times New Roman"/>
      <family val="1"/>
    </font>
    <font>
      <b/>
      <u val="singleAccounting"/>
      <sz val="9.85"/>
      <color indexed="8"/>
      <name val="Times New Roman"/>
      <family val="1"/>
    </font>
    <font>
      <sz val="11.05"/>
      <color indexed="8"/>
      <name val="Courier New"/>
      <family val="3"/>
    </font>
    <font>
      <sz val="9"/>
      <color indexed="8"/>
      <name val="Courier New"/>
      <family val="3"/>
    </font>
    <font>
      <b/>
      <sz val="11"/>
      <color indexed="8"/>
      <name val="MS Sans Serif"/>
      <family val="2"/>
    </font>
    <font>
      <b/>
      <sz val="9"/>
      <color indexed="8"/>
      <name val="MS Sans Serif"/>
      <family val="2"/>
    </font>
    <font>
      <sz val="9"/>
      <color indexed="8"/>
      <name val="MS Sans Serif"/>
      <family val="2"/>
    </font>
    <font>
      <b/>
      <sz val="14.0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9.85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Times New Roman"/>
    </font>
    <font>
      <b/>
      <sz val="9"/>
      <color indexed="8"/>
      <name val="Times New Roman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44" fillId="0" borderId="0"/>
    <xf numFmtId="43" fontId="45" fillId="0" borderId="0" applyFont="0" applyFill="0" applyBorder="0" applyAlignment="0" applyProtection="0"/>
    <xf numFmtId="0" fontId="1" fillId="0" borderId="0"/>
  </cellStyleXfs>
  <cellXfs count="34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64" fontId="8" fillId="0" borderId="0" xfId="1" applyNumberFormat="1" applyFont="1" applyAlignment="1">
      <alignment horizontal="right"/>
    </xf>
    <xf numFmtId="0" fontId="8" fillId="0" borderId="0" xfId="0" applyFont="1" applyFill="1"/>
    <xf numFmtId="44" fontId="8" fillId="0" borderId="0" xfId="1" applyFont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/>
    <xf numFmtId="0" fontId="6" fillId="0" borderId="0" xfId="0" applyFont="1" applyAlignment="1">
      <alignment horizontal="left"/>
    </xf>
    <xf numFmtId="44" fontId="6" fillId="0" borderId="0" xfId="1" applyFont="1" applyAlignment="1">
      <alignment horizontal="right"/>
    </xf>
    <xf numFmtId="0" fontId="5" fillId="0" borderId="0" xfId="0" applyFont="1" applyAlignment="1">
      <alignment horizontal="left"/>
    </xf>
    <xf numFmtId="44" fontId="7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44" fontId="8" fillId="0" borderId="0" xfId="1" applyFont="1"/>
    <xf numFmtId="0" fontId="8" fillId="0" borderId="0" xfId="0" applyFont="1" applyAlignment="1">
      <alignment wrapText="1"/>
    </xf>
    <xf numFmtId="44" fontId="0" fillId="0" borderId="0" xfId="1" applyFont="1"/>
    <xf numFmtId="44" fontId="5" fillId="0" borderId="0" xfId="1" applyFont="1"/>
    <xf numFmtId="44" fontId="6" fillId="0" borderId="0" xfId="1" applyFont="1"/>
    <xf numFmtId="44" fontId="0" fillId="0" borderId="0" xfId="0" applyNumberFormat="1"/>
    <xf numFmtId="0" fontId="9" fillId="0" borderId="0" xfId="0" applyFont="1"/>
    <xf numFmtId="0" fontId="10" fillId="0" borderId="0" xfId="0" applyFont="1"/>
    <xf numFmtId="164" fontId="6" fillId="0" borderId="0" xfId="1" applyNumberFormat="1" applyFont="1" applyAlignment="1">
      <alignment horizontal="left"/>
    </xf>
    <xf numFmtId="0" fontId="11" fillId="0" borderId="0" xfId="0" applyFont="1"/>
    <xf numFmtId="44" fontId="11" fillId="0" borderId="0" xfId="1" applyFont="1" applyAlignment="1">
      <alignment horizontal="right"/>
    </xf>
    <xf numFmtId="44" fontId="12" fillId="0" borderId="0" xfId="1" applyFont="1" applyBorder="1" applyAlignment="1">
      <alignment horizontal="left"/>
    </xf>
    <xf numFmtId="0" fontId="13" fillId="0" borderId="0" xfId="0" applyFont="1" applyBorder="1"/>
    <xf numFmtId="164" fontId="8" fillId="0" borderId="0" xfId="1" applyNumberFormat="1" applyFont="1" applyAlignment="1">
      <alignment horizontal="center"/>
    </xf>
    <xf numFmtId="44" fontId="12" fillId="0" borderId="0" xfId="1" applyFont="1" applyBorder="1"/>
    <xf numFmtId="44" fontId="14" fillId="0" borderId="0" xfId="1" applyFont="1" applyBorder="1"/>
    <xf numFmtId="0" fontId="15" fillId="0" borderId="0" xfId="0" applyFont="1" applyBorder="1"/>
    <xf numFmtId="0" fontId="16" fillId="0" borderId="0" xfId="0" applyFont="1"/>
    <xf numFmtId="164" fontId="11" fillId="0" borderId="0" xfId="1" applyNumberFormat="1" applyFont="1" applyAlignment="1">
      <alignment horizontal="right"/>
    </xf>
    <xf numFmtId="44" fontId="15" fillId="0" borderId="0" xfId="1" applyFont="1" applyBorder="1"/>
    <xf numFmtId="0" fontId="17" fillId="0" borderId="0" xfId="0" applyFont="1"/>
    <xf numFmtId="44" fontId="13" fillId="0" borderId="0" xfId="1" applyFont="1" applyBorder="1"/>
    <xf numFmtId="0" fontId="18" fillId="0" borderId="0" xfId="0" applyFont="1" applyBorder="1" applyAlignment="1">
      <alignment horizontal="left"/>
    </xf>
    <xf numFmtId="0" fontId="9" fillId="0" borderId="0" xfId="2" applyFont="1" applyFill="1"/>
    <xf numFmtId="0" fontId="19" fillId="0" borderId="0" xfId="0" applyFont="1"/>
    <xf numFmtId="0" fontId="20" fillId="0" borderId="0" xfId="0" applyFont="1"/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" fillId="0" borderId="0" xfId="2" applyFill="1"/>
    <xf numFmtId="0" fontId="2" fillId="0" borderId="0" xfId="2"/>
    <xf numFmtId="10" fontId="3" fillId="0" borderId="0" xfId="2" applyNumberFormat="1" applyFont="1" applyAlignment="1">
      <alignment horizontal="center"/>
    </xf>
    <xf numFmtId="10" fontId="2" fillId="0" borderId="0" xfId="2" applyNumberFormat="1"/>
    <xf numFmtId="1" fontId="6" fillId="0" borderId="0" xfId="2" applyNumberFormat="1" applyFont="1" applyAlignment="1">
      <alignment horizontal="center"/>
    </xf>
    <xf numFmtId="10" fontId="24" fillId="0" borderId="0" xfId="2" applyNumberFormat="1" applyFont="1" applyAlignment="1">
      <alignment horizontal="center"/>
    </xf>
    <xf numFmtId="0" fontId="24" fillId="0" borderId="0" xfId="2" applyFont="1"/>
    <xf numFmtId="44" fontId="25" fillId="0" borderId="0" xfId="1" applyFont="1"/>
    <xf numFmtId="9" fontId="25" fillId="0" borderId="0" xfId="2" applyNumberFormat="1" applyFont="1"/>
    <xf numFmtId="0" fontId="8" fillId="0" borderId="0" xfId="2" applyFont="1"/>
    <xf numFmtId="44" fontId="26" fillId="0" borderId="0" xfId="1" applyFont="1"/>
    <xf numFmtId="10" fontId="26" fillId="0" borderId="0" xfId="2" applyNumberFormat="1" applyFont="1"/>
    <xf numFmtId="0" fontId="6" fillId="0" borderId="0" xfId="2" applyFont="1"/>
    <xf numFmtId="0" fontId="22" fillId="0" borderId="0" xfId="0" applyFont="1" applyAlignment="1">
      <alignment wrapText="1"/>
    </xf>
    <xf numFmtId="0" fontId="6" fillId="0" borderId="0" xfId="2" applyFont="1" applyFill="1"/>
    <xf numFmtId="44" fontId="25" fillId="0" borderId="0" xfId="1" applyFont="1" applyFill="1"/>
    <xf numFmtId="10" fontId="25" fillId="0" borderId="0" xfId="2" applyNumberFormat="1" applyFont="1" applyFill="1"/>
    <xf numFmtId="0" fontId="26" fillId="0" borderId="0" xfId="2" applyFont="1" applyFill="1"/>
    <xf numFmtId="44" fontId="26" fillId="0" borderId="0" xfId="1" applyFont="1" applyFill="1"/>
    <xf numFmtId="10" fontId="26" fillId="0" borderId="0" xfId="2" applyNumberFormat="1" applyFont="1" applyFill="1"/>
    <xf numFmtId="0" fontId="26" fillId="0" borderId="0" xfId="2" applyFont="1" applyFill="1" applyAlignment="1">
      <alignment wrapText="1"/>
    </xf>
    <xf numFmtId="44" fontId="2" fillId="0" borderId="0" xfId="1" applyFill="1"/>
    <xf numFmtId="10" fontId="2" fillId="0" borderId="0" xfId="2" applyNumberFormat="1" applyFill="1"/>
    <xf numFmtId="0" fontId="19" fillId="0" borderId="0" xfId="2" applyFont="1" applyFill="1"/>
    <xf numFmtId="44" fontId="27" fillId="0" borderId="0" xfId="1" applyFont="1" applyFill="1"/>
    <xf numFmtId="0" fontId="24" fillId="0" borderId="0" xfId="2" applyFont="1" applyFill="1"/>
    <xf numFmtId="0" fontId="8" fillId="0" borderId="0" xfId="2" applyFont="1" applyFill="1"/>
    <xf numFmtId="44" fontId="14" fillId="0" borderId="0" xfId="1" applyFont="1" applyBorder="1" applyAlignment="1">
      <alignment vertical="top"/>
    </xf>
    <xf numFmtId="44" fontId="18" fillId="0" borderId="0" xfId="1" applyFont="1" applyBorder="1" applyAlignment="1">
      <alignment vertical="top"/>
    </xf>
    <xf numFmtId="44" fontId="8" fillId="0" borderId="0" xfId="1" applyFont="1" applyFill="1"/>
    <xf numFmtId="44" fontId="6" fillId="0" borderId="0" xfId="1" applyFont="1" applyFill="1"/>
    <xf numFmtId="0" fontId="8" fillId="0" borderId="0" xfId="0" applyFont="1" applyAlignment="1">
      <alignment vertical="center"/>
    </xf>
    <xf numFmtId="44" fontId="8" fillId="0" borderId="0" xfId="1" applyFont="1" applyAlignment="1">
      <alignment horizontal="right" vertical="center"/>
    </xf>
    <xf numFmtId="0" fontId="6" fillId="0" borderId="0" xfId="0" applyFont="1" applyAlignment="1">
      <alignment vertical="center"/>
    </xf>
    <xf numFmtId="44" fontId="6" fillId="0" borderId="0" xfId="1" applyFont="1" applyAlignment="1">
      <alignment horizontal="right" vertical="center"/>
    </xf>
    <xf numFmtId="0" fontId="26" fillId="0" borderId="0" xfId="0" applyFont="1" applyAlignment="1">
      <alignment vertical="center"/>
    </xf>
    <xf numFmtId="44" fontId="26" fillId="0" borderId="0" xfId="1" applyFont="1" applyAlignment="1">
      <alignment horizontal="right" vertical="center"/>
    </xf>
    <xf numFmtId="0" fontId="28" fillId="0" borderId="0" xfId="0" applyFont="1" applyBorder="1"/>
    <xf numFmtId="44" fontId="27" fillId="0" borderId="1" xfId="1" applyFont="1" applyFill="1" applyBorder="1"/>
    <xf numFmtId="10" fontId="27" fillId="0" borderId="1" xfId="2" applyNumberFormat="1" applyFont="1" applyFill="1" applyBorder="1"/>
    <xf numFmtId="0" fontId="0" fillId="0" borderId="0" xfId="0" applyNumberFormat="1" applyFill="1" applyBorder="1" applyAlignment="1" applyProtection="1"/>
    <xf numFmtId="44" fontId="0" fillId="0" borderId="0" xfId="1" applyFont="1" applyFill="1" applyBorder="1" applyAlignment="1" applyProtection="1"/>
    <xf numFmtId="44" fontId="29" fillId="0" borderId="0" xfId="1" applyFont="1" applyFill="1"/>
    <xf numFmtId="10" fontId="29" fillId="0" borderId="0" xfId="2" applyNumberFormat="1" applyFont="1" applyFill="1"/>
    <xf numFmtId="44" fontId="24" fillId="0" borderId="2" xfId="1" applyFont="1" applyBorder="1" applyAlignment="1">
      <alignment horizontal="right" vertical="center"/>
    </xf>
    <xf numFmtId="10" fontId="30" fillId="0" borderId="2" xfId="2" applyNumberFormat="1" applyFont="1" applyFill="1" applyBorder="1"/>
    <xf numFmtId="10" fontId="2" fillId="0" borderId="0" xfId="2" applyNumberFormat="1" applyFont="1" applyFill="1"/>
    <xf numFmtId="0" fontId="2" fillId="0" borderId="0" xfId="2" applyFont="1" applyFill="1"/>
    <xf numFmtId="0" fontId="2" fillId="0" borderId="0" xfId="2" applyFont="1"/>
    <xf numFmtId="10" fontId="2" fillId="0" borderId="0" xfId="2" applyNumberFormat="1" applyFont="1"/>
    <xf numFmtId="0" fontId="4" fillId="0" borderId="0" xfId="2" applyFont="1" applyAlignment="1">
      <alignment horizontal="center"/>
    </xf>
    <xf numFmtId="0" fontId="31" fillId="0" borderId="0" xfId="2" applyFont="1" applyAlignment="1">
      <alignment horizontal="right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wrapText="1"/>
    </xf>
    <xf numFmtId="0" fontId="32" fillId="0" borderId="0" xfId="2" applyFont="1" applyAlignment="1">
      <alignment horizontal="center" wrapText="1"/>
    </xf>
    <xf numFmtId="0" fontId="6" fillId="0" borderId="0" xfId="2" applyFont="1" applyAlignment="1">
      <alignment horizontal="left"/>
    </xf>
    <xf numFmtId="0" fontId="31" fillId="0" borderId="0" xfId="2" applyFont="1"/>
    <xf numFmtId="1" fontId="33" fillId="0" borderId="0" xfId="2" applyNumberFormat="1" applyFont="1" applyAlignment="1">
      <alignment horizontal="center"/>
    </xf>
    <xf numFmtId="1" fontId="34" fillId="0" borderId="0" xfId="2" applyNumberFormat="1" applyFont="1"/>
    <xf numFmtId="0" fontId="6" fillId="0" borderId="0" xfId="2" applyFont="1" applyAlignment="1">
      <alignment wrapText="1"/>
    </xf>
    <xf numFmtId="165" fontId="6" fillId="0" borderId="0" xfId="2" applyNumberFormat="1" applyFont="1"/>
    <xf numFmtId="1" fontId="34" fillId="0" borderId="0" xfId="0" applyNumberFormat="1" applyFont="1" applyAlignment="1">
      <alignment horizontal="center" vertical="center"/>
    </xf>
    <xf numFmtId="165" fontId="6" fillId="0" borderId="3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0" fontId="2" fillId="0" borderId="0" xfId="6"/>
    <xf numFmtId="0" fontId="2" fillId="0" borderId="0" xfId="5"/>
    <xf numFmtId="0" fontId="24" fillId="0" borderId="0" xfId="5" applyFont="1"/>
    <xf numFmtId="0" fontId="6" fillId="0" borderId="0" xfId="5" applyFont="1"/>
    <xf numFmtId="0" fontId="6" fillId="0" borderId="0" xfId="0" applyFont="1" applyAlignment="1">
      <alignment horizontal="left" vertical="center"/>
    </xf>
    <xf numFmtId="0" fontId="6" fillId="0" borderId="0" xfId="5" applyFont="1" applyAlignment="1">
      <alignment horizontal="left"/>
    </xf>
    <xf numFmtId="0" fontId="8" fillId="0" borderId="0" xfId="5" applyFont="1"/>
    <xf numFmtId="0" fontId="8" fillId="0" borderId="0" xfId="5" applyFont="1" applyAlignment="1">
      <alignment wrapText="1"/>
    </xf>
    <xf numFmtId="0" fontId="13" fillId="0" borderId="0" xfId="0" applyFont="1" applyBorder="1" applyAlignment="1">
      <alignment vertical="top"/>
    </xf>
    <xf numFmtId="0" fontId="5" fillId="0" borderId="0" xfId="5" applyFont="1"/>
    <xf numFmtId="0" fontId="0" fillId="0" borderId="5" xfId="0" applyNumberFormat="1" applyFill="1" applyBorder="1" applyAlignment="1" applyProtection="1"/>
    <xf numFmtId="44" fontId="0" fillId="0" borderId="5" xfId="1" applyFont="1" applyFill="1" applyBorder="1" applyAlignment="1" applyProtection="1"/>
    <xf numFmtId="0" fontId="6" fillId="0" borderId="0" xfId="5" applyFont="1" applyAlignment="1">
      <alignment horizontal="right"/>
    </xf>
    <xf numFmtId="0" fontId="24" fillId="0" borderId="3" xfId="0" applyFont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44" fontId="6" fillId="0" borderId="4" xfId="1" applyFont="1" applyBorder="1" applyAlignment="1">
      <alignment horizontal="right" vertical="center"/>
    </xf>
    <xf numFmtId="0" fontId="8" fillId="0" borderId="0" xfId="5" applyFont="1" applyAlignment="1">
      <alignment horizontal="left"/>
    </xf>
    <xf numFmtId="0" fontId="35" fillId="0" borderId="0" xfId="0" applyFont="1"/>
    <xf numFmtId="0" fontId="7" fillId="0" borderId="0" xfId="0" applyFont="1" applyAlignment="1">
      <alignment horizontal="left"/>
    </xf>
    <xf numFmtId="0" fontId="7" fillId="0" borderId="0" xfId="2" applyFont="1" applyAlignment="1">
      <alignment horizontal="left"/>
    </xf>
    <xf numFmtId="44" fontId="36" fillId="0" borderId="0" xfId="1" applyFont="1" applyAlignment="1">
      <alignment horizontal="right"/>
    </xf>
    <xf numFmtId="0" fontId="8" fillId="0" borderId="0" xfId="2" applyFont="1" applyAlignment="1">
      <alignment horizontal="left"/>
    </xf>
    <xf numFmtId="0" fontId="8" fillId="0" borderId="0" xfId="0" applyFont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2" fillId="0" borderId="0" xfId="2" applyFont="1" applyAlignment="1">
      <alignment horizontal="left"/>
    </xf>
    <xf numFmtId="0" fontId="32" fillId="0" borderId="0" xfId="6" applyFont="1"/>
    <xf numFmtId="0" fontId="6" fillId="0" borderId="0" xfId="6" applyFont="1"/>
    <xf numFmtId="0" fontId="31" fillId="0" borderId="0" xfId="2" applyFont="1" applyAlignment="1">
      <alignment horizontal="left"/>
    </xf>
    <xf numFmtId="4" fontId="6" fillId="0" borderId="0" xfId="6" applyNumberFormat="1" applyFont="1"/>
    <xf numFmtId="0" fontId="6" fillId="0" borderId="0" xfId="6" applyFont="1" applyAlignment="1">
      <alignment wrapText="1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3" fontId="8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NumberFormat="1" applyFill="1" applyBorder="1" applyAlignment="1" applyProtection="1"/>
    <xf numFmtId="0" fontId="6" fillId="0" borderId="8" xfId="0" applyFont="1" applyBorder="1" applyAlignment="1">
      <alignment horizontal="center" vertical="center"/>
    </xf>
    <xf numFmtId="0" fontId="0" fillId="0" borderId="9" xfId="0" applyNumberFormat="1" applyFill="1" applyBorder="1" applyAlignment="1" applyProtection="1"/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NumberFormat="1" applyFill="1" applyBorder="1" applyAlignment="1" applyProtection="1"/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7" fillId="0" borderId="10" xfId="0" applyFont="1" applyBorder="1" applyAlignment="1">
      <alignment horizontal="left" vertical="center"/>
    </xf>
    <xf numFmtId="44" fontId="31" fillId="0" borderId="10" xfId="3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44" fontId="6" fillId="0" borderId="10" xfId="3" applyFont="1" applyBorder="1" applyAlignment="1">
      <alignment horizontal="right" vertical="center"/>
    </xf>
    <xf numFmtId="0" fontId="0" fillId="0" borderId="9" xfId="0" applyNumberFormat="1" applyFill="1" applyBorder="1" applyAlignment="1" applyProtection="1">
      <alignment horizontal="left"/>
    </xf>
    <xf numFmtId="0" fontId="0" fillId="0" borderId="10" xfId="0" applyNumberFormat="1" applyFill="1" applyBorder="1" applyAlignment="1" applyProtection="1">
      <alignment horizontal="left"/>
    </xf>
    <xf numFmtId="44" fontId="0" fillId="0" borderId="10" xfId="3" applyFont="1" applyFill="1" applyBorder="1" applyAlignment="1" applyProtection="1"/>
    <xf numFmtId="44" fontId="0" fillId="0" borderId="11" xfId="3" applyFont="1" applyFill="1" applyBorder="1" applyAlignment="1" applyProtection="1"/>
    <xf numFmtId="44" fontId="32" fillId="0" borderId="10" xfId="3" applyFont="1" applyBorder="1" applyAlignment="1">
      <alignment horizontal="right" vertical="center"/>
    </xf>
    <xf numFmtId="44" fontId="32" fillId="0" borderId="11" xfId="3" applyFont="1" applyBorder="1" applyAlignment="1">
      <alignment horizontal="right" vertical="center"/>
    </xf>
    <xf numFmtId="0" fontId="0" fillId="0" borderId="12" xfId="0" applyNumberFormat="1" applyFill="1" applyBorder="1" applyAlignment="1" applyProtection="1"/>
    <xf numFmtId="0" fontId="0" fillId="0" borderId="13" xfId="0" applyNumberFormat="1" applyFill="1" applyBorder="1" applyAlignment="1" applyProtection="1"/>
    <xf numFmtId="0" fontId="0" fillId="0" borderId="14" xfId="0" applyNumberFormat="1" applyFill="1" applyBorder="1" applyAlignment="1" applyProtection="1"/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7" fontId="32" fillId="0" borderId="0" xfId="0" applyNumberFormat="1" applyFont="1" applyAlignment="1">
      <alignment horizontal="right" vertical="center"/>
    </xf>
    <xf numFmtId="0" fontId="38" fillId="0" borderId="0" xfId="0" applyFont="1" applyAlignment="1">
      <alignment vertical="center"/>
    </xf>
    <xf numFmtId="167" fontId="31" fillId="0" borderId="0" xfId="0" applyNumberFormat="1" applyFont="1" applyAlignment="1">
      <alignment horizontal="right" vertical="center"/>
    </xf>
    <xf numFmtId="167" fontId="3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4" fontId="0" fillId="0" borderId="0" xfId="4" applyFont="1" applyFill="1" applyBorder="1" applyAlignment="1" applyProtection="1"/>
    <xf numFmtId="0" fontId="8" fillId="0" borderId="0" xfId="5" applyFont="1" applyFill="1"/>
    <xf numFmtId="0" fontId="2" fillId="0" borderId="0" xfId="5" applyFill="1"/>
    <xf numFmtId="0" fontId="35" fillId="0" borderId="0" xfId="5" applyFont="1" applyFill="1"/>
    <xf numFmtId="0" fontId="8" fillId="0" borderId="0" xfId="5" applyFont="1" applyFill="1" applyAlignment="1">
      <alignment horizontal="left"/>
    </xf>
    <xf numFmtId="0" fontId="2" fillId="0" borderId="0" xfId="5" applyFill="1" applyBorder="1"/>
    <xf numFmtId="0" fontId="0" fillId="0" borderId="0" xfId="0" applyFill="1"/>
    <xf numFmtId="0" fontId="5" fillId="0" borderId="0" xfId="5" applyFont="1" applyFill="1"/>
    <xf numFmtId="164" fontId="6" fillId="0" borderId="0" xfId="1" applyNumberFormat="1" applyFont="1" applyBorder="1" applyAlignment="1">
      <alignment horizontal="left"/>
    </xf>
    <xf numFmtId="0" fontId="0" fillId="0" borderId="0" xfId="0" applyBorder="1"/>
    <xf numFmtId="0" fontId="2" fillId="0" borderId="0" xfId="6" applyBorder="1"/>
    <xf numFmtId="0" fontId="2" fillId="0" borderId="0" xfId="2" applyBorder="1"/>
    <xf numFmtId="44" fontId="0" fillId="0" borderId="0" xfId="1" applyFont="1" applyBorder="1"/>
    <xf numFmtId="44" fontId="2" fillId="0" borderId="0" xfId="1" applyFont="1" applyBorder="1"/>
    <xf numFmtId="0" fontId="16" fillId="0" borderId="0" xfId="0" applyFont="1" applyBorder="1"/>
    <xf numFmtId="0" fontId="2" fillId="0" borderId="0" xfId="6" applyFill="1" applyBorder="1"/>
    <xf numFmtId="0" fontId="2" fillId="0" borderId="0" xfId="6" applyFill="1"/>
    <xf numFmtId="0" fontId="2" fillId="0" borderId="0" xfId="5" applyFill="1" applyBorder="1" applyAlignment="1">
      <alignment wrapText="1"/>
    </xf>
    <xf numFmtId="0" fontId="0" fillId="0" borderId="0" xfId="0" applyBorder="1" applyAlignment="1">
      <alignment wrapText="1"/>
    </xf>
    <xf numFmtId="44" fontId="2" fillId="0" borderId="0" xfId="1" applyFont="1"/>
    <xf numFmtId="0" fontId="8" fillId="0" borderId="0" xfId="0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166" fontId="31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3" fontId="3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9" fontId="6" fillId="0" borderId="18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169" fontId="6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169" fontId="8" fillId="0" borderId="0" xfId="0" applyNumberFormat="1" applyFont="1" applyAlignment="1">
      <alignment horizontal="right" vertical="center"/>
    </xf>
    <xf numFmtId="0" fontId="0" fillId="0" borderId="0" xfId="0" applyNumberFormat="1" applyFill="1" applyBorder="1" applyAlignment="1" applyProtection="1">
      <alignment wrapText="1"/>
    </xf>
    <xf numFmtId="0" fontId="6" fillId="0" borderId="18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4" fontId="6" fillId="0" borderId="19" xfId="1" applyFont="1" applyBorder="1"/>
    <xf numFmtId="0" fontId="5" fillId="0" borderId="0" xfId="0" applyNumberFormat="1" applyFont="1" applyFill="1" applyBorder="1" applyAlignment="1" applyProtection="1"/>
    <xf numFmtId="0" fontId="5" fillId="0" borderId="0" xfId="0" applyFont="1" applyFill="1"/>
    <xf numFmtId="165" fontId="8" fillId="0" borderId="0" xfId="0" applyNumberFormat="1" applyFont="1" applyFill="1" applyBorder="1" applyAlignment="1" applyProtection="1">
      <alignment horizontal="right" vertical="center"/>
    </xf>
    <xf numFmtId="0" fontId="2" fillId="0" borderId="2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16" xfId="0" applyNumberFormat="1" applyFill="1" applyBorder="1" applyAlignment="1" applyProtection="1"/>
    <xf numFmtId="0" fontId="0" fillId="0" borderId="20" xfId="0" applyNumberFormat="1" applyFill="1" applyBorder="1" applyAlignment="1" applyProtection="1"/>
    <xf numFmtId="17" fontId="5" fillId="0" borderId="0" xfId="0" applyNumberFormat="1" applyFont="1" applyAlignment="1">
      <alignment horizontal="center"/>
    </xf>
    <xf numFmtId="0" fontId="6" fillId="0" borderId="20" xfId="0" applyFont="1" applyBorder="1" applyAlignment="1">
      <alignment horizontal="left" vertical="center"/>
    </xf>
    <xf numFmtId="0" fontId="0" fillId="0" borderId="17" xfId="0" applyNumberFormat="1" applyFill="1" applyBorder="1" applyAlignment="1" applyProtection="1"/>
    <xf numFmtId="44" fontId="14" fillId="0" borderId="0" xfId="1" applyFont="1" applyBorder="1" applyAlignment="1">
      <alignment horizontal="left"/>
    </xf>
    <xf numFmtId="0" fontId="0" fillId="0" borderId="0" xfId="0" applyAlignment="1">
      <alignment horizontal="left"/>
    </xf>
    <xf numFmtId="164" fontId="6" fillId="0" borderId="0" xfId="1" applyNumberFormat="1" applyFont="1" applyAlignment="1"/>
    <xf numFmtId="0" fontId="13" fillId="0" borderId="0" xfId="0" applyFont="1" applyBorder="1" applyAlignment="1"/>
    <xf numFmtId="0" fontId="0" fillId="0" borderId="0" xfId="0" applyAlignment="1"/>
    <xf numFmtId="44" fontId="12" fillId="0" borderId="0" xfId="1" applyFont="1" applyBorder="1" applyAlignment="1"/>
    <xf numFmtId="44" fontId="14" fillId="0" borderId="0" xfId="1" applyFont="1" applyBorder="1" applyAlignment="1"/>
    <xf numFmtId="9" fontId="27" fillId="0" borderId="0" xfId="2" applyNumberFormat="1" applyFont="1" applyFill="1"/>
    <xf numFmtId="44" fontId="6" fillId="0" borderId="21" xfId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7" fontId="8" fillId="0" borderId="0" xfId="0" applyNumberFormat="1" applyFont="1" applyAlignment="1">
      <alignment horizontal="right" vertical="center"/>
    </xf>
    <xf numFmtId="167" fontId="32" fillId="0" borderId="3" xfId="0" applyNumberFormat="1" applyFont="1" applyBorder="1" applyAlignment="1">
      <alignment horizontal="right" vertical="center"/>
    </xf>
    <xf numFmtId="0" fontId="38" fillId="0" borderId="0" xfId="0" applyNumberFormat="1" applyFont="1" applyFill="1" applyBorder="1" applyAlignment="1" applyProtection="1">
      <alignment vertical="center"/>
    </xf>
    <xf numFmtId="167" fontId="32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Alignment="1">
      <alignment horizontal="center" vertical="center"/>
    </xf>
    <xf numFmtId="168" fontId="8" fillId="0" borderId="0" xfId="0" applyNumberFormat="1" applyFont="1" applyFill="1" applyAlignment="1">
      <alignment horizontal="center" vertical="center"/>
    </xf>
    <xf numFmtId="168" fontId="6" fillId="0" borderId="15" xfId="0" applyNumberFormat="1" applyFont="1" applyFill="1" applyBorder="1" applyAlignment="1">
      <alignment horizontal="center" vertical="center"/>
    </xf>
    <xf numFmtId="0" fontId="0" fillId="0" borderId="0" xfId="2" applyFont="1"/>
    <xf numFmtId="0" fontId="0" fillId="0" borderId="0" xfId="0" applyFill="1" applyBorder="1"/>
    <xf numFmtId="0" fontId="2" fillId="0" borderId="0" xfId="5" applyFont="1" applyFill="1"/>
    <xf numFmtId="167" fontId="31" fillId="0" borderId="0" xfId="0" applyNumberFormat="1" applyFont="1" applyBorder="1" applyAlignment="1">
      <alignment horizontal="right" vertical="center"/>
    </xf>
    <xf numFmtId="167" fontId="8" fillId="0" borderId="0" xfId="0" applyNumberFormat="1" applyFont="1" applyBorder="1" applyAlignment="1">
      <alignment horizontal="right" vertical="center"/>
    </xf>
    <xf numFmtId="168" fontId="8" fillId="0" borderId="0" xfId="0" applyNumberFormat="1" applyFont="1" applyFill="1" applyBorder="1" applyAlignment="1">
      <alignment horizontal="center" vertical="center"/>
    </xf>
    <xf numFmtId="0" fontId="0" fillId="0" borderId="0" xfId="5" applyFont="1"/>
    <xf numFmtId="0" fontId="38" fillId="0" borderId="0" xfId="0" applyFont="1" applyAlignment="1">
      <alignment vertical="center" wrapText="1"/>
    </xf>
    <xf numFmtId="0" fontId="32" fillId="0" borderId="16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center" wrapText="1"/>
    </xf>
    <xf numFmtId="0" fontId="32" fillId="0" borderId="22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167" fontId="49" fillId="0" borderId="10" xfId="0" applyNumberFormat="1" applyFont="1" applyBorder="1" applyAlignment="1">
      <alignment horizontal="right" vertical="center"/>
    </xf>
    <xf numFmtId="167" fontId="49" fillId="0" borderId="23" xfId="0" applyNumberFormat="1" applyFont="1" applyBorder="1" applyAlignment="1">
      <alignment horizontal="right" vertical="center"/>
    </xf>
    <xf numFmtId="0" fontId="40" fillId="0" borderId="22" xfId="0" applyFont="1" applyFill="1" applyBorder="1" applyAlignment="1">
      <alignment horizontal="center"/>
    </xf>
    <xf numFmtId="0" fontId="32" fillId="0" borderId="10" xfId="0" applyFont="1" applyFill="1" applyBorder="1" applyAlignment="1">
      <alignment wrapText="1"/>
    </xf>
    <xf numFmtId="167" fontId="50" fillId="0" borderId="10" xfId="0" applyNumberFormat="1" applyFont="1" applyBorder="1" applyAlignment="1">
      <alignment horizontal="right" vertical="center"/>
    </xf>
    <xf numFmtId="167" fontId="50" fillId="0" borderId="23" xfId="0" applyNumberFormat="1" applyFont="1" applyBorder="1" applyAlignment="1">
      <alignment horizontal="right" vertical="center"/>
    </xf>
    <xf numFmtId="0" fontId="41" fillId="0" borderId="22" xfId="0" applyFont="1" applyFill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1" fillId="0" borderId="10" xfId="0" applyFont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0" fontId="0" fillId="0" borderId="23" xfId="0" applyNumberFormat="1" applyFill="1" applyBorder="1" applyAlignment="1" applyProtection="1"/>
    <xf numFmtId="0" fontId="32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vertical="center"/>
    </xf>
    <xf numFmtId="0" fontId="0" fillId="0" borderId="22" xfId="0" applyFont="1" applyFill="1" applyBorder="1" applyAlignment="1">
      <alignment horizontal="center"/>
    </xf>
    <xf numFmtId="0" fontId="2" fillId="0" borderId="10" xfId="5" applyFont="1" applyFill="1" applyBorder="1"/>
    <xf numFmtId="0" fontId="5" fillId="0" borderId="22" xfId="5" applyFont="1" applyFill="1" applyBorder="1"/>
    <xf numFmtId="0" fontId="5" fillId="0" borderId="10" xfId="5" applyFont="1" applyFill="1" applyBorder="1"/>
    <xf numFmtId="0" fontId="5" fillId="0" borderId="24" xfId="5" applyFont="1" applyFill="1" applyBorder="1"/>
    <xf numFmtId="0" fontId="43" fillId="0" borderId="25" xfId="0" applyFont="1" applyFill="1" applyBorder="1" applyAlignment="1">
      <alignment horizontal="left" wrapText="1"/>
    </xf>
    <xf numFmtId="167" fontId="49" fillId="0" borderId="25" xfId="0" applyNumberFormat="1" applyFont="1" applyBorder="1" applyAlignment="1">
      <alignment horizontal="right" vertical="center"/>
    </xf>
    <xf numFmtId="167" fontId="49" fillId="0" borderId="26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0" fillId="0" borderId="22" xfId="0" applyNumberFormat="1" applyFill="1" applyBorder="1" applyAlignment="1" applyProtection="1"/>
    <xf numFmtId="0" fontId="47" fillId="0" borderId="22" xfId="0" applyFont="1" applyBorder="1" applyAlignment="1">
      <alignment vertical="center"/>
    </xf>
    <xf numFmtId="167" fontId="6" fillId="0" borderId="10" xfId="0" applyNumberFormat="1" applyFont="1" applyBorder="1" applyAlignment="1">
      <alignment horizontal="right" vertical="center"/>
    </xf>
    <xf numFmtId="167" fontId="6" fillId="0" borderId="23" xfId="0" applyNumberFormat="1" applyFont="1" applyBorder="1" applyAlignment="1">
      <alignment horizontal="right" vertical="center"/>
    </xf>
    <xf numFmtId="0" fontId="48" fillId="0" borderId="22" xfId="0" applyFont="1" applyBorder="1" applyAlignment="1">
      <alignment vertical="center"/>
    </xf>
    <xf numFmtId="167" fontId="31" fillId="0" borderId="10" xfId="0" applyNumberFormat="1" applyFont="1" applyBorder="1" applyAlignment="1">
      <alignment horizontal="right" vertical="center"/>
    </xf>
    <xf numFmtId="167" fontId="8" fillId="0" borderId="10" xfId="0" applyNumberFormat="1" applyFont="1" applyBorder="1" applyAlignment="1">
      <alignment horizontal="right" vertical="center"/>
    </xf>
    <xf numFmtId="167" fontId="31" fillId="0" borderId="23" xfId="0" applyNumberFormat="1" applyFont="1" applyBorder="1" applyAlignment="1">
      <alignment horizontal="right" vertical="center"/>
    </xf>
    <xf numFmtId="0" fontId="0" fillId="0" borderId="24" xfId="0" applyNumberFormat="1" applyFill="1" applyBorder="1" applyAlignment="1" applyProtection="1"/>
    <xf numFmtId="0" fontId="46" fillId="0" borderId="25" xfId="0" applyFont="1" applyBorder="1" applyAlignment="1">
      <alignment horizontal="right" vertical="center"/>
    </xf>
    <xf numFmtId="167" fontId="32" fillId="0" borderId="25" xfId="0" applyNumberFormat="1" applyFont="1" applyBorder="1" applyAlignment="1">
      <alignment horizontal="right" vertical="center"/>
    </xf>
    <xf numFmtId="167" fontId="32" fillId="0" borderId="26" xfId="0" applyNumberFormat="1" applyFont="1" applyBorder="1" applyAlignment="1">
      <alignment horizontal="right" vertical="center"/>
    </xf>
    <xf numFmtId="0" fontId="32" fillId="0" borderId="23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/>
    </xf>
    <xf numFmtId="0" fontId="46" fillId="0" borderId="24" xfId="0" applyFont="1" applyBorder="1" applyAlignment="1">
      <alignment horizontal="right" vertical="center"/>
    </xf>
    <xf numFmtId="0" fontId="34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167" fontId="8" fillId="0" borderId="23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5" applyFont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1" applyFont="1" applyAlignment="1">
      <alignment horizontal="center"/>
    </xf>
    <xf numFmtId="0" fontId="6" fillId="0" borderId="0" xfId="5" applyFont="1" applyFill="1" applyAlignment="1">
      <alignment horizontal="center"/>
    </xf>
    <xf numFmtId="0" fontId="32" fillId="0" borderId="16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center" wrapText="1"/>
    </xf>
    <xf numFmtId="0" fontId="32" fillId="0" borderId="23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</cellXfs>
  <cellStyles count="11">
    <cellStyle name="Millares 2" xfId="9"/>
    <cellStyle name="Moneda" xfId="1" builtinId="4"/>
    <cellStyle name="Moneda 2" xfId="3"/>
    <cellStyle name="Moneda 3" xfId="4"/>
    <cellStyle name="Normal" xfId="0" builtinId="0"/>
    <cellStyle name="Normal 2" xfId="2"/>
    <cellStyle name="Normal 3" xfId="5"/>
    <cellStyle name="Normal 3 2" xfId="6"/>
    <cellStyle name="Normal 4" xfId="8"/>
    <cellStyle name="Normal 5" xfId="10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123825</xdr:rowOff>
    </xdr:from>
    <xdr:to>
      <xdr:col>0</xdr:col>
      <xdr:colOff>4162425</xdr:colOff>
      <xdr:row>64</xdr:row>
      <xdr:rowOff>85725</xdr:rowOff>
    </xdr:to>
    <xdr:sp macro="" textlink="">
      <xdr:nvSpPr>
        <xdr:cNvPr id="2" name="1 CuadroTexto"/>
        <xdr:cNvSpPr txBox="1"/>
      </xdr:nvSpPr>
      <xdr:spPr>
        <a:xfrm>
          <a:off x="0" y="9820275"/>
          <a:ext cx="41624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Times New Roman" panose="02020603050405020304" pitchFamily="18" charset="0"/>
              <a:cs typeface="Times New Roman" panose="02020603050405020304" pitchFamily="18" charset="0"/>
            </a:rPr>
            <a:t>Bajo protesta de decir verdad declaramos que los Estados Financieros y sus notas son razonablemente  correctos y son responsabilidad del emisor.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2213040</xdr:colOff>
      <xdr:row>0</xdr:row>
      <xdr:rowOff>1030313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13040" cy="10303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38100</xdr:rowOff>
    </xdr:from>
    <xdr:to>
      <xdr:col>1</xdr:col>
      <xdr:colOff>200025</xdr:colOff>
      <xdr:row>55</xdr:row>
      <xdr:rowOff>66675</xdr:rowOff>
    </xdr:to>
    <xdr:sp macro="" textlink="">
      <xdr:nvSpPr>
        <xdr:cNvPr id="2" name="1 CuadroTexto"/>
        <xdr:cNvSpPr txBox="1"/>
      </xdr:nvSpPr>
      <xdr:spPr>
        <a:xfrm>
          <a:off x="0" y="13030200"/>
          <a:ext cx="393382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Times New Roman" panose="02020603050405020304" pitchFamily="18" charset="0"/>
              <a:cs typeface="Times New Roman" panose="02020603050405020304" pitchFamily="18" charset="0"/>
            </a:rPr>
            <a:t>Bajo protesta de decir verdad declaramos que los Estados Financieros y sus notas son razonablemente  correctos y son responsabilidad del emisor.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2213040</xdr:colOff>
      <xdr:row>0</xdr:row>
      <xdr:rowOff>1030313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13040" cy="103031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164</xdr:row>
      <xdr:rowOff>57150</xdr:rowOff>
    </xdr:from>
    <xdr:to>
      <xdr:col>2</xdr:col>
      <xdr:colOff>57151</xdr:colOff>
      <xdr:row>169</xdr:row>
      <xdr:rowOff>57150</xdr:rowOff>
    </xdr:to>
    <xdr:sp macro="" textlink="">
      <xdr:nvSpPr>
        <xdr:cNvPr id="2" name="1 CuadroTexto"/>
        <xdr:cNvSpPr txBox="1"/>
      </xdr:nvSpPr>
      <xdr:spPr>
        <a:xfrm>
          <a:off x="1" y="34956750"/>
          <a:ext cx="34480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Times New Roman" panose="02020603050405020304" pitchFamily="18" charset="0"/>
              <a:cs typeface="Times New Roman" panose="02020603050405020304" pitchFamily="18" charset="0"/>
            </a:rPr>
            <a:t>Bajo protesta de decir verdad declaramos que los Estados Financieros y sus notas son razonablemente  correctos y son responsabilidad del emisor. </a:t>
          </a:r>
        </a:p>
      </xdr:txBody>
    </xdr:sp>
    <xdr:clientData/>
  </xdr:twoCellAnchor>
  <xdr:twoCellAnchor>
    <xdr:from>
      <xdr:col>0</xdr:col>
      <xdr:colOff>1</xdr:colOff>
      <xdr:row>163</xdr:row>
      <xdr:rowOff>152400</xdr:rowOff>
    </xdr:from>
    <xdr:to>
      <xdr:col>2</xdr:col>
      <xdr:colOff>57151</xdr:colOff>
      <xdr:row>168</xdr:row>
      <xdr:rowOff>152400</xdr:rowOff>
    </xdr:to>
    <xdr:sp macro="" textlink="">
      <xdr:nvSpPr>
        <xdr:cNvPr id="3" name="2 CuadroTexto"/>
        <xdr:cNvSpPr txBox="1"/>
      </xdr:nvSpPr>
      <xdr:spPr>
        <a:xfrm>
          <a:off x="1" y="27317700"/>
          <a:ext cx="34480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Times New Roman" panose="02020603050405020304" pitchFamily="18" charset="0"/>
              <a:cs typeface="Times New Roman" panose="02020603050405020304" pitchFamily="18" charset="0"/>
            </a:rPr>
            <a:t>Bajo protesta de decir verdad declaramos que los Estados Financieros y sus notas son razonablemente  correctos y son responsabilidad del emisor. 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2213040</xdr:colOff>
      <xdr:row>0</xdr:row>
      <xdr:rowOff>1030313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0"/>
          <a:ext cx="2213040" cy="103031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57151</xdr:rowOff>
    </xdr:from>
    <xdr:to>
      <xdr:col>2</xdr:col>
      <xdr:colOff>114300</xdr:colOff>
      <xdr:row>30</xdr:row>
      <xdr:rowOff>123826</xdr:rowOff>
    </xdr:to>
    <xdr:sp macro="" textlink="">
      <xdr:nvSpPr>
        <xdr:cNvPr id="2" name="1 CuadroTexto"/>
        <xdr:cNvSpPr txBox="1"/>
      </xdr:nvSpPr>
      <xdr:spPr>
        <a:xfrm>
          <a:off x="0" y="7572376"/>
          <a:ext cx="389572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Times New Roman" panose="02020603050405020304" pitchFamily="18" charset="0"/>
              <a:cs typeface="Times New Roman" panose="02020603050405020304" pitchFamily="18" charset="0"/>
            </a:rPr>
            <a:t>Bajo protesta de decir verdad declaramos que los Estados Financieros y sus notas son razonablemente  correctos y son responsabilidad del emisor. 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2213040</xdr:colOff>
      <xdr:row>0</xdr:row>
      <xdr:rowOff>1030313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0"/>
          <a:ext cx="2213040" cy="103031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23</xdr:row>
      <xdr:rowOff>0</xdr:rowOff>
    </xdr:from>
    <xdr:to>
      <xdr:col>7</xdr:col>
      <xdr:colOff>485775</xdr:colOff>
      <xdr:row>27</xdr:row>
      <xdr:rowOff>0</xdr:rowOff>
    </xdr:to>
    <xdr:sp macro="" textlink="">
      <xdr:nvSpPr>
        <xdr:cNvPr id="2" name="1 CuadroTexto"/>
        <xdr:cNvSpPr txBox="1"/>
      </xdr:nvSpPr>
      <xdr:spPr>
        <a:xfrm>
          <a:off x="3000375" y="6191250"/>
          <a:ext cx="39338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Times New Roman" panose="02020603050405020304" pitchFamily="18" charset="0"/>
              <a:cs typeface="Times New Roman" panose="02020603050405020304" pitchFamily="18" charset="0"/>
            </a:rPr>
            <a:t>Bajo protesta de decir verdad declaramos que los Estados Financieros y sus notas son razonablemente  correctos y son responsabilidad del emisor. 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69915</xdr:colOff>
      <xdr:row>0</xdr:row>
      <xdr:rowOff>1030313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0"/>
          <a:ext cx="2213040" cy="103031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27</xdr:row>
      <xdr:rowOff>0</xdr:rowOff>
    </xdr:from>
    <xdr:to>
      <xdr:col>6</xdr:col>
      <xdr:colOff>85725</xdr:colOff>
      <xdr:row>32</xdr:row>
      <xdr:rowOff>0</xdr:rowOff>
    </xdr:to>
    <xdr:sp macro="" textlink="">
      <xdr:nvSpPr>
        <xdr:cNvPr id="2" name="1 CuadroTexto"/>
        <xdr:cNvSpPr txBox="1"/>
      </xdr:nvSpPr>
      <xdr:spPr>
        <a:xfrm>
          <a:off x="4352925" y="7010400"/>
          <a:ext cx="39338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Times New Roman" panose="02020603050405020304" pitchFamily="18" charset="0"/>
              <a:cs typeface="Times New Roman" panose="02020603050405020304" pitchFamily="18" charset="0"/>
            </a:rPr>
            <a:t>Bajo protesta de decir verdad declaramos que los Estados Financieros y sus notas son razonablemente  correctos y son responsabilidad del emisor. 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2213040</xdr:colOff>
      <xdr:row>0</xdr:row>
      <xdr:rowOff>1030313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2213040" cy="1030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2362200</xdr:colOff>
      <xdr:row>68</xdr:row>
      <xdr:rowOff>28575</xdr:rowOff>
    </xdr:from>
    <xdr:to>
      <xdr:col>4</xdr:col>
      <xdr:colOff>57150</xdr:colOff>
      <xdr:row>71</xdr:row>
      <xdr:rowOff>76200</xdr:rowOff>
    </xdr:to>
    <xdr:sp macro="" textlink="">
      <xdr:nvSpPr>
        <xdr:cNvPr id="2" name="1 CuadroTexto"/>
        <xdr:cNvSpPr txBox="1"/>
      </xdr:nvSpPr>
      <xdr:spPr>
        <a:xfrm>
          <a:off x="2362200" y="11468100"/>
          <a:ext cx="416242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Times New Roman" panose="02020603050405020304" pitchFamily="18" charset="0"/>
              <a:cs typeface="Times New Roman" panose="02020603050405020304" pitchFamily="18" charset="0"/>
            </a:rPr>
            <a:t>Bajo protesta  de decir verdad declaramos que los Estados Financieros y sus notas son razonablemente  correctos y son responsabilidad del emisor.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2213040</xdr:colOff>
      <xdr:row>0</xdr:row>
      <xdr:rowOff>1030313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13040" cy="10303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63</xdr:row>
      <xdr:rowOff>66676</xdr:rowOff>
    </xdr:from>
    <xdr:to>
      <xdr:col>5</xdr:col>
      <xdr:colOff>3305175</xdr:colOff>
      <xdr:row>67</xdr:row>
      <xdr:rowOff>66676</xdr:rowOff>
    </xdr:to>
    <xdr:sp macro="" textlink="">
      <xdr:nvSpPr>
        <xdr:cNvPr id="2" name="1 CuadroTexto"/>
        <xdr:cNvSpPr txBox="1"/>
      </xdr:nvSpPr>
      <xdr:spPr>
        <a:xfrm>
          <a:off x="7639050" y="11458576"/>
          <a:ext cx="320992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Times New Roman" panose="02020603050405020304" pitchFamily="18" charset="0"/>
              <a:cs typeface="Times New Roman" panose="02020603050405020304" pitchFamily="18" charset="0"/>
            </a:rPr>
            <a:t>Bajo protesta de decir verdad declaramos que los Estados Financieros y sus notas son razonablemente  correctos y son responsabilidad del emisor</a:t>
          </a:r>
          <a:r>
            <a:rPr lang="es-MX" sz="1100">
              <a:latin typeface="Times New Roman" panose="02020603050405020304" pitchFamily="18" charset="0"/>
              <a:cs typeface="Times New Roman" panose="02020603050405020304" pitchFamily="18" charset="0"/>
            </a:rPr>
            <a:t>.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2213040</xdr:colOff>
      <xdr:row>0</xdr:row>
      <xdr:rowOff>1030313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13040" cy="10303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28575</xdr:rowOff>
    </xdr:from>
    <xdr:to>
      <xdr:col>0</xdr:col>
      <xdr:colOff>3933825</xdr:colOff>
      <xdr:row>43</xdr:row>
      <xdr:rowOff>133350</xdr:rowOff>
    </xdr:to>
    <xdr:sp macro="" textlink="">
      <xdr:nvSpPr>
        <xdr:cNvPr id="2" name="1 CuadroTexto"/>
        <xdr:cNvSpPr txBox="1"/>
      </xdr:nvSpPr>
      <xdr:spPr>
        <a:xfrm>
          <a:off x="0" y="10010775"/>
          <a:ext cx="393382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Times New Roman" panose="02020603050405020304" pitchFamily="18" charset="0"/>
              <a:cs typeface="Times New Roman" panose="02020603050405020304" pitchFamily="18" charset="0"/>
            </a:rPr>
            <a:t>Bajo protesta de decir verdad declaramos que los Estados Financieros y sus notas son razonablemente  correctos y son responsabilidad del emisor.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2213040</xdr:colOff>
      <xdr:row>0</xdr:row>
      <xdr:rowOff>1030313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13040" cy="10303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3</xdr:col>
      <xdr:colOff>1905000</xdr:colOff>
      <xdr:row>62</xdr:row>
      <xdr:rowOff>0</xdr:rowOff>
    </xdr:to>
    <xdr:sp macro="" textlink="">
      <xdr:nvSpPr>
        <xdr:cNvPr id="2" name="1 CuadroTexto"/>
        <xdr:cNvSpPr txBox="1"/>
      </xdr:nvSpPr>
      <xdr:spPr>
        <a:xfrm>
          <a:off x="3086100" y="9648825"/>
          <a:ext cx="39338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Times New Roman" panose="02020603050405020304" pitchFamily="18" charset="0"/>
              <a:cs typeface="Times New Roman" panose="02020603050405020304" pitchFamily="18" charset="0"/>
            </a:rPr>
            <a:t>Bajo protesta de decir verdad declaramos que los Estados Financieros y sus notas son razonablemente  correctos y son responsabilidad del emisor.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2213040</xdr:colOff>
      <xdr:row>0</xdr:row>
      <xdr:rowOff>1030313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13040" cy="10303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63</xdr:row>
      <xdr:rowOff>9525</xdr:rowOff>
    </xdr:from>
    <xdr:to>
      <xdr:col>2</xdr:col>
      <xdr:colOff>361950</xdr:colOff>
      <xdr:row>68</xdr:row>
      <xdr:rowOff>9525</xdr:rowOff>
    </xdr:to>
    <xdr:sp macro="" textlink="">
      <xdr:nvSpPr>
        <xdr:cNvPr id="2" name="1 CuadroTexto"/>
        <xdr:cNvSpPr txBox="1"/>
      </xdr:nvSpPr>
      <xdr:spPr>
        <a:xfrm>
          <a:off x="504825" y="10439400"/>
          <a:ext cx="39338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Times New Roman" panose="02020603050405020304" pitchFamily="18" charset="0"/>
              <a:cs typeface="Times New Roman" panose="02020603050405020304" pitchFamily="18" charset="0"/>
            </a:rPr>
            <a:t>Bajo protesta de decir verdad declaramos que los Estados Financieros y sus notas son razonablemente  correctos y son responsabilidad del emisor.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1622490</xdr:colOff>
      <xdr:row>0</xdr:row>
      <xdr:rowOff>1030313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13040" cy="103031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0</xdr:rowOff>
    </xdr:from>
    <xdr:to>
      <xdr:col>1</xdr:col>
      <xdr:colOff>3333750</xdr:colOff>
      <xdr:row>90</xdr:row>
      <xdr:rowOff>0</xdr:rowOff>
    </xdr:to>
    <xdr:sp macro="" textlink="">
      <xdr:nvSpPr>
        <xdr:cNvPr id="2" name="1 CuadroTexto"/>
        <xdr:cNvSpPr txBox="1"/>
      </xdr:nvSpPr>
      <xdr:spPr>
        <a:xfrm>
          <a:off x="0" y="16383000"/>
          <a:ext cx="39338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Times New Roman" panose="02020603050405020304" pitchFamily="18" charset="0"/>
              <a:cs typeface="Times New Roman" panose="02020603050405020304" pitchFamily="18" charset="0"/>
            </a:rPr>
            <a:t>Bajo protesta de decir verdad declaramos que los Estados Financieros y sus notas son razonablemente  correctos y son responsabilidad del emisor. 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2213040</xdr:colOff>
      <xdr:row>0</xdr:row>
      <xdr:rowOff>1030313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0"/>
          <a:ext cx="2213040" cy="10303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152400</xdr:rowOff>
    </xdr:from>
    <xdr:to>
      <xdr:col>1</xdr:col>
      <xdr:colOff>971550</xdr:colOff>
      <xdr:row>26</xdr:row>
      <xdr:rowOff>152400</xdr:rowOff>
    </xdr:to>
    <xdr:sp macro="" textlink="">
      <xdr:nvSpPr>
        <xdr:cNvPr id="2" name="1 CuadroTexto"/>
        <xdr:cNvSpPr txBox="1"/>
      </xdr:nvSpPr>
      <xdr:spPr>
        <a:xfrm>
          <a:off x="0" y="6696075"/>
          <a:ext cx="39338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Times New Roman" panose="02020603050405020304" pitchFamily="18" charset="0"/>
              <a:cs typeface="Times New Roman" panose="02020603050405020304" pitchFamily="18" charset="0"/>
            </a:rPr>
            <a:t>Bajo protesta de decir verdad declaramos que los Estados Financieros y sus notas son razonablemente  correctos y son responsabilidad del emisor</a:t>
          </a:r>
          <a:r>
            <a:rPr lang="es-MX" sz="1100">
              <a:latin typeface="Times New Roman" panose="02020603050405020304" pitchFamily="18" charset="0"/>
              <a:cs typeface="Times New Roman" panose="02020603050405020304" pitchFamily="18" charset="0"/>
            </a:rPr>
            <a:t>. 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1165290</xdr:colOff>
      <xdr:row>0</xdr:row>
      <xdr:rowOff>1030313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0"/>
          <a:ext cx="2213040" cy="103031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50</xdr:row>
      <xdr:rowOff>85725</xdr:rowOff>
    </xdr:from>
    <xdr:to>
      <xdr:col>1</xdr:col>
      <xdr:colOff>200025</xdr:colOff>
      <xdr:row>55</xdr:row>
      <xdr:rowOff>85725</xdr:rowOff>
    </xdr:to>
    <xdr:sp macro="" textlink="">
      <xdr:nvSpPr>
        <xdr:cNvPr id="2" name="1 CuadroTexto"/>
        <xdr:cNvSpPr txBox="1"/>
      </xdr:nvSpPr>
      <xdr:spPr>
        <a:xfrm>
          <a:off x="19050" y="11191875"/>
          <a:ext cx="39338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Times New Roman" panose="02020603050405020304" pitchFamily="18" charset="0"/>
              <a:cs typeface="Times New Roman" panose="02020603050405020304" pitchFamily="18" charset="0"/>
            </a:rPr>
            <a:t>Bajo protesta de decir verdad declaramos que los Estados Financieros y sus notas son razonablemente  correctos y son responsabilidad del emisor. </a:t>
          </a:r>
        </a:p>
      </xdr:txBody>
    </xdr:sp>
    <xdr:clientData/>
  </xdr:twoCellAnchor>
  <xdr:twoCellAnchor editAs="oneCell">
    <xdr:from>
      <xdr:col>0</xdr:col>
      <xdr:colOff>1295400</xdr:colOff>
      <xdr:row>0</xdr:row>
      <xdr:rowOff>419100</xdr:rowOff>
    </xdr:from>
    <xdr:to>
      <xdr:col>0</xdr:col>
      <xdr:colOff>2625237</xdr:colOff>
      <xdr:row>0</xdr:row>
      <xdr:rowOff>1038225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0" y="419100"/>
          <a:ext cx="1329837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workbookViewId="0">
      <selection sqref="A1:F1"/>
    </sheetView>
  </sheetViews>
  <sheetFormatPr baseColWidth="10" defaultColWidth="19.42578125" defaultRowHeight="12.75" x14ac:dyDescent="0.2"/>
  <cols>
    <col min="1" max="1" width="63.7109375" bestFit="1" customWidth="1"/>
    <col min="2" max="3" width="15.42578125" customWidth="1"/>
    <col min="4" max="4" width="6.42578125" customWidth="1"/>
    <col min="5" max="5" width="58.7109375" customWidth="1"/>
    <col min="6" max="6" width="15.42578125" customWidth="1"/>
  </cols>
  <sheetData>
    <row r="1" spans="1:7" ht="180" customHeight="1" x14ac:dyDescent="0.25">
      <c r="A1" s="327" t="s">
        <v>0</v>
      </c>
      <c r="B1" s="327"/>
      <c r="C1" s="327"/>
      <c r="D1" s="327"/>
      <c r="E1" s="327"/>
      <c r="F1" s="327"/>
    </row>
    <row r="2" spans="1:7" ht="15.75" x14ac:dyDescent="0.25">
      <c r="A2" s="327" t="s">
        <v>1</v>
      </c>
      <c r="B2" s="327"/>
      <c r="C2" s="327"/>
      <c r="D2" s="327"/>
      <c r="E2" s="327"/>
      <c r="F2" s="327"/>
    </row>
    <row r="3" spans="1:7" ht="15.75" x14ac:dyDescent="0.25">
      <c r="A3" s="327" t="s">
        <v>517</v>
      </c>
      <c r="B3" s="327"/>
      <c r="C3" s="327"/>
      <c r="D3" s="327"/>
      <c r="E3" s="327"/>
      <c r="F3" s="327"/>
    </row>
    <row r="4" spans="1:7" ht="15.75" x14ac:dyDescent="0.25">
      <c r="A4" s="1"/>
    </row>
    <row r="5" spans="1:7" x14ac:dyDescent="0.2">
      <c r="B5" s="2">
        <v>2016</v>
      </c>
      <c r="C5" s="236" t="s">
        <v>518</v>
      </c>
      <c r="F5" s="2">
        <v>2016</v>
      </c>
      <c r="G5" s="236" t="s">
        <v>518</v>
      </c>
    </row>
    <row r="6" spans="1:7" x14ac:dyDescent="0.2">
      <c r="B6" s="2"/>
      <c r="C6" s="2"/>
      <c r="F6" s="2"/>
    </row>
    <row r="7" spans="1:7" x14ac:dyDescent="0.2">
      <c r="A7" s="3" t="s">
        <v>2</v>
      </c>
      <c r="E7" s="3" t="s">
        <v>3</v>
      </c>
    </row>
    <row r="8" spans="1:7" ht="12" customHeight="1" x14ac:dyDescent="0.2">
      <c r="A8" s="4" t="s">
        <v>4</v>
      </c>
      <c r="E8" s="4" t="s">
        <v>5</v>
      </c>
      <c r="F8" s="5"/>
    </row>
    <row r="9" spans="1:7" x14ac:dyDescent="0.2">
      <c r="A9" s="6" t="s">
        <v>6</v>
      </c>
      <c r="B9" s="7">
        <v>11338007.99</v>
      </c>
      <c r="C9" s="7">
        <v>4832500.84</v>
      </c>
      <c r="E9" s="6" t="s">
        <v>7</v>
      </c>
      <c r="F9" s="7">
        <v>535898.14</v>
      </c>
      <c r="G9" s="7">
        <v>941370.17</v>
      </c>
    </row>
    <row r="10" spans="1:7" ht="25.5" x14ac:dyDescent="0.2">
      <c r="A10" s="6" t="s">
        <v>8</v>
      </c>
      <c r="B10" s="7">
        <v>1441130.58</v>
      </c>
      <c r="C10" s="7">
        <v>8816993.3499999996</v>
      </c>
      <c r="E10" s="8" t="s">
        <v>9</v>
      </c>
      <c r="F10" s="7">
        <v>20000</v>
      </c>
      <c r="G10" s="7">
        <v>40000</v>
      </c>
    </row>
    <row r="11" spans="1:7" x14ac:dyDescent="0.2">
      <c r="A11" s="9" t="s">
        <v>10</v>
      </c>
      <c r="B11" s="7">
        <v>0</v>
      </c>
      <c r="C11" s="7">
        <v>117.13</v>
      </c>
      <c r="E11" s="9"/>
      <c r="F11" s="7"/>
      <c r="G11" s="7"/>
    </row>
    <row r="12" spans="1:7" x14ac:dyDescent="0.2">
      <c r="B12" s="7"/>
      <c r="C12" s="7"/>
    </row>
    <row r="13" spans="1:7" x14ac:dyDescent="0.2">
      <c r="B13" s="7"/>
      <c r="C13" s="7"/>
      <c r="E13" s="10" t="s">
        <v>11</v>
      </c>
      <c r="F13" s="11">
        <f>SUM(F9:F10)</f>
        <v>555898.14</v>
      </c>
      <c r="G13" s="11">
        <f>SUM(G9:G10)</f>
        <v>981370.17</v>
      </c>
    </row>
    <row r="14" spans="1:7" x14ac:dyDescent="0.2">
      <c r="A14" s="9"/>
      <c r="B14" s="7"/>
      <c r="C14" s="7"/>
      <c r="E14" s="12"/>
      <c r="F14" s="11"/>
    </row>
    <row r="15" spans="1:7" x14ac:dyDescent="0.2">
      <c r="A15" s="10" t="s">
        <v>12</v>
      </c>
      <c r="B15" s="7">
        <f>SUM(B9:B11)</f>
        <v>12779138.57</v>
      </c>
      <c r="C15" s="7">
        <f>SUM(C9:C11)</f>
        <v>13649611.32</v>
      </c>
      <c r="E15" s="10" t="s">
        <v>13</v>
      </c>
      <c r="F15" s="13">
        <f>SUM(F13)</f>
        <v>555898.14</v>
      </c>
      <c r="G15" s="13">
        <f>SUM(G13)</f>
        <v>981370.17</v>
      </c>
    </row>
    <row r="16" spans="1:7" x14ac:dyDescent="0.2">
      <c r="A16" s="14"/>
      <c r="B16" s="7"/>
      <c r="C16" s="7"/>
    </row>
    <row r="17" spans="1:7" x14ac:dyDescent="0.2">
      <c r="A17" s="4" t="s">
        <v>14</v>
      </c>
      <c r="B17" s="7"/>
      <c r="C17" s="7"/>
      <c r="E17" s="3" t="s">
        <v>15</v>
      </c>
      <c r="F17" s="15"/>
    </row>
    <row r="18" spans="1:7" x14ac:dyDescent="0.2">
      <c r="A18" s="4"/>
      <c r="B18" s="7"/>
      <c r="C18" s="7"/>
      <c r="E18" s="3"/>
      <c r="F18" s="15"/>
    </row>
    <row r="19" spans="1:7" x14ac:dyDescent="0.2">
      <c r="A19" s="9" t="s">
        <v>16</v>
      </c>
      <c r="B19" s="7">
        <v>9959970.4700000007</v>
      </c>
      <c r="C19" s="7">
        <v>3589913.06</v>
      </c>
      <c r="E19" s="4" t="s">
        <v>17</v>
      </c>
      <c r="F19" s="15"/>
    </row>
    <row r="20" spans="1:7" x14ac:dyDescent="0.2">
      <c r="A20" s="6" t="s">
        <v>18</v>
      </c>
      <c r="B20" s="7">
        <v>86314.54</v>
      </c>
      <c r="C20" s="7">
        <v>60598.080000000002</v>
      </c>
      <c r="E20" s="9" t="s">
        <v>19</v>
      </c>
      <c r="F20" s="15">
        <v>468078.83</v>
      </c>
      <c r="G20" s="15">
        <v>468078.83</v>
      </c>
    </row>
    <row r="21" spans="1:7" x14ac:dyDescent="0.2">
      <c r="A21" s="6" t="s">
        <v>20</v>
      </c>
      <c r="B21" s="7">
        <v>-2909048.34</v>
      </c>
      <c r="C21" s="7">
        <v>-2709062.7</v>
      </c>
      <c r="E21" s="9" t="s">
        <v>21</v>
      </c>
      <c r="F21" s="15">
        <v>9623.2900000000009</v>
      </c>
      <c r="G21" s="15">
        <v>9623.2900000000009</v>
      </c>
    </row>
    <row r="22" spans="1:7" x14ac:dyDescent="0.2">
      <c r="A22" s="16"/>
      <c r="B22" s="7"/>
      <c r="C22" s="7"/>
      <c r="E22" s="10" t="s">
        <v>22</v>
      </c>
      <c r="F22" s="11">
        <f>SUM(F20:F21)</f>
        <v>477702.12</v>
      </c>
      <c r="G22" s="11">
        <f>SUM(G20:G21)</f>
        <v>477702.12</v>
      </c>
    </row>
    <row r="23" spans="1:7" x14ac:dyDescent="0.2">
      <c r="B23" s="7"/>
      <c r="C23" s="7"/>
    </row>
    <row r="24" spans="1:7" x14ac:dyDescent="0.2">
      <c r="A24" s="10" t="s">
        <v>23</v>
      </c>
      <c r="B24" s="11">
        <f>SUM(B19:B21)</f>
        <v>7137236.6699999999</v>
      </c>
      <c r="C24" s="11">
        <f>SUM(C19:C21)</f>
        <v>941448.44</v>
      </c>
      <c r="E24" s="4" t="s">
        <v>24</v>
      </c>
      <c r="F24" s="15"/>
      <c r="G24" s="15"/>
    </row>
    <row r="25" spans="1:7" x14ac:dyDescent="0.2">
      <c r="B25" s="7"/>
      <c r="C25" s="7"/>
      <c r="E25" s="9" t="s">
        <v>25</v>
      </c>
      <c r="F25" s="15">
        <v>7327119.6500000004</v>
      </c>
      <c r="G25" s="15">
        <v>10527805.140000001</v>
      </c>
    </row>
    <row r="26" spans="1:7" x14ac:dyDescent="0.2">
      <c r="B26" s="7"/>
      <c r="C26" s="7"/>
      <c r="E26" s="9" t="s">
        <v>26</v>
      </c>
      <c r="F26" s="15">
        <v>11555655.33</v>
      </c>
      <c r="G26" s="15">
        <v>2604182.33</v>
      </c>
    </row>
    <row r="27" spans="1:7" x14ac:dyDescent="0.2">
      <c r="F27" s="17"/>
      <c r="G27" s="15"/>
    </row>
    <row r="28" spans="1:7" x14ac:dyDescent="0.2">
      <c r="B28" s="7"/>
      <c r="C28" s="7"/>
      <c r="E28" s="10" t="s">
        <v>27</v>
      </c>
      <c r="F28" s="11">
        <f>SUM(F25:F27)</f>
        <v>18882774.98</v>
      </c>
      <c r="G28" s="11">
        <f>SUM(G25:G26)</f>
        <v>13131987.470000001</v>
      </c>
    </row>
    <row r="29" spans="1:7" x14ac:dyDescent="0.2">
      <c r="E29" s="12"/>
      <c r="F29" s="18"/>
      <c r="G29" s="19"/>
    </row>
    <row r="30" spans="1:7" x14ac:dyDescent="0.2">
      <c r="E30" s="10" t="s">
        <v>28</v>
      </c>
      <c r="F30" s="13">
        <f>SUM(F22+F28)</f>
        <v>19360477.100000001</v>
      </c>
      <c r="G30" s="13">
        <f>SUM(G22+G28)</f>
        <v>13609689.59</v>
      </c>
    </row>
    <row r="31" spans="1:7" x14ac:dyDescent="0.2">
      <c r="E31" s="12"/>
      <c r="F31" s="13"/>
      <c r="G31" s="13"/>
    </row>
    <row r="32" spans="1:7" x14ac:dyDescent="0.2">
      <c r="A32" s="10" t="s">
        <v>29</v>
      </c>
      <c r="B32" s="13">
        <f>SUM(B15+B24)</f>
        <v>19916375.240000002</v>
      </c>
      <c r="C32" s="13">
        <f>SUM(C15+C24)</f>
        <v>14591059.76</v>
      </c>
      <c r="E32" s="10" t="s">
        <v>30</v>
      </c>
      <c r="F32" s="13">
        <f>SUM(F15+F30)</f>
        <v>19916375.240000002</v>
      </c>
      <c r="G32" s="13">
        <f>SUM(G15+G30)</f>
        <v>14591059.76</v>
      </c>
    </row>
    <row r="33" spans="1:11" x14ac:dyDescent="0.2">
      <c r="F33" s="17"/>
      <c r="G33" s="20"/>
    </row>
    <row r="35" spans="1:11" s="21" customFormat="1" x14ac:dyDescent="0.2"/>
    <row r="36" spans="1:11" s="21" customFormat="1" x14ac:dyDescent="0.2">
      <c r="A36" s="22" t="s">
        <v>31</v>
      </c>
      <c r="E36" s="23"/>
      <c r="F36" s="23"/>
      <c r="G36"/>
      <c r="H36"/>
      <c r="I36"/>
      <c r="J36"/>
      <c r="K36"/>
    </row>
    <row r="37" spans="1:11" s="21" customFormat="1" x14ac:dyDescent="0.2">
      <c r="A37" s="24" t="s">
        <v>480</v>
      </c>
      <c r="B37" s="25">
        <v>1870000</v>
      </c>
      <c r="C37" s="25">
        <v>0</v>
      </c>
      <c r="E37" s="23"/>
      <c r="F37" s="23"/>
      <c r="G37"/>
      <c r="H37"/>
      <c r="I37"/>
      <c r="J37"/>
      <c r="K37"/>
    </row>
    <row r="38" spans="1:11" s="21" customFormat="1" x14ac:dyDescent="0.2">
      <c r="A38" s="24" t="s">
        <v>481</v>
      </c>
      <c r="B38" s="25">
        <v>1870000</v>
      </c>
      <c r="C38" s="25">
        <v>0</v>
      </c>
      <c r="E38" s="23"/>
      <c r="F38" s="23"/>
      <c r="G38"/>
      <c r="H38"/>
      <c r="I38"/>
      <c r="J38"/>
      <c r="K38"/>
    </row>
    <row r="39" spans="1:11" s="21" customFormat="1" x14ac:dyDescent="0.2">
      <c r="A39" s="24" t="s">
        <v>32</v>
      </c>
      <c r="B39" s="25">
        <v>175480.09</v>
      </c>
      <c r="C39" s="25">
        <v>171506.09</v>
      </c>
      <c r="E39" s="26"/>
      <c r="F39" s="27"/>
      <c r="G39"/>
      <c r="H39" s="28"/>
      <c r="I39"/>
      <c r="J39"/>
      <c r="K39"/>
    </row>
    <row r="40" spans="1:11" s="21" customFormat="1" x14ac:dyDescent="0.2">
      <c r="A40" s="24" t="s">
        <v>33</v>
      </c>
      <c r="B40" s="25">
        <v>175480.09</v>
      </c>
      <c r="C40" s="25">
        <v>171506.09</v>
      </c>
      <c r="E40" s="23"/>
      <c r="F40" s="23"/>
      <c r="G40"/>
      <c r="H40" s="28"/>
      <c r="I40"/>
      <c r="J40"/>
      <c r="K40"/>
    </row>
    <row r="41" spans="1:11" s="21" customFormat="1" x14ac:dyDescent="0.2">
      <c r="A41" s="24" t="s">
        <v>34</v>
      </c>
      <c r="B41" s="25">
        <v>51132544</v>
      </c>
      <c r="C41" s="25">
        <v>51132544</v>
      </c>
      <c r="E41" s="26"/>
      <c r="F41" s="27"/>
      <c r="G41"/>
      <c r="H41"/>
      <c r="I41"/>
      <c r="J41"/>
      <c r="K41"/>
    </row>
    <row r="42" spans="1:11" s="21" customFormat="1" x14ac:dyDescent="0.2">
      <c r="A42" s="24" t="s">
        <v>35</v>
      </c>
      <c r="B42" s="25">
        <v>51132544</v>
      </c>
      <c r="C42" s="25">
        <v>51132544</v>
      </c>
      <c r="E42"/>
      <c r="F42"/>
      <c r="G42"/>
      <c r="H42"/>
      <c r="I42"/>
      <c r="J42"/>
      <c r="K42"/>
    </row>
    <row r="43" spans="1:11" s="21" customFormat="1" x14ac:dyDescent="0.2">
      <c r="A43" s="24"/>
      <c r="B43" s="25"/>
      <c r="E43"/>
      <c r="F43"/>
      <c r="G43"/>
      <c r="H43"/>
      <c r="I43"/>
      <c r="J43"/>
      <c r="K43"/>
    </row>
    <row r="44" spans="1:11" s="21" customFormat="1" x14ac:dyDescent="0.2">
      <c r="A44" s="22" t="s">
        <v>36</v>
      </c>
      <c r="B44" s="25"/>
      <c r="C44" s="25"/>
      <c r="E44"/>
      <c r="F44"/>
      <c r="G44"/>
      <c r="H44"/>
      <c r="I44"/>
      <c r="J44"/>
      <c r="K44"/>
    </row>
    <row r="45" spans="1:11" s="21" customFormat="1" x14ac:dyDescent="0.2">
      <c r="A45" s="24" t="s">
        <v>37</v>
      </c>
      <c r="B45" s="25">
        <v>24068072</v>
      </c>
      <c r="C45" s="25">
        <v>25689396</v>
      </c>
      <c r="E45" s="28"/>
      <c r="F45"/>
      <c r="G45"/>
      <c r="H45"/>
      <c r="I45"/>
      <c r="J45"/>
      <c r="K45"/>
    </row>
    <row r="46" spans="1:11" s="21" customFormat="1" x14ac:dyDescent="0.2">
      <c r="A46" s="24" t="s">
        <v>38</v>
      </c>
      <c r="B46" s="25">
        <v>16007458.77</v>
      </c>
      <c r="C46" s="25">
        <v>14003587.59</v>
      </c>
      <c r="E46" s="29"/>
      <c r="F46" s="29"/>
      <c r="G46"/>
      <c r="H46"/>
      <c r="I46"/>
      <c r="J46"/>
      <c r="K46"/>
    </row>
    <row r="47" spans="1:11" s="21" customFormat="1" x14ac:dyDescent="0.2">
      <c r="A47" s="24" t="s">
        <v>39</v>
      </c>
      <c r="B47" s="25">
        <v>11606243.58</v>
      </c>
      <c r="C47" s="25">
        <v>9811646.8599999994</v>
      </c>
      <c r="E47" s="30"/>
      <c r="F47" s="30"/>
      <c r="G47"/>
      <c r="H47"/>
      <c r="I47"/>
      <c r="J47"/>
      <c r="K47"/>
    </row>
    <row r="48" spans="1:11" s="21" customFormat="1" x14ac:dyDescent="0.2">
      <c r="A48" s="24" t="s">
        <v>40</v>
      </c>
      <c r="B48" s="25">
        <v>19666856.809999999</v>
      </c>
      <c r="C48" s="25">
        <v>21497455.27</v>
      </c>
      <c r="E48"/>
      <c r="F48"/>
      <c r="G48"/>
      <c r="H48"/>
      <c r="I48"/>
      <c r="J48"/>
      <c r="K48"/>
    </row>
    <row r="49" spans="1:11" s="21" customFormat="1" x14ac:dyDescent="0.2">
      <c r="A49" s="24" t="s">
        <v>41</v>
      </c>
      <c r="B49" s="25">
        <v>18287059.32</v>
      </c>
      <c r="C49" s="25">
        <v>13329428.33</v>
      </c>
      <c r="E49"/>
      <c r="F49"/>
      <c r="G49"/>
      <c r="H49"/>
      <c r="I49"/>
      <c r="J49"/>
      <c r="K49"/>
    </row>
    <row r="50" spans="1:11" s="21" customFormat="1" x14ac:dyDescent="0.2">
      <c r="A50" s="24"/>
      <c r="B50" s="25"/>
      <c r="C50" s="25"/>
      <c r="E50"/>
      <c r="F50"/>
      <c r="G50"/>
      <c r="H50"/>
      <c r="I50"/>
      <c r="J50"/>
      <c r="K50"/>
    </row>
    <row r="51" spans="1:11" s="21" customFormat="1" x14ac:dyDescent="0.2">
      <c r="A51" s="22" t="s">
        <v>42</v>
      </c>
      <c r="B51" s="25"/>
      <c r="C51" s="25"/>
      <c r="E51"/>
      <c r="F51" s="31"/>
      <c r="G51"/>
      <c r="H51"/>
      <c r="I51"/>
      <c r="J51"/>
      <c r="K51"/>
    </row>
    <row r="52" spans="1:11" s="21" customFormat="1" x14ac:dyDescent="0.2">
      <c r="A52" s="24" t="s">
        <v>43</v>
      </c>
      <c r="B52" s="25">
        <v>24068072</v>
      </c>
      <c r="C52" s="25">
        <v>25689396</v>
      </c>
      <c r="E52" s="29"/>
      <c r="F52" s="29"/>
      <c r="G52"/>
      <c r="H52"/>
      <c r="I52"/>
      <c r="J52"/>
      <c r="K52"/>
    </row>
    <row r="53" spans="1:11" s="21" customFormat="1" x14ac:dyDescent="0.2">
      <c r="A53" s="24" t="s">
        <v>44</v>
      </c>
      <c r="B53" s="25">
        <v>16290713.039999999</v>
      </c>
      <c r="C53" s="25">
        <v>14852183.75</v>
      </c>
      <c r="E53" s="30"/>
      <c r="F53" s="30"/>
      <c r="G53"/>
      <c r="H53"/>
      <c r="I53"/>
      <c r="J53"/>
      <c r="K53"/>
    </row>
    <row r="54" spans="1:11" s="21" customFormat="1" x14ac:dyDescent="0.2">
      <c r="A54" s="24" t="s">
        <v>45</v>
      </c>
      <c r="B54" s="25">
        <v>16492767.539999999</v>
      </c>
      <c r="C54" s="25">
        <v>11310820.859999999</v>
      </c>
      <c r="E54" s="32"/>
      <c r="F54" s="31"/>
      <c r="G54"/>
      <c r="H54"/>
      <c r="I54"/>
      <c r="J54"/>
      <c r="K54"/>
    </row>
    <row r="55" spans="1:11" s="21" customFormat="1" x14ac:dyDescent="0.2">
      <c r="A55" s="24" t="s">
        <v>46</v>
      </c>
      <c r="B55" s="25">
        <v>24270126.5</v>
      </c>
      <c r="C55" s="25">
        <v>22148033.109999999</v>
      </c>
      <c r="E55" s="32"/>
      <c r="F55" s="31"/>
      <c r="G55"/>
      <c r="H55"/>
      <c r="I55"/>
      <c r="J55"/>
      <c r="K55"/>
    </row>
    <row r="56" spans="1:11" s="21" customFormat="1" x14ac:dyDescent="0.2">
      <c r="A56" s="24" t="s">
        <v>47</v>
      </c>
      <c r="B56" s="25">
        <v>12423976.640000001</v>
      </c>
      <c r="C56" s="25">
        <v>11113390.75</v>
      </c>
      <c r="E56"/>
      <c r="F56" s="31"/>
      <c r="G56"/>
      <c r="H56"/>
      <c r="I56"/>
      <c r="J56"/>
      <c r="K56"/>
    </row>
    <row r="57" spans="1:11" s="21" customFormat="1" x14ac:dyDescent="0.2">
      <c r="A57" s="24" t="s">
        <v>48</v>
      </c>
      <c r="B57" s="25">
        <v>12423976.640000001</v>
      </c>
      <c r="C57" s="25">
        <v>11113390.75</v>
      </c>
      <c r="E57"/>
      <c r="F57" s="31"/>
      <c r="G57"/>
      <c r="H57"/>
      <c r="I57"/>
      <c r="J57"/>
      <c r="K57"/>
    </row>
    <row r="58" spans="1:11" s="21" customFormat="1" x14ac:dyDescent="0.2">
      <c r="A58" s="24" t="s">
        <v>49</v>
      </c>
      <c r="B58" s="25">
        <v>12280243.15</v>
      </c>
      <c r="C58" s="25">
        <v>10863432.18</v>
      </c>
      <c r="E58" s="29"/>
      <c r="F58" s="29"/>
      <c r="G58"/>
      <c r="H58"/>
      <c r="I58"/>
      <c r="J58"/>
      <c r="K58"/>
    </row>
    <row r="59" spans="1:11" s="21" customFormat="1" x14ac:dyDescent="0.2">
      <c r="B59" s="25"/>
      <c r="C59" s="25"/>
      <c r="E59" s="30"/>
      <c r="F59" s="30"/>
      <c r="G59"/>
      <c r="H59"/>
      <c r="I59"/>
      <c r="J59"/>
      <c r="K59"/>
    </row>
    <row r="60" spans="1:11" s="21" customFormat="1" x14ac:dyDescent="0.2">
      <c r="B60" s="33"/>
      <c r="C60" s="25"/>
      <c r="E60"/>
      <c r="F60" s="31"/>
      <c r="G60"/>
      <c r="H60"/>
      <c r="I60"/>
      <c r="J60"/>
      <c r="K60"/>
    </row>
    <row r="61" spans="1:11" s="21" customFormat="1" x14ac:dyDescent="0.2">
      <c r="B61" s="33"/>
      <c r="C61" s="25"/>
      <c r="E61"/>
      <c r="F61" s="34"/>
      <c r="G61"/>
      <c r="H61"/>
      <c r="I61"/>
      <c r="J61"/>
      <c r="K61"/>
    </row>
    <row r="62" spans="1:11" s="21" customFormat="1" x14ac:dyDescent="0.2">
      <c r="B62" s="35"/>
      <c r="C62" s="25"/>
      <c r="E62" s="37"/>
      <c r="F62" s="36"/>
      <c r="G62"/>
      <c r="H62"/>
      <c r="I62"/>
      <c r="J62"/>
      <c r="K62"/>
    </row>
    <row r="63" spans="1:11" s="21" customFormat="1" x14ac:dyDescent="0.2">
      <c r="B63" s="35"/>
      <c r="C63" s="25"/>
      <c r="E63" s="37"/>
      <c r="F63" s="36"/>
      <c r="G63"/>
      <c r="H63"/>
      <c r="I63"/>
      <c r="J63"/>
      <c r="K63"/>
    </row>
    <row r="64" spans="1:11" s="21" customFormat="1" x14ac:dyDescent="0.2">
      <c r="A64" s="35"/>
      <c r="B64" s="35"/>
      <c r="C64" s="25"/>
      <c r="G64" s="32"/>
      <c r="H64"/>
      <c r="I64"/>
      <c r="J64"/>
      <c r="K64"/>
    </row>
    <row r="65" spans="1:11" s="21" customFormat="1" x14ac:dyDescent="0.2">
      <c r="A65" s="35"/>
      <c r="B65" s="33"/>
      <c r="C65" s="33"/>
      <c r="E65"/>
      <c r="G65"/>
      <c r="H65"/>
      <c r="I65"/>
      <c r="J65"/>
      <c r="K65"/>
    </row>
    <row r="66" spans="1:11" s="21" customFormat="1" x14ac:dyDescent="0.2">
      <c r="A66" s="35"/>
      <c r="B66" s="33"/>
      <c r="C66" s="33"/>
      <c r="E66"/>
      <c r="F66"/>
      <c r="G66"/>
      <c r="H66"/>
      <c r="I66"/>
      <c r="J66"/>
      <c r="K66"/>
    </row>
    <row r="67" spans="1:11" s="21" customFormat="1" x14ac:dyDescent="0.2">
      <c r="A67" s="38"/>
      <c r="B67" s="33"/>
      <c r="C67" s="33"/>
      <c r="E67"/>
      <c r="F67"/>
      <c r="G67"/>
      <c r="H67"/>
      <c r="I67"/>
      <c r="J67"/>
      <c r="K67"/>
    </row>
    <row r="68" spans="1:11" s="21" customFormat="1" x14ac:dyDescent="0.2">
      <c r="A68" s="45" t="s">
        <v>71</v>
      </c>
      <c r="B68" s="33"/>
      <c r="C68" s="33"/>
      <c r="G68"/>
      <c r="H68"/>
      <c r="I68"/>
      <c r="J68"/>
      <c r="K68"/>
    </row>
    <row r="69" spans="1:11" s="21" customFormat="1" x14ac:dyDescent="0.2">
      <c r="A69" s="45" t="s">
        <v>132</v>
      </c>
      <c r="B69" s="33"/>
      <c r="C69" s="33"/>
      <c r="G69"/>
      <c r="H69"/>
      <c r="I69"/>
      <c r="J69"/>
      <c r="K69"/>
    </row>
    <row r="70" spans="1:11" s="21" customFormat="1" x14ac:dyDescent="0.2">
      <c r="B70" s="33"/>
      <c r="C70" s="33"/>
      <c r="E70"/>
      <c r="F70"/>
      <c r="G70"/>
    </row>
    <row r="71" spans="1:11" s="21" customFormat="1" x14ac:dyDescent="0.2">
      <c r="B71" s="33"/>
      <c r="C71" s="33"/>
      <c r="E71"/>
      <c r="F71"/>
      <c r="G71"/>
    </row>
    <row r="72" spans="1:11" s="21" customFormat="1" x14ac:dyDescent="0.2">
      <c r="B72" s="33"/>
      <c r="C72" s="33"/>
    </row>
    <row r="73" spans="1:11" s="21" customFormat="1" x14ac:dyDescent="0.2">
      <c r="B73" s="33"/>
      <c r="C73" s="33"/>
    </row>
    <row r="74" spans="1:11" s="21" customFormat="1" x14ac:dyDescent="0.2">
      <c r="B74" s="33"/>
      <c r="C74" s="33"/>
    </row>
    <row r="75" spans="1:11" s="21" customFormat="1" x14ac:dyDescent="0.2">
      <c r="B75" s="33"/>
      <c r="C75" s="33"/>
    </row>
    <row r="76" spans="1:11" s="21" customFormat="1" x14ac:dyDescent="0.2">
      <c r="B76" s="33"/>
      <c r="C76" s="33"/>
    </row>
    <row r="77" spans="1:11" s="21" customFormat="1" x14ac:dyDescent="0.2">
      <c r="B77" s="33"/>
      <c r="C77" s="33"/>
    </row>
    <row r="78" spans="1:11" s="21" customFormat="1" x14ac:dyDescent="0.2">
      <c r="B78" s="33"/>
      <c r="C78" s="33"/>
    </row>
    <row r="79" spans="1:11" s="21" customFormat="1" x14ac:dyDescent="0.2">
      <c r="B79" s="33"/>
      <c r="C79" s="33"/>
    </row>
    <row r="80" spans="1:11" s="21" customFormat="1" x14ac:dyDescent="0.2">
      <c r="B80" s="33"/>
      <c r="C80" s="33"/>
    </row>
    <row r="81" spans="2:3" s="21" customFormat="1" x14ac:dyDescent="0.2">
      <c r="C81" s="33"/>
    </row>
    <row r="82" spans="2:3" x14ac:dyDescent="0.2">
      <c r="C82" s="5"/>
    </row>
    <row r="83" spans="2:3" x14ac:dyDescent="0.2">
      <c r="C83" s="5"/>
    </row>
    <row r="84" spans="2:3" x14ac:dyDescent="0.2">
      <c r="C84" s="5"/>
    </row>
    <row r="85" spans="2:3" x14ac:dyDescent="0.2"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  <row r="105" spans="2:3" x14ac:dyDescent="0.2">
      <c r="B105" s="5"/>
      <c r="C105" s="5"/>
    </row>
    <row r="106" spans="2:3" x14ac:dyDescent="0.2">
      <c r="B106" s="5"/>
      <c r="C106" s="5"/>
    </row>
    <row r="107" spans="2:3" x14ac:dyDescent="0.2">
      <c r="B107" s="5"/>
      <c r="C107" s="5"/>
    </row>
    <row r="108" spans="2:3" x14ac:dyDescent="0.2">
      <c r="B108" s="5"/>
      <c r="C108" s="5"/>
    </row>
    <row r="109" spans="2:3" x14ac:dyDescent="0.2">
      <c r="B109" s="5"/>
      <c r="C109" s="5"/>
    </row>
    <row r="110" spans="2:3" x14ac:dyDescent="0.2">
      <c r="B110" s="5"/>
      <c r="C110" s="5"/>
    </row>
    <row r="111" spans="2:3" x14ac:dyDescent="0.2">
      <c r="B111" s="5"/>
      <c r="C111" s="5"/>
    </row>
    <row r="112" spans="2:3" x14ac:dyDescent="0.2">
      <c r="B112" s="5"/>
      <c r="C112" s="5"/>
    </row>
    <row r="113" spans="2:3" x14ac:dyDescent="0.2">
      <c r="B113" s="5"/>
      <c r="C113" s="5"/>
    </row>
    <row r="114" spans="2:3" x14ac:dyDescent="0.2">
      <c r="B114" s="5"/>
      <c r="C114" s="5"/>
    </row>
    <row r="115" spans="2:3" x14ac:dyDescent="0.2">
      <c r="B115" s="5"/>
      <c r="C115" s="5"/>
    </row>
    <row r="116" spans="2:3" x14ac:dyDescent="0.2">
      <c r="B116" s="5"/>
      <c r="C116" s="5"/>
    </row>
    <row r="117" spans="2:3" x14ac:dyDescent="0.2">
      <c r="B117" s="5"/>
      <c r="C117" s="5"/>
    </row>
    <row r="118" spans="2:3" x14ac:dyDescent="0.2">
      <c r="B118" s="5"/>
      <c r="C118" s="5"/>
    </row>
    <row r="119" spans="2:3" x14ac:dyDescent="0.2">
      <c r="B119" s="5"/>
      <c r="C119" s="5"/>
    </row>
    <row r="120" spans="2:3" x14ac:dyDescent="0.2">
      <c r="B120" s="5"/>
      <c r="C120" s="5"/>
    </row>
    <row r="121" spans="2:3" x14ac:dyDescent="0.2">
      <c r="B121" s="5"/>
      <c r="C121" s="5"/>
    </row>
    <row r="122" spans="2:3" x14ac:dyDescent="0.2">
      <c r="B122" s="5"/>
      <c r="C122" s="5"/>
    </row>
    <row r="123" spans="2:3" x14ac:dyDescent="0.2">
      <c r="B123" s="5"/>
      <c r="C123" s="5"/>
    </row>
    <row r="124" spans="2:3" x14ac:dyDescent="0.2">
      <c r="B124" s="5"/>
      <c r="C124" s="5"/>
    </row>
    <row r="125" spans="2:3" x14ac:dyDescent="0.2">
      <c r="B125" s="5"/>
      <c r="C125" s="5"/>
    </row>
    <row r="126" spans="2:3" x14ac:dyDescent="0.2">
      <c r="B126" s="5"/>
      <c r="C126" s="5"/>
    </row>
    <row r="127" spans="2:3" x14ac:dyDescent="0.2">
      <c r="B127" s="5"/>
      <c r="C127" s="5"/>
    </row>
    <row r="128" spans="2:3" x14ac:dyDescent="0.2">
      <c r="B128" s="5"/>
      <c r="C128" s="5"/>
    </row>
    <row r="129" spans="2:3" x14ac:dyDescent="0.2">
      <c r="B129" s="5"/>
      <c r="C129" s="5"/>
    </row>
    <row r="130" spans="2:3" x14ac:dyDescent="0.2">
      <c r="B130" s="5"/>
      <c r="C130" s="5"/>
    </row>
    <row r="131" spans="2:3" x14ac:dyDescent="0.2">
      <c r="B131" s="5"/>
      <c r="C131" s="5"/>
    </row>
    <row r="132" spans="2:3" x14ac:dyDescent="0.2">
      <c r="B132" s="5"/>
      <c r="C132" s="5"/>
    </row>
    <row r="133" spans="2:3" x14ac:dyDescent="0.2">
      <c r="B133" s="5"/>
      <c r="C133" s="5"/>
    </row>
    <row r="134" spans="2:3" x14ac:dyDescent="0.2">
      <c r="B134" s="5"/>
      <c r="C134" s="5"/>
    </row>
    <row r="135" spans="2:3" x14ac:dyDescent="0.2">
      <c r="B135" s="5"/>
      <c r="C135" s="5"/>
    </row>
    <row r="136" spans="2:3" x14ac:dyDescent="0.2">
      <c r="B136" s="17"/>
      <c r="C136" s="17"/>
    </row>
    <row r="137" spans="2:3" x14ac:dyDescent="0.2">
      <c r="B137" s="17"/>
      <c r="C137" s="17"/>
    </row>
    <row r="138" spans="2:3" x14ac:dyDescent="0.2">
      <c r="B138" s="17"/>
      <c r="C138" s="17"/>
    </row>
    <row r="139" spans="2:3" x14ac:dyDescent="0.2">
      <c r="B139" s="17"/>
      <c r="C139" s="17"/>
    </row>
    <row r="140" spans="2:3" x14ac:dyDescent="0.2">
      <c r="B140" s="17"/>
      <c r="C140" s="17"/>
    </row>
    <row r="141" spans="2:3" x14ac:dyDescent="0.2">
      <c r="B141" s="17"/>
      <c r="C141" s="17"/>
    </row>
    <row r="142" spans="2:3" x14ac:dyDescent="0.2">
      <c r="B142" s="17"/>
      <c r="C142" s="17"/>
    </row>
    <row r="143" spans="2:3" x14ac:dyDescent="0.2">
      <c r="B143" s="17"/>
      <c r="C143" s="17"/>
    </row>
    <row r="144" spans="2:3" x14ac:dyDescent="0.2">
      <c r="B144" s="17"/>
      <c r="C144" s="17"/>
    </row>
    <row r="145" spans="2:3" x14ac:dyDescent="0.2">
      <c r="B145" s="17"/>
      <c r="C145" s="17"/>
    </row>
    <row r="146" spans="2:3" x14ac:dyDescent="0.2">
      <c r="B146" s="17"/>
      <c r="C146" s="17"/>
    </row>
    <row r="147" spans="2:3" x14ac:dyDescent="0.2">
      <c r="B147" s="17"/>
      <c r="C147" s="17"/>
    </row>
    <row r="148" spans="2:3" x14ac:dyDescent="0.2">
      <c r="B148" s="17"/>
      <c r="C148" s="17"/>
    </row>
    <row r="149" spans="2:3" x14ac:dyDescent="0.2">
      <c r="B149" s="17"/>
      <c r="C149" s="17"/>
    </row>
    <row r="150" spans="2:3" x14ac:dyDescent="0.2">
      <c r="B150" s="17"/>
      <c r="C150" s="17"/>
    </row>
    <row r="151" spans="2:3" x14ac:dyDescent="0.2">
      <c r="B151" s="17"/>
      <c r="C151" s="17"/>
    </row>
    <row r="152" spans="2:3" x14ac:dyDescent="0.2">
      <c r="B152" s="17"/>
      <c r="C152" s="17"/>
    </row>
    <row r="153" spans="2:3" x14ac:dyDescent="0.2">
      <c r="B153" s="17"/>
      <c r="C153" s="17"/>
    </row>
    <row r="154" spans="2:3" x14ac:dyDescent="0.2">
      <c r="B154" s="17"/>
      <c r="C154" s="17"/>
    </row>
    <row r="155" spans="2:3" x14ac:dyDescent="0.2">
      <c r="B155" s="17"/>
      <c r="C155" s="17"/>
    </row>
    <row r="156" spans="2:3" x14ac:dyDescent="0.2">
      <c r="B156" s="17"/>
      <c r="C156" s="17"/>
    </row>
    <row r="157" spans="2:3" x14ac:dyDescent="0.2">
      <c r="B157" s="17"/>
      <c r="C157" s="17"/>
    </row>
    <row r="158" spans="2:3" x14ac:dyDescent="0.2">
      <c r="B158" s="17"/>
      <c r="C158" s="17"/>
    </row>
    <row r="159" spans="2:3" x14ac:dyDescent="0.2">
      <c r="B159" s="17"/>
      <c r="C159" s="17"/>
    </row>
    <row r="160" spans="2:3" x14ac:dyDescent="0.2">
      <c r="B160" s="17"/>
      <c r="C160" s="17"/>
    </row>
    <row r="161" spans="2:3" x14ac:dyDescent="0.2">
      <c r="B161" s="17"/>
      <c r="C161" s="17"/>
    </row>
    <row r="162" spans="2:3" x14ac:dyDescent="0.2">
      <c r="B162" s="17"/>
      <c r="C162" s="17"/>
    </row>
    <row r="163" spans="2:3" x14ac:dyDescent="0.2">
      <c r="B163" s="17"/>
      <c r="C163" s="17"/>
    </row>
    <row r="164" spans="2:3" x14ac:dyDescent="0.2">
      <c r="B164" s="17"/>
      <c r="C164" s="17"/>
    </row>
    <row r="165" spans="2:3" x14ac:dyDescent="0.2">
      <c r="B165" s="17"/>
      <c r="C165" s="17"/>
    </row>
    <row r="166" spans="2:3" x14ac:dyDescent="0.2">
      <c r="B166" s="17"/>
      <c r="C166" s="17"/>
    </row>
    <row r="167" spans="2:3" x14ac:dyDescent="0.2">
      <c r="B167" s="17"/>
      <c r="C167" s="17"/>
    </row>
    <row r="168" spans="2:3" x14ac:dyDescent="0.2">
      <c r="B168" s="17"/>
      <c r="C168" s="17"/>
    </row>
    <row r="169" spans="2:3" x14ac:dyDescent="0.2">
      <c r="B169" s="17"/>
      <c r="C169" s="17"/>
    </row>
    <row r="170" spans="2:3" x14ac:dyDescent="0.2">
      <c r="B170" s="17"/>
      <c r="C170" s="17"/>
    </row>
    <row r="171" spans="2:3" x14ac:dyDescent="0.2">
      <c r="B171" s="17"/>
      <c r="C171" s="17"/>
    </row>
    <row r="172" spans="2:3" x14ac:dyDescent="0.2">
      <c r="B172" s="17"/>
      <c r="C172" s="17"/>
    </row>
    <row r="173" spans="2:3" x14ac:dyDescent="0.2">
      <c r="B173" s="17"/>
      <c r="C173" s="17"/>
    </row>
    <row r="174" spans="2:3" x14ac:dyDescent="0.2">
      <c r="B174" s="17"/>
      <c r="C174" s="17"/>
    </row>
    <row r="175" spans="2:3" x14ac:dyDescent="0.2">
      <c r="B175" s="17"/>
      <c r="C175" s="17"/>
    </row>
    <row r="176" spans="2:3" x14ac:dyDescent="0.2">
      <c r="B176" s="17"/>
      <c r="C176" s="17"/>
    </row>
    <row r="177" spans="2:3" x14ac:dyDescent="0.2">
      <c r="B177" s="17"/>
      <c r="C177" s="17"/>
    </row>
    <row r="178" spans="2:3" x14ac:dyDescent="0.2">
      <c r="B178" s="17"/>
      <c r="C178" s="17"/>
    </row>
    <row r="179" spans="2:3" x14ac:dyDescent="0.2">
      <c r="B179" s="17"/>
      <c r="C179" s="17"/>
    </row>
    <row r="180" spans="2:3" x14ac:dyDescent="0.2">
      <c r="B180" s="17"/>
      <c r="C180" s="17"/>
    </row>
    <row r="181" spans="2:3" x14ac:dyDescent="0.2">
      <c r="B181" s="17"/>
      <c r="C181" s="17"/>
    </row>
    <row r="182" spans="2:3" x14ac:dyDescent="0.2">
      <c r="B182" s="17"/>
      <c r="C182" s="17"/>
    </row>
    <row r="183" spans="2:3" x14ac:dyDescent="0.2">
      <c r="B183" s="17"/>
      <c r="C183" s="17"/>
    </row>
    <row r="184" spans="2:3" x14ac:dyDescent="0.2">
      <c r="B184" s="17"/>
      <c r="C184" s="17"/>
    </row>
    <row r="185" spans="2:3" x14ac:dyDescent="0.2">
      <c r="B185" s="17"/>
      <c r="C185" s="17"/>
    </row>
    <row r="186" spans="2:3" x14ac:dyDescent="0.2">
      <c r="B186" s="17"/>
      <c r="C186" s="17"/>
    </row>
    <row r="187" spans="2:3" x14ac:dyDescent="0.2">
      <c r="B187" s="17"/>
      <c r="C187" s="17"/>
    </row>
    <row r="188" spans="2:3" x14ac:dyDescent="0.2">
      <c r="B188" s="17"/>
      <c r="C188" s="17"/>
    </row>
    <row r="189" spans="2:3" x14ac:dyDescent="0.2">
      <c r="B189" s="17"/>
      <c r="C189" s="17"/>
    </row>
    <row r="190" spans="2:3" x14ac:dyDescent="0.2">
      <c r="B190" s="17"/>
      <c r="C190" s="17"/>
    </row>
    <row r="191" spans="2:3" x14ac:dyDescent="0.2">
      <c r="B191" s="17"/>
      <c r="C191" s="17"/>
    </row>
    <row r="192" spans="2:3" x14ac:dyDescent="0.2">
      <c r="B192" s="17"/>
      <c r="C192" s="17"/>
    </row>
    <row r="193" spans="2:3" x14ac:dyDescent="0.2">
      <c r="B193" s="17"/>
      <c r="C193" s="17"/>
    </row>
    <row r="194" spans="2:3" x14ac:dyDescent="0.2">
      <c r="B194" s="17"/>
      <c r="C194" s="17"/>
    </row>
    <row r="195" spans="2:3" x14ac:dyDescent="0.2">
      <c r="B195" s="17"/>
      <c r="C195" s="17"/>
    </row>
    <row r="196" spans="2:3" x14ac:dyDescent="0.2">
      <c r="B196" s="17"/>
      <c r="C196" s="17"/>
    </row>
    <row r="197" spans="2:3" x14ac:dyDescent="0.2">
      <c r="B197" s="17"/>
      <c r="C197" s="17"/>
    </row>
    <row r="198" spans="2:3" x14ac:dyDescent="0.2">
      <c r="B198" s="17"/>
      <c r="C198" s="17"/>
    </row>
    <row r="199" spans="2:3" x14ac:dyDescent="0.2">
      <c r="B199" s="17"/>
      <c r="C199" s="17"/>
    </row>
    <row r="200" spans="2:3" x14ac:dyDescent="0.2">
      <c r="B200" s="17"/>
      <c r="C200" s="17"/>
    </row>
    <row r="201" spans="2:3" x14ac:dyDescent="0.2">
      <c r="B201" s="17"/>
      <c r="C201" s="17"/>
    </row>
    <row r="202" spans="2:3" x14ac:dyDescent="0.2">
      <c r="B202" s="17"/>
      <c r="C202" s="17"/>
    </row>
    <row r="203" spans="2:3" x14ac:dyDescent="0.2">
      <c r="B203" s="17"/>
      <c r="C203" s="17"/>
    </row>
    <row r="204" spans="2:3" x14ac:dyDescent="0.2">
      <c r="B204" s="17"/>
      <c r="C204" s="17"/>
    </row>
    <row r="205" spans="2:3" x14ac:dyDescent="0.2">
      <c r="B205" s="17"/>
      <c r="C205" s="17"/>
    </row>
    <row r="206" spans="2:3" x14ac:dyDescent="0.2">
      <c r="B206" s="17"/>
      <c r="C206" s="17"/>
    </row>
    <row r="207" spans="2:3" x14ac:dyDescent="0.2">
      <c r="B207" s="17"/>
      <c r="C207" s="17"/>
    </row>
    <row r="208" spans="2:3" x14ac:dyDescent="0.2">
      <c r="B208" s="17"/>
      <c r="C208" s="17"/>
    </row>
    <row r="209" spans="2:3" x14ac:dyDescent="0.2">
      <c r="B209" s="17"/>
      <c r="C209" s="17"/>
    </row>
    <row r="210" spans="2:3" x14ac:dyDescent="0.2">
      <c r="B210" s="17"/>
      <c r="C210" s="17"/>
    </row>
  </sheetData>
  <mergeCells count="3">
    <mergeCell ref="A1:F1"/>
    <mergeCell ref="A2:F2"/>
    <mergeCell ref="A3:F3"/>
  </mergeCells>
  <pageMargins left="0.74803149606299213" right="0.74803149606299213" top="0.59055118110236227" bottom="0.59055118110236227" header="0.51181102362204722" footer="0.51181102362204722"/>
  <pageSetup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workbookViewId="0"/>
  </sheetViews>
  <sheetFormatPr baseColWidth="10" defaultRowHeight="12.75" x14ac:dyDescent="0.2"/>
  <cols>
    <col min="1" max="1" width="56" style="86" bestFit="1" customWidth="1"/>
    <col min="2" max="2" width="11.42578125" style="86"/>
    <col min="3" max="3" width="13.28515625" style="86" customWidth="1"/>
    <col min="4" max="4" width="12.85546875" style="86" bestFit="1" customWidth="1"/>
    <col min="5" max="6" width="11.42578125" style="86"/>
    <col min="7" max="7" width="11.85546875" style="86" bestFit="1" customWidth="1"/>
    <col min="8" max="247" width="11.42578125" style="86"/>
    <col min="248" max="248" width="54.7109375" style="86" bestFit="1" customWidth="1"/>
    <col min="249" max="250" width="11.42578125" style="86"/>
    <col min="251" max="251" width="12.85546875" style="86" bestFit="1" customWidth="1"/>
    <col min="252" max="254" width="11.42578125" style="86"/>
    <col min="255" max="255" width="16.42578125" style="86" bestFit="1" customWidth="1"/>
    <col min="256" max="503" width="11.42578125" style="86"/>
    <col min="504" max="504" width="54.7109375" style="86" bestFit="1" customWidth="1"/>
    <col min="505" max="506" width="11.42578125" style="86"/>
    <col min="507" max="507" width="12.85546875" style="86" bestFit="1" customWidth="1"/>
    <col min="508" max="510" width="11.42578125" style="86"/>
    <col min="511" max="511" width="16.42578125" style="86" bestFit="1" customWidth="1"/>
    <col min="512" max="759" width="11.42578125" style="86"/>
    <col min="760" max="760" width="54.7109375" style="86" bestFit="1" customWidth="1"/>
    <col min="761" max="762" width="11.42578125" style="86"/>
    <col min="763" max="763" width="12.85546875" style="86" bestFit="1" customWidth="1"/>
    <col min="764" max="766" width="11.42578125" style="86"/>
    <col min="767" max="767" width="16.42578125" style="86" bestFit="1" customWidth="1"/>
    <col min="768" max="1015" width="11.42578125" style="86"/>
    <col min="1016" max="1016" width="54.7109375" style="86" bestFit="1" customWidth="1"/>
    <col min="1017" max="1018" width="11.42578125" style="86"/>
    <col min="1019" max="1019" width="12.85546875" style="86" bestFit="1" customWidth="1"/>
    <col min="1020" max="1022" width="11.42578125" style="86"/>
    <col min="1023" max="1023" width="16.42578125" style="86" bestFit="1" customWidth="1"/>
    <col min="1024" max="1271" width="11.42578125" style="86"/>
    <col min="1272" max="1272" width="54.7109375" style="86" bestFit="1" customWidth="1"/>
    <col min="1273" max="1274" width="11.42578125" style="86"/>
    <col min="1275" max="1275" width="12.85546875" style="86" bestFit="1" customWidth="1"/>
    <col min="1276" max="1278" width="11.42578125" style="86"/>
    <col min="1279" max="1279" width="16.42578125" style="86" bestFit="1" customWidth="1"/>
    <col min="1280" max="1527" width="11.42578125" style="86"/>
    <col min="1528" max="1528" width="54.7109375" style="86" bestFit="1" customWidth="1"/>
    <col min="1529" max="1530" width="11.42578125" style="86"/>
    <col min="1531" max="1531" width="12.85546875" style="86" bestFit="1" customWidth="1"/>
    <col min="1532" max="1534" width="11.42578125" style="86"/>
    <col min="1535" max="1535" width="16.42578125" style="86" bestFit="1" customWidth="1"/>
    <col min="1536" max="1783" width="11.42578125" style="86"/>
    <col min="1784" max="1784" width="54.7109375" style="86" bestFit="1" customWidth="1"/>
    <col min="1785" max="1786" width="11.42578125" style="86"/>
    <col min="1787" max="1787" width="12.85546875" style="86" bestFit="1" customWidth="1"/>
    <col min="1788" max="1790" width="11.42578125" style="86"/>
    <col min="1791" max="1791" width="16.42578125" style="86" bestFit="1" customWidth="1"/>
    <col min="1792" max="2039" width="11.42578125" style="86"/>
    <col min="2040" max="2040" width="54.7109375" style="86" bestFit="1" customWidth="1"/>
    <col min="2041" max="2042" width="11.42578125" style="86"/>
    <col min="2043" max="2043" width="12.85546875" style="86" bestFit="1" customWidth="1"/>
    <col min="2044" max="2046" width="11.42578125" style="86"/>
    <col min="2047" max="2047" width="16.42578125" style="86" bestFit="1" customWidth="1"/>
    <col min="2048" max="2295" width="11.42578125" style="86"/>
    <col min="2296" max="2296" width="54.7109375" style="86" bestFit="1" customWidth="1"/>
    <col min="2297" max="2298" width="11.42578125" style="86"/>
    <col min="2299" max="2299" width="12.85546875" style="86" bestFit="1" customWidth="1"/>
    <col min="2300" max="2302" width="11.42578125" style="86"/>
    <col min="2303" max="2303" width="16.42578125" style="86" bestFit="1" customWidth="1"/>
    <col min="2304" max="2551" width="11.42578125" style="86"/>
    <col min="2552" max="2552" width="54.7109375" style="86" bestFit="1" customWidth="1"/>
    <col min="2553" max="2554" width="11.42578125" style="86"/>
    <col min="2555" max="2555" width="12.85546875" style="86" bestFit="1" customWidth="1"/>
    <col min="2556" max="2558" width="11.42578125" style="86"/>
    <col min="2559" max="2559" width="16.42578125" style="86" bestFit="1" customWidth="1"/>
    <col min="2560" max="2807" width="11.42578125" style="86"/>
    <col min="2808" max="2808" width="54.7109375" style="86" bestFit="1" customWidth="1"/>
    <col min="2809" max="2810" width="11.42578125" style="86"/>
    <col min="2811" max="2811" width="12.85546875" style="86" bestFit="1" customWidth="1"/>
    <col min="2812" max="2814" width="11.42578125" style="86"/>
    <col min="2815" max="2815" width="16.42578125" style="86" bestFit="1" customWidth="1"/>
    <col min="2816" max="3063" width="11.42578125" style="86"/>
    <col min="3064" max="3064" width="54.7109375" style="86" bestFit="1" customWidth="1"/>
    <col min="3065" max="3066" width="11.42578125" style="86"/>
    <col min="3067" max="3067" width="12.85546875" style="86" bestFit="1" customWidth="1"/>
    <col min="3068" max="3070" width="11.42578125" style="86"/>
    <col min="3071" max="3071" width="16.42578125" style="86" bestFit="1" customWidth="1"/>
    <col min="3072" max="3319" width="11.42578125" style="86"/>
    <col min="3320" max="3320" width="54.7109375" style="86" bestFit="1" customWidth="1"/>
    <col min="3321" max="3322" width="11.42578125" style="86"/>
    <col min="3323" max="3323" width="12.85546875" style="86" bestFit="1" customWidth="1"/>
    <col min="3324" max="3326" width="11.42578125" style="86"/>
    <col min="3327" max="3327" width="16.42578125" style="86" bestFit="1" customWidth="1"/>
    <col min="3328" max="3575" width="11.42578125" style="86"/>
    <col min="3576" max="3576" width="54.7109375" style="86" bestFit="1" customWidth="1"/>
    <col min="3577" max="3578" width="11.42578125" style="86"/>
    <col min="3579" max="3579" width="12.85546875" style="86" bestFit="1" customWidth="1"/>
    <col min="3580" max="3582" width="11.42578125" style="86"/>
    <col min="3583" max="3583" width="16.42578125" style="86" bestFit="1" customWidth="1"/>
    <col min="3584" max="3831" width="11.42578125" style="86"/>
    <col min="3832" max="3832" width="54.7109375" style="86" bestFit="1" customWidth="1"/>
    <col min="3833" max="3834" width="11.42578125" style="86"/>
    <col min="3835" max="3835" width="12.85546875" style="86" bestFit="1" customWidth="1"/>
    <col min="3836" max="3838" width="11.42578125" style="86"/>
    <col min="3839" max="3839" width="16.42578125" style="86" bestFit="1" customWidth="1"/>
    <col min="3840" max="4087" width="11.42578125" style="86"/>
    <col min="4088" max="4088" width="54.7109375" style="86" bestFit="1" customWidth="1"/>
    <col min="4089" max="4090" width="11.42578125" style="86"/>
    <col min="4091" max="4091" width="12.85546875" style="86" bestFit="1" customWidth="1"/>
    <col min="4092" max="4094" width="11.42578125" style="86"/>
    <col min="4095" max="4095" width="16.42578125" style="86" bestFit="1" customWidth="1"/>
    <col min="4096" max="4343" width="11.42578125" style="86"/>
    <col min="4344" max="4344" width="54.7109375" style="86" bestFit="1" customWidth="1"/>
    <col min="4345" max="4346" width="11.42578125" style="86"/>
    <col min="4347" max="4347" width="12.85546875" style="86" bestFit="1" customWidth="1"/>
    <col min="4348" max="4350" width="11.42578125" style="86"/>
    <col min="4351" max="4351" width="16.42578125" style="86" bestFit="1" customWidth="1"/>
    <col min="4352" max="4599" width="11.42578125" style="86"/>
    <col min="4600" max="4600" width="54.7109375" style="86" bestFit="1" customWidth="1"/>
    <col min="4601" max="4602" width="11.42578125" style="86"/>
    <col min="4603" max="4603" width="12.85546875" style="86" bestFit="1" customWidth="1"/>
    <col min="4604" max="4606" width="11.42578125" style="86"/>
    <col min="4607" max="4607" width="16.42578125" style="86" bestFit="1" customWidth="1"/>
    <col min="4608" max="4855" width="11.42578125" style="86"/>
    <col min="4856" max="4856" width="54.7109375" style="86" bestFit="1" customWidth="1"/>
    <col min="4857" max="4858" width="11.42578125" style="86"/>
    <col min="4859" max="4859" width="12.85546875" style="86" bestFit="1" customWidth="1"/>
    <col min="4860" max="4862" width="11.42578125" style="86"/>
    <col min="4863" max="4863" width="16.42578125" style="86" bestFit="1" customWidth="1"/>
    <col min="4864" max="5111" width="11.42578125" style="86"/>
    <col min="5112" max="5112" width="54.7109375" style="86" bestFit="1" customWidth="1"/>
    <col min="5113" max="5114" width="11.42578125" style="86"/>
    <col min="5115" max="5115" width="12.85546875" style="86" bestFit="1" customWidth="1"/>
    <col min="5116" max="5118" width="11.42578125" style="86"/>
    <col min="5119" max="5119" width="16.42578125" style="86" bestFit="1" customWidth="1"/>
    <col min="5120" max="5367" width="11.42578125" style="86"/>
    <col min="5368" max="5368" width="54.7109375" style="86" bestFit="1" customWidth="1"/>
    <col min="5369" max="5370" width="11.42578125" style="86"/>
    <col min="5371" max="5371" width="12.85546875" style="86" bestFit="1" customWidth="1"/>
    <col min="5372" max="5374" width="11.42578125" style="86"/>
    <col min="5375" max="5375" width="16.42578125" style="86" bestFit="1" customWidth="1"/>
    <col min="5376" max="5623" width="11.42578125" style="86"/>
    <col min="5624" max="5624" width="54.7109375" style="86" bestFit="1" customWidth="1"/>
    <col min="5625" max="5626" width="11.42578125" style="86"/>
    <col min="5627" max="5627" width="12.85546875" style="86" bestFit="1" customWidth="1"/>
    <col min="5628" max="5630" width="11.42578125" style="86"/>
    <col min="5631" max="5631" width="16.42578125" style="86" bestFit="1" customWidth="1"/>
    <col min="5632" max="5879" width="11.42578125" style="86"/>
    <col min="5880" max="5880" width="54.7109375" style="86" bestFit="1" customWidth="1"/>
    <col min="5881" max="5882" width="11.42578125" style="86"/>
    <col min="5883" max="5883" width="12.85546875" style="86" bestFit="1" customWidth="1"/>
    <col min="5884" max="5886" width="11.42578125" style="86"/>
    <col min="5887" max="5887" width="16.42578125" style="86" bestFit="1" customWidth="1"/>
    <col min="5888" max="6135" width="11.42578125" style="86"/>
    <col min="6136" max="6136" width="54.7109375" style="86" bestFit="1" customWidth="1"/>
    <col min="6137" max="6138" width="11.42578125" style="86"/>
    <col min="6139" max="6139" width="12.85546875" style="86" bestFit="1" customWidth="1"/>
    <col min="6140" max="6142" width="11.42578125" style="86"/>
    <col min="6143" max="6143" width="16.42578125" style="86" bestFit="1" customWidth="1"/>
    <col min="6144" max="6391" width="11.42578125" style="86"/>
    <col min="6392" max="6392" width="54.7109375" style="86" bestFit="1" customWidth="1"/>
    <col min="6393" max="6394" width="11.42578125" style="86"/>
    <col min="6395" max="6395" width="12.85546875" style="86" bestFit="1" customWidth="1"/>
    <col min="6396" max="6398" width="11.42578125" style="86"/>
    <col min="6399" max="6399" width="16.42578125" style="86" bestFit="1" customWidth="1"/>
    <col min="6400" max="6647" width="11.42578125" style="86"/>
    <col min="6648" max="6648" width="54.7109375" style="86" bestFit="1" customWidth="1"/>
    <col min="6649" max="6650" width="11.42578125" style="86"/>
    <col min="6651" max="6651" width="12.85546875" style="86" bestFit="1" customWidth="1"/>
    <col min="6652" max="6654" width="11.42578125" style="86"/>
    <col min="6655" max="6655" width="16.42578125" style="86" bestFit="1" customWidth="1"/>
    <col min="6656" max="6903" width="11.42578125" style="86"/>
    <col min="6904" max="6904" width="54.7109375" style="86" bestFit="1" customWidth="1"/>
    <col min="6905" max="6906" width="11.42578125" style="86"/>
    <col min="6907" max="6907" width="12.85546875" style="86" bestFit="1" customWidth="1"/>
    <col min="6908" max="6910" width="11.42578125" style="86"/>
    <col min="6911" max="6911" width="16.42578125" style="86" bestFit="1" customWidth="1"/>
    <col min="6912" max="7159" width="11.42578125" style="86"/>
    <col min="7160" max="7160" width="54.7109375" style="86" bestFit="1" customWidth="1"/>
    <col min="7161" max="7162" width="11.42578125" style="86"/>
    <col min="7163" max="7163" width="12.85546875" style="86" bestFit="1" customWidth="1"/>
    <col min="7164" max="7166" width="11.42578125" style="86"/>
    <col min="7167" max="7167" width="16.42578125" style="86" bestFit="1" customWidth="1"/>
    <col min="7168" max="7415" width="11.42578125" style="86"/>
    <col min="7416" max="7416" width="54.7109375" style="86" bestFit="1" customWidth="1"/>
    <col min="7417" max="7418" width="11.42578125" style="86"/>
    <col min="7419" max="7419" width="12.85546875" style="86" bestFit="1" customWidth="1"/>
    <col min="7420" max="7422" width="11.42578125" style="86"/>
    <col min="7423" max="7423" width="16.42578125" style="86" bestFit="1" customWidth="1"/>
    <col min="7424" max="7671" width="11.42578125" style="86"/>
    <col min="7672" max="7672" width="54.7109375" style="86" bestFit="1" customWidth="1"/>
    <col min="7673" max="7674" width="11.42578125" style="86"/>
    <col min="7675" max="7675" width="12.85546875" style="86" bestFit="1" customWidth="1"/>
    <col min="7676" max="7678" width="11.42578125" style="86"/>
    <col min="7679" max="7679" width="16.42578125" style="86" bestFit="1" customWidth="1"/>
    <col min="7680" max="7927" width="11.42578125" style="86"/>
    <col min="7928" max="7928" width="54.7109375" style="86" bestFit="1" customWidth="1"/>
    <col min="7929" max="7930" width="11.42578125" style="86"/>
    <col min="7931" max="7931" width="12.85546875" style="86" bestFit="1" customWidth="1"/>
    <col min="7932" max="7934" width="11.42578125" style="86"/>
    <col min="7935" max="7935" width="16.42578125" style="86" bestFit="1" customWidth="1"/>
    <col min="7936" max="8183" width="11.42578125" style="86"/>
    <col min="8184" max="8184" width="54.7109375" style="86" bestFit="1" customWidth="1"/>
    <col min="8185" max="8186" width="11.42578125" style="86"/>
    <col min="8187" max="8187" width="12.85546875" style="86" bestFit="1" customWidth="1"/>
    <col min="8188" max="8190" width="11.42578125" style="86"/>
    <col min="8191" max="8191" width="16.42578125" style="86" bestFit="1" customWidth="1"/>
    <col min="8192" max="8439" width="11.42578125" style="86"/>
    <col min="8440" max="8440" width="54.7109375" style="86" bestFit="1" customWidth="1"/>
    <col min="8441" max="8442" width="11.42578125" style="86"/>
    <col min="8443" max="8443" width="12.85546875" style="86" bestFit="1" customWidth="1"/>
    <col min="8444" max="8446" width="11.42578125" style="86"/>
    <col min="8447" max="8447" width="16.42578125" style="86" bestFit="1" customWidth="1"/>
    <col min="8448" max="8695" width="11.42578125" style="86"/>
    <col min="8696" max="8696" width="54.7109375" style="86" bestFit="1" customWidth="1"/>
    <col min="8697" max="8698" width="11.42578125" style="86"/>
    <col min="8699" max="8699" width="12.85546875" style="86" bestFit="1" customWidth="1"/>
    <col min="8700" max="8702" width="11.42578125" style="86"/>
    <col min="8703" max="8703" width="16.42578125" style="86" bestFit="1" customWidth="1"/>
    <col min="8704" max="8951" width="11.42578125" style="86"/>
    <col min="8952" max="8952" width="54.7109375" style="86" bestFit="1" customWidth="1"/>
    <col min="8953" max="8954" width="11.42578125" style="86"/>
    <col min="8955" max="8955" width="12.85546875" style="86" bestFit="1" customWidth="1"/>
    <col min="8956" max="8958" width="11.42578125" style="86"/>
    <col min="8959" max="8959" width="16.42578125" style="86" bestFit="1" customWidth="1"/>
    <col min="8960" max="9207" width="11.42578125" style="86"/>
    <col min="9208" max="9208" width="54.7109375" style="86" bestFit="1" customWidth="1"/>
    <col min="9209" max="9210" width="11.42578125" style="86"/>
    <col min="9211" max="9211" width="12.85546875" style="86" bestFit="1" customWidth="1"/>
    <col min="9212" max="9214" width="11.42578125" style="86"/>
    <col min="9215" max="9215" width="16.42578125" style="86" bestFit="1" customWidth="1"/>
    <col min="9216" max="9463" width="11.42578125" style="86"/>
    <col min="9464" max="9464" width="54.7109375" style="86" bestFit="1" customWidth="1"/>
    <col min="9465" max="9466" width="11.42578125" style="86"/>
    <col min="9467" max="9467" width="12.85546875" style="86" bestFit="1" customWidth="1"/>
    <col min="9468" max="9470" width="11.42578125" style="86"/>
    <col min="9471" max="9471" width="16.42578125" style="86" bestFit="1" customWidth="1"/>
    <col min="9472" max="9719" width="11.42578125" style="86"/>
    <col min="9720" max="9720" width="54.7109375" style="86" bestFit="1" customWidth="1"/>
    <col min="9721" max="9722" width="11.42578125" style="86"/>
    <col min="9723" max="9723" width="12.85546875" style="86" bestFit="1" customWidth="1"/>
    <col min="9724" max="9726" width="11.42578125" style="86"/>
    <col min="9727" max="9727" width="16.42578125" style="86" bestFit="1" customWidth="1"/>
    <col min="9728" max="9975" width="11.42578125" style="86"/>
    <col min="9976" max="9976" width="54.7109375" style="86" bestFit="1" customWidth="1"/>
    <col min="9977" max="9978" width="11.42578125" style="86"/>
    <col min="9979" max="9979" width="12.85546875" style="86" bestFit="1" customWidth="1"/>
    <col min="9980" max="9982" width="11.42578125" style="86"/>
    <col min="9983" max="9983" width="16.42578125" style="86" bestFit="1" customWidth="1"/>
    <col min="9984" max="10231" width="11.42578125" style="86"/>
    <col min="10232" max="10232" width="54.7109375" style="86" bestFit="1" customWidth="1"/>
    <col min="10233" max="10234" width="11.42578125" style="86"/>
    <col min="10235" max="10235" width="12.85546875" style="86" bestFit="1" customWidth="1"/>
    <col min="10236" max="10238" width="11.42578125" style="86"/>
    <col min="10239" max="10239" width="16.42578125" style="86" bestFit="1" customWidth="1"/>
    <col min="10240" max="10487" width="11.42578125" style="86"/>
    <col min="10488" max="10488" width="54.7109375" style="86" bestFit="1" customWidth="1"/>
    <col min="10489" max="10490" width="11.42578125" style="86"/>
    <col min="10491" max="10491" width="12.85546875" style="86" bestFit="1" customWidth="1"/>
    <col min="10492" max="10494" width="11.42578125" style="86"/>
    <col min="10495" max="10495" width="16.42578125" style="86" bestFit="1" customWidth="1"/>
    <col min="10496" max="10743" width="11.42578125" style="86"/>
    <col min="10744" max="10744" width="54.7109375" style="86" bestFit="1" customWidth="1"/>
    <col min="10745" max="10746" width="11.42578125" style="86"/>
    <col min="10747" max="10747" width="12.85546875" style="86" bestFit="1" customWidth="1"/>
    <col min="10748" max="10750" width="11.42578125" style="86"/>
    <col min="10751" max="10751" width="16.42578125" style="86" bestFit="1" customWidth="1"/>
    <col min="10752" max="10999" width="11.42578125" style="86"/>
    <col min="11000" max="11000" width="54.7109375" style="86" bestFit="1" customWidth="1"/>
    <col min="11001" max="11002" width="11.42578125" style="86"/>
    <col min="11003" max="11003" width="12.85546875" style="86" bestFit="1" customWidth="1"/>
    <col min="11004" max="11006" width="11.42578125" style="86"/>
    <col min="11007" max="11007" width="16.42578125" style="86" bestFit="1" customWidth="1"/>
    <col min="11008" max="11255" width="11.42578125" style="86"/>
    <col min="11256" max="11256" width="54.7109375" style="86" bestFit="1" customWidth="1"/>
    <col min="11257" max="11258" width="11.42578125" style="86"/>
    <col min="11259" max="11259" width="12.85546875" style="86" bestFit="1" customWidth="1"/>
    <col min="11260" max="11262" width="11.42578125" style="86"/>
    <col min="11263" max="11263" width="16.42578125" style="86" bestFit="1" customWidth="1"/>
    <col min="11264" max="11511" width="11.42578125" style="86"/>
    <col min="11512" max="11512" width="54.7109375" style="86" bestFit="1" customWidth="1"/>
    <col min="11513" max="11514" width="11.42578125" style="86"/>
    <col min="11515" max="11515" width="12.85546875" style="86" bestFit="1" customWidth="1"/>
    <col min="11516" max="11518" width="11.42578125" style="86"/>
    <col min="11519" max="11519" width="16.42578125" style="86" bestFit="1" customWidth="1"/>
    <col min="11520" max="11767" width="11.42578125" style="86"/>
    <col min="11768" max="11768" width="54.7109375" style="86" bestFit="1" customWidth="1"/>
    <col min="11769" max="11770" width="11.42578125" style="86"/>
    <col min="11771" max="11771" width="12.85546875" style="86" bestFit="1" customWidth="1"/>
    <col min="11772" max="11774" width="11.42578125" style="86"/>
    <col min="11775" max="11775" width="16.42578125" style="86" bestFit="1" customWidth="1"/>
    <col min="11776" max="12023" width="11.42578125" style="86"/>
    <col min="12024" max="12024" width="54.7109375" style="86" bestFit="1" customWidth="1"/>
    <col min="12025" max="12026" width="11.42578125" style="86"/>
    <col min="12027" max="12027" width="12.85546875" style="86" bestFit="1" customWidth="1"/>
    <col min="12028" max="12030" width="11.42578125" style="86"/>
    <col min="12031" max="12031" width="16.42578125" style="86" bestFit="1" customWidth="1"/>
    <col min="12032" max="12279" width="11.42578125" style="86"/>
    <col min="12280" max="12280" width="54.7109375" style="86" bestFit="1" customWidth="1"/>
    <col min="12281" max="12282" width="11.42578125" style="86"/>
    <col min="12283" max="12283" width="12.85546875" style="86" bestFit="1" customWidth="1"/>
    <col min="12284" max="12286" width="11.42578125" style="86"/>
    <col min="12287" max="12287" width="16.42578125" style="86" bestFit="1" customWidth="1"/>
    <col min="12288" max="12535" width="11.42578125" style="86"/>
    <col min="12536" max="12536" width="54.7109375" style="86" bestFit="1" customWidth="1"/>
    <col min="12537" max="12538" width="11.42578125" style="86"/>
    <col min="12539" max="12539" width="12.85546875" style="86" bestFit="1" customWidth="1"/>
    <col min="12540" max="12542" width="11.42578125" style="86"/>
    <col min="12543" max="12543" width="16.42578125" style="86" bestFit="1" customWidth="1"/>
    <col min="12544" max="12791" width="11.42578125" style="86"/>
    <col min="12792" max="12792" width="54.7109375" style="86" bestFit="1" customWidth="1"/>
    <col min="12793" max="12794" width="11.42578125" style="86"/>
    <col min="12795" max="12795" width="12.85546875" style="86" bestFit="1" customWidth="1"/>
    <col min="12796" max="12798" width="11.42578125" style="86"/>
    <col min="12799" max="12799" width="16.42578125" style="86" bestFit="1" customWidth="1"/>
    <col min="12800" max="13047" width="11.42578125" style="86"/>
    <col min="13048" max="13048" width="54.7109375" style="86" bestFit="1" customWidth="1"/>
    <col min="13049" max="13050" width="11.42578125" style="86"/>
    <col min="13051" max="13051" width="12.85546875" style="86" bestFit="1" customWidth="1"/>
    <col min="13052" max="13054" width="11.42578125" style="86"/>
    <col min="13055" max="13055" width="16.42578125" style="86" bestFit="1" customWidth="1"/>
    <col min="13056" max="13303" width="11.42578125" style="86"/>
    <col min="13304" max="13304" width="54.7109375" style="86" bestFit="1" customWidth="1"/>
    <col min="13305" max="13306" width="11.42578125" style="86"/>
    <col min="13307" max="13307" width="12.85546875" style="86" bestFit="1" customWidth="1"/>
    <col min="13308" max="13310" width="11.42578125" style="86"/>
    <col min="13311" max="13311" width="16.42578125" style="86" bestFit="1" customWidth="1"/>
    <col min="13312" max="13559" width="11.42578125" style="86"/>
    <col min="13560" max="13560" width="54.7109375" style="86" bestFit="1" customWidth="1"/>
    <col min="13561" max="13562" width="11.42578125" style="86"/>
    <col min="13563" max="13563" width="12.85546875" style="86" bestFit="1" customWidth="1"/>
    <col min="13564" max="13566" width="11.42578125" style="86"/>
    <col min="13567" max="13567" width="16.42578125" style="86" bestFit="1" customWidth="1"/>
    <col min="13568" max="13815" width="11.42578125" style="86"/>
    <col min="13816" max="13816" width="54.7109375" style="86" bestFit="1" customWidth="1"/>
    <col min="13817" max="13818" width="11.42578125" style="86"/>
    <col min="13819" max="13819" width="12.85546875" style="86" bestFit="1" customWidth="1"/>
    <col min="13820" max="13822" width="11.42578125" style="86"/>
    <col min="13823" max="13823" width="16.42578125" style="86" bestFit="1" customWidth="1"/>
    <col min="13824" max="14071" width="11.42578125" style="86"/>
    <col min="14072" max="14072" width="54.7109375" style="86" bestFit="1" customWidth="1"/>
    <col min="14073" max="14074" width="11.42578125" style="86"/>
    <col min="14075" max="14075" width="12.85546875" style="86" bestFit="1" customWidth="1"/>
    <col min="14076" max="14078" width="11.42578125" style="86"/>
    <col min="14079" max="14079" width="16.42578125" style="86" bestFit="1" customWidth="1"/>
    <col min="14080" max="14327" width="11.42578125" style="86"/>
    <col min="14328" max="14328" width="54.7109375" style="86" bestFit="1" customWidth="1"/>
    <col min="14329" max="14330" width="11.42578125" style="86"/>
    <col min="14331" max="14331" width="12.85546875" style="86" bestFit="1" customWidth="1"/>
    <col min="14332" max="14334" width="11.42578125" style="86"/>
    <col min="14335" max="14335" width="16.42578125" style="86" bestFit="1" customWidth="1"/>
    <col min="14336" max="14583" width="11.42578125" style="86"/>
    <col min="14584" max="14584" width="54.7109375" style="86" bestFit="1" customWidth="1"/>
    <col min="14585" max="14586" width="11.42578125" style="86"/>
    <col min="14587" max="14587" width="12.85546875" style="86" bestFit="1" customWidth="1"/>
    <col min="14588" max="14590" width="11.42578125" style="86"/>
    <col min="14591" max="14591" width="16.42578125" style="86" bestFit="1" customWidth="1"/>
    <col min="14592" max="14839" width="11.42578125" style="86"/>
    <col min="14840" max="14840" width="54.7109375" style="86" bestFit="1" customWidth="1"/>
    <col min="14841" max="14842" width="11.42578125" style="86"/>
    <col min="14843" max="14843" width="12.85546875" style="86" bestFit="1" customWidth="1"/>
    <col min="14844" max="14846" width="11.42578125" style="86"/>
    <col min="14847" max="14847" width="16.42578125" style="86" bestFit="1" customWidth="1"/>
    <col min="14848" max="15095" width="11.42578125" style="86"/>
    <col min="15096" max="15096" width="54.7109375" style="86" bestFit="1" customWidth="1"/>
    <col min="15097" max="15098" width="11.42578125" style="86"/>
    <col min="15099" max="15099" width="12.85546875" style="86" bestFit="1" customWidth="1"/>
    <col min="15100" max="15102" width="11.42578125" style="86"/>
    <col min="15103" max="15103" width="16.42578125" style="86" bestFit="1" customWidth="1"/>
    <col min="15104" max="15351" width="11.42578125" style="86"/>
    <col min="15352" max="15352" width="54.7109375" style="86" bestFit="1" customWidth="1"/>
    <col min="15353" max="15354" width="11.42578125" style="86"/>
    <col min="15355" max="15355" width="12.85546875" style="86" bestFit="1" customWidth="1"/>
    <col min="15356" max="15358" width="11.42578125" style="86"/>
    <col min="15359" max="15359" width="16.42578125" style="86" bestFit="1" customWidth="1"/>
    <col min="15360" max="15607" width="11.42578125" style="86"/>
    <col min="15608" max="15608" width="54.7109375" style="86" bestFit="1" customWidth="1"/>
    <col min="15609" max="15610" width="11.42578125" style="86"/>
    <col min="15611" max="15611" width="12.85546875" style="86" bestFit="1" customWidth="1"/>
    <col min="15612" max="15614" width="11.42578125" style="86"/>
    <col min="15615" max="15615" width="16.42578125" style="86" bestFit="1" customWidth="1"/>
    <col min="15616" max="15863" width="11.42578125" style="86"/>
    <col min="15864" max="15864" width="54.7109375" style="86" bestFit="1" customWidth="1"/>
    <col min="15865" max="15866" width="11.42578125" style="86"/>
    <col min="15867" max="15867" width="12.85546875" style="86" bestFit="1" customWidth="1"/>
    <col min="15868" max="15870" width="11.42578125" style="86"/>
    <col min="15871" max="15871" width="16.42578125" style="86" bestFit="1" customWidth="1"/>
    <col min="15872" max="16119" width="11.42578125" style="86"/>
    <col min="16120" max="16120" width="54.7109375" style="86" bestFit="1" customWidth="1"/>
    <col min="16121" max="16122" width="11.42578125" style="86"/>
    <col min="16123" max="16123" width="12.85546875" style="86" bestFit="1" customWidth="1"/>
    <col min="16124" max="16126" width="11.42578125" style="86"/>
    <col min="16127" max="16127" width="16.42578125" style="86" bestFit="1" customWidth="1"/>
    <col min="16128" max="16384" width="11.42578125" style="86"/>
  </cols>
  <sheetData>
    <row r="1" spans="1:8" ht="195" customHeight="1" x14ac:dyDescent="0.2"/>
    <row r="2" spans="1:8" x14ac:dyDescent="0.2">
      <c r="A2" s="77" t="s">
        <v>281</v>
      </c>
      <c r="C2" s="177" t="s">
        <v>0</v>
      </c>
    </row>
    <row r="3" spans="1:8" x14ac:dyDescent="0.2">
      <c r="A3" s="178"/>
      <c r="C3" s="177" t="s">
        <v>1</v>
      </c>
    </row>
    <row r="5" spans="1:8" ht="14.25" x14ac:dyDescent="0.2">
      <c r="C5" s="152" t="s">
        <v>282</v>
      </c>
    </row>
    <row r="6" spans="1:8" x14ac:dyDescent="0.2">
      <c r="C6" s="149" t="s">
        <v>536</v>
      </c>
      <c r="G6" s="181"/>
    </row>
    <row r="7" spans="1:8" x14ac:dyDescent="0.2">
      <c r="C7" s="180" t="s">
        <v>258</v>
      </c>
      <c r="G7" s="181"/>
    </row>
    <row r="8" spans="1:8" x14ac:dyDescent="0.2">
      <c r="B8" s="181"/>
      <c r="D8" s="181"/>
      <c r="G8" s="181"/>
      <c r="H8" s="255"/>
    </row>
    <row r="10" spans="1:8" ht="51" x14ac:dyDescent="0.2">
      <c r="A10" s="149" t="s">
        <v>283</v>
      </c>
      <c r="B10" s="186" t="s">
        <v>299</v>
      </c>
      <c r="C10" s="186" t="s">
        <v>300</v>
      </c>
      <c r="D10" s="186" t="s">
        <v>301</v>
      </c>
      <c r="E10" s="186" t="s">
        <v>302</v>
      </c>
      <c r="F10" s="186" t="s">
        <v>303</v>
      </c>
      <c r="G10" s="186" t="s">
        <v>486</v>
      </c>
      <c r="H10" s="256" t="s">
        <v>304</v>
      </c>
    </row>
    <row r="11" spans="1:8" x14ac:dyDescent="0.2">
      <c r="B11" s="181"/>
      <c r="C11" s="186"/>
      <c r="D11" s="186"/>
      <c r="E11" s="186"/>
      <c r="F11" s="186"/>
      <c r="G11" s="186"/>
      <c r="H11" s="256"/>
    </row>
    <row r="12" spans="1:8" x14ac:dyDescent="0.2">
      <c r="A12" s="226"/>
      <c r="B12" s="251">
        <f>SUM(B14)</f>
        <v>103000</v>
      </c>
      <c r="C12" s="251">
        <f t="shared" ref="C12:G12" si="0">SUM(C14)</f>
        <v>9940.0400000000009</v>
      </c>
      <c r="D12" s="251">
        <f t="shared" si="0"/>
        <v>112940.04000000001</v>
      </c>
      <c r="E12" s="251">
        <f t="shared" si="0"/>
        <v>51770.130000000005</v>
      </c>
      <c r="F12" s="251">
        <f t="shared" si="0"/>
        <v>51770.130000000005</v>
      </c>
      <c r="G12" s="251">
        <f t="shared" si="0"/>
        <v>0</v>
      </c>
      <c r="H12" s="257">
        <v>0.45839999999999997</v>
      </c>
    </row>
    <row r="13" spans="1:8" x14ac:dyDescent="0.2">
      <c r="A13" s="226"/>
      <c r="B13" s="253"/>
      <c r="C13" s="253"/>
      <c r="D13" s="253"/>
      <c r="E13" s="253"/>
      <c r="F13" s="253"/>
      <c r="G13" s="254"/>
      <c r="H13" s="258"/>
    </row>
    <row r="14" spans="1:8" x14ac:dyDescent="0.2">
      <c r="A14" s="147" t="s">
        <v>285</v>
      </c>
      <c r="B14" s="182">
        <f>SUM(B15:B17)</f>
        <v>103000</v>
      </c>
      <c r="C14" s="182">
        <f t="shared" ref="C14:G14" si="1">SUM(C15:C17)</f>
        <v>9940.0400000000009</v>
      </c>
      <c r="D14" s="182">
        <f t="shared" si="1"/>
        <v>112940.04000000001</v>
      </c>
      <c r="E14" s="182">
        <f t="shared" si="1"/>
        <v>51770.130000000005</v>
      </c>
      <c r="F14" s="182">
        <f t="shared" si="1"/>
        <v>51770.130000000005</v>
      </c>
      <c r="G14" s="182">
        <f t="shared" si="1"/>
        <v>0</v>
      </c>
      <c r="H14" s="259">
        <v>0.45839999999999997</v>
      </c>
    </row>
    <row r="15" spans="1:8" x14ac:dyDescent="0.2">
      <c r="A15" s="183" t="s">
        <v>286</v>
      </c>
      <c r="B15" s="184">
        <v>50000</v>
      </c>
      <c r="C15" s="184">
        <v>9940.0400000000009</v>
      </c>
      <c r="D15" s="184">
        <v>59940.04</v>
      </c>
      <c r="E15" s="184">
        <v>51768.58</v>
      </c>
      <c r="F15" s="184">
        <v>51768.58</v>
      </c>
      <c r="G15" s="250">
        <v>0</v>
      </c>
      <c r="H15" s="260">
        <v>0.86370000000000002</v>
      </c>
    </row>
    <row r="16" spans="1:8" x14ac:dyDescent="0.2">
      <c r="A16" s="183" t="s">
        <v>287</v>
      </c>
      <c r="B16" s="184">
        <v>53000</v>
      </c>
      <c r="C16" s="184">
        <v>0</v>
      </c>
      <c r="D16" s="184">
        <v>53000</v>
      </c>
      <c r="E16" s="184">
        <v>1.55</v>
      </c>
      <c r="F16" s="184">
        <v>1.55</v>
      </c>
      <c r="G16" s="250">
        <v>0</v>
      </c>
      <c r="H16" s="260">
        <v>0</v>
      </c>
    </row>
    <row r="17" spans="1:8" x14ac:dyDescent="0.2">
      <c r="A17" s="183"/>
      <c r="B17" s="184"/>
      <c r="C17" s="184"/>
      <c r="D17" s="184"/>
      <c r="E17" s="184"/>
      <c r="F17" s="184"/>
      <c r="G17" s="250"/>
      <c r="H17" s="260"/>
    </row>
    <row r="19" spans="1:8" x14ac:dyDescent="0.2">
      <c r="A19" s="226"/>
      <c r="B19" s="251">
        <f>SUM(B21)</f>
        <v>7811000</v>
      </c>
      <c r="C19" s="251">
        <f t="shared" ref="C19:G19" si="2">SUM(C21)</f>
        <v>0</v>
      </c>
      <c r="D19" s="251">
        <f t="shared" si="2"/>
        <v>7811000</v>
      </c>
      <c r="E19" s="251">
        <f t="shared" si="2"/>
        <v>3861753.0000000005</v>
      </c>
      <c r="F19" s="251">
        <f t="shared" si="2"/>
        <v>3822743.5000000005</v>
      </c>
      <c r="G19" s="251">
        <f t="shared" si="2"/>
        <v>39009.5</v>
      </c>
      <c r="H19" s="257">
        <v>0.4894</v>
      </c>
    </row>
    <row r="20" spans="1:8" x14ac:dyDescent="0.2">
      <c r="A20" s="226"/>
      <c r="B20" s="253"/>
      <c r="C20" s="253"/>
      <c r="D20" s="253"/>
      <c r="E20" s="253"/>
      <c r="F20" s="253"/>
      <c r="G20" s="254"/>
      <c r="H20" s="258"/>
    </row>
    <row r="21" spans="1:8" x14ac:dyDescent="0.2">
      <c r="A21" s="147" t="s">
        <v>288</v>
      </c>
      <c r="B21" s="182">
        <f>SUM(B22:B30)</f>
        <v>7811000</v>
      </c>
      <c r="C21" s="182">
        <f t="shared" ref="C21:G21" si="3">SUM(C22:C30)</f>
        <v>0</v>
      </c>
      <c r="D21" s="182">
        <f t="shared" si="3"/>
        <v>7811000</v>
      </c>
      <c r="E21" s="182">
        <f t="shared" si="3"/>
        <v>3861753.0000000005</v>
      </c>
      <c r="F21" s="182">
        <f t="shared" si="3"/>
        <v>3822743.5000000005</v>
      </c>
      <c r="G21" s="182">
        <f t="shared" si="3"/>
        <v>39009.5</v>
      </c>
      <c r="H21" s="259">
        <v>0.4894</v>
      </c>
    </row>
    <row r="22" spans="1:8" x14ac:dyDescent="0.2">
      <c r="A22" s="183" t="s">
        <v>289</v>
      </c>
      <c r="B22" s="184">
        <v>3100000</v>
      </c>
      <c r="C22" s="184">
        <v>0</v>
      </c>
      <c r="D22" s="184">
        <v>3100000</v>
      </c>
      <c r="E22" s="184">
        <v>1612000.01</v>
      </c>
      <c r="F22" s="184">
        <v>1612000.01</v>
      </c>
      <c r="G22" s="250">
        <v>0</v>
      </c>
      <c r="H22" s="260">
        <v>0.52</v>
      </c>
    </row>
    <row r="23" spans="1:8" x14ac:dyDescent="0.2">
      <c r="A23" s="183" t="s">
        <v>290</v>
      </c>
      <c r="B23" s="184">
        <v>45000</v>
      </c>
      <c r="C23" s="184">
        <v>0</v>
      </c>
      <c r="D23" s="184">
        <v>45000</v>
      </c>
      <c r="E23" s="184">
        <v>20689.8</v>
      </c>
      <c r="F23" s="184">
        <v>20689.8</v>
      </c>
      <c r="G23" s="250">
        <v>0</v>
      </c>
      <c r="H23" s="260">
        <v>0.45979999999999999</v>
      </c>
    </row>
    <row r="24" spans="1:8" x14ac:dyDescent="0.2">
      <c r="A24" s="183" t="s">
        <v>291</v>
      </c>
      <c r="B24" s="184">
        <v>27000</v>
      </c>
      <c r="C24" s="184">
        <v>0</v>
      </c>
      <c r="D24" s="184">
        <v>27000</v>
      </c>
      <c r="E24" s="184">
        <v>15379.3</v>
      </c>
      <c r="F24" s="184">
        <v>15379.3</v>
      </c>
      <c r="G24" s="250">
        <v>0</v>
      </c>
      <c r="H24" s="260">
        <v>0.5696</v>
      </c>
    </row>
    <row r="25" spans="1:8" x14ac:dyDescent="0.2">
      <c r="A25" s="183" t="s">
        <v>292</v>
      </c>
      <c r="B25" s="184">
        <v>4000000</v>
      </c>
      <c r="C25" s="184">
        <v>0</v>
      </c>
      <c r="D25" s="184">
        <v>4000000</v>
      </c>
      <c r="E25" s="184">
        <v>1955380</v>
      </c>
      <c r="F25" s="184">
        <v>1955380</v>
      </c>
      <c r="G25" s="250">
        <v>0</v>
      </c>
      <c r="H25" s="260">
        <v>0.48880000000000001</v>
      </c>
    </row>
    <row r="26" spans="1:8" x14ac:dyDescent="0.2">
      <c r="A26" s="183" t="s">
        <v>412</v>
      </c>
      <c r="B26" s="184">
        <v>70000</v>
      </c>
      <c r="C26" s="184">
        <v>0</v>
      </c>
      <c r="D26" s="184">
        <v>70000</v>
      </c>
      <c r="E26" s="184">
        <v>32409.49</v>
      </c>
      <c r="F26" s="184">
        <v>32409.49</v>
      </c>
      <c r="G26" s="250">
        <v>0</v>
      </c>
      <c r="H26" s="260">
        <v>0.46300000000000002</v>
      </c>
    </row>
    <row r="27" spans="1:8" x14ac:dyDescent="0.2">
      <c r="A27" s="183" t="s">
        <v>293</v>
      </c>
      <c r="B27" s="184">
        <v>291000</v>
      </c>
      <c r="C27" s="184">
        <v>0</v>
      </c>
      <c r="D27" s="184">
        <v>291000</v>
      </c>
      <c r="E27" s="184">
        <v>110250</v>
      </c>
      <c r="F27" s="184">
        <v>88200</v>
      </c>
      <c r="G27" s="250">
        <v>22050</v>
      </c>
      <c r="H27" s="260">
        <v>0.30309999999999998</v>
      </c>
    </row>
    <row r="28" spans="1:8" x14ac:dyDescent="0.2">
      <c r="A28" s="183" t="s">
        <v>294</v>
      </c>
      <c r="B28" s="184">
        <v>58000</v>
      </c>
      <c r="C28" s="184">
        <v>0</v>
      </c>
      <c r="D28" s="184">
        <v>58000</v>
      </c>
      <c r="E28" s="184">
        <v>2200</v>
      </c>
      <c r="F28" s="184">
        <v>2200</v>
      </c>
      <c r="G28" s="250">
        <v>0</v>
      </c>
      <c r="H28" s="260">
        <v>3.7900000000000003E-2</v>
      </c>
    </row>
    <row r="29" spans="1:8" x14ac:dyDescent="0.2">
      <c r="A29" s="183" t="s">
        <v>295</v>
      </c>
      <c r="B29" s="184">
        <v>100000</v>
      </c>
      <c r="C29" s="184">
        <v>0</v>
      </c>
      <c r="D29" s="184">
        <v>100000</v>
      </c>
      <c r="E29" s="184">
        <v>56342.07</v>
      </c>
      <c r="F29" s="184">
        <v>46342.07</v>
      </c>
      <c r="G29" s="250">
        <v>10000</v>
      </c>
      <c r="H29" s="260">
        <v>0.46339999999999998</v>
      </c>
    </row>
    <row r="30" spans="1:8" x14ac:dyDescent="0.2">
      <c r="A30" s="183" t="s">
        <v>296</v>
      </c>
      <c r="B30" s="184">
        <v>120000</v>
      </c>
      <c r="C30" s="184">
        <v>0</v>
      </c>
      <c r="D30" s="184">
        <v>120000</v>
      </c>
      <c r="E30" s="184">
        <v>57102.33</v>
      </c>
      <c r="F30" s="184">
        <v>50142.83</v>
      </c>
      <c r="G30" s="250">
        <v>6959.5</v>
      </c>
      <c r="H30" s="260">
        <v>0.41789999999999999</v>
      </c>
    </row>
    <row r="32" spans="1:8" x14ac:dyDescent="0.2">
      <c r="A32" s="226"/>
      <c r="B32" s="251">
        <f>SUM(B34)</f>
        <v>0</v>
      </c>
      <c r="C32" s="251">
        <f t="shared" ref="C32:G32" si="4">SUM(C34)</f>
        <v>7812303.54</v>
      </c>
      <c r="D32" s="251">
        <f t="shared" si="4"/>
        <v>7812303.54</v>
      </c>
      <c r="E32" s="251">
        <f t="shared" si="4"/>
        <v>4312303.54</v>
      </c>
      <c r="F32" s="251">
        <f t="shared" si="4"/>
        <v>4312303.54</v>
      </c>
      <c r="G32" s="251">
        <f t="shared" si="4"/>
        <v>0</v>
      </c>
      <c r="H32" s="257">
        <v>0.55200000000000005</v>
      </c>
    </row>
    <row r="33" spans="1:8" x14ac:dyDescent="0.2">
      <c r="A33" s="226"/>
      <c r="B33" s="253"/>
      <c r="C33" s="253"/>
      <c r="D33" s="253"/>
      <c r="E33" s="253"/>
      <c r="F33" s="253"/>
      <c r="G33" s="254"/>
      <c r="H33" s="258"/>
    </row>
    <row r="34" spans="1:8" x14ac:dyDescent="0.2">
      <c r="A34" s="147" t="s">
        <v>162</v>
      </c>
      <c r="B34" s="182">
        <f>SUM(B35)</f>
        <v>0</v>
      </c>
      <c r="C34" s="182">
        <f>SUM(C35:C36)</f>
        <v>7812303.54</v>
      </c>
      <c r="D34" s="182">
        <f t="shared" ref="D34:G34" si="5">SUM(D35:D36)</f>
        <v>7812303.54</v>
      </c>
      <c r="E34" s="182">
        <f t="shared" si="5"/>
        <v>4312303.54</v>
      </c>
      <c r="F34" s="182">
        <f t="shared" si="5"/>
        <v>4312303.54</v>
      </c>
      <c r="G34" s="182">
        <f t="shared" si="5"/>
        <v>0</v>
      </c>
      <c r="H34" s="259">
        <v>0.55200000000000005</v>
      </c>
    </row>
    <row r="35" spans="1:8" x14ac:dyDescent="0.2">
      <c r="A35" s="183" t="s">
        <v>465</v>
      </c>
      <c r="B35" s="184">
        <v>0</v>
      </c>
      <c r="C35" s="184">
        <v>4312303.54</v>
      </c>
      <c r="D35" s="184">
        <v>4312303.54</v>
      </c>
      <c r="E35" s="184">
        <v>4312303.54</v>
      </c>
      <c r="F35" s="184">
        <v>4312303.54</v>
      </c>
      <c r="G35" s="250">
        <v>0</v>
      </c>
      <c r="H35" s="260">
        <v>1</v>
      </c>
    </row>
    <row r="36" spans="1:8" x14ac:dyDescent="0.2">
      <c r="A36" s="183" t="s">
        <v>535</v>
      </c>
      <c r="B36" s="184">
        <v>0</v>
      </c>
      <c r="C36" s="184">
        <v>3500000</v>
      </c>
      <c r="D36" s="184">
        <v>3500000</v>
      </c>
      <c r="E36" s="184">
        <v>0</v>
      </c>
      <c r="F36" s="184">
        <v>0</v>
      </c>
      <c r="G36" s="250">
        <v>0</v>
      </c>
      <c r="H36" s="260">
        <v>0</v>
      </c>
    </row>
    <row r="38" spans="1:8" x14ac:dyDescent="0.2">
      <c r="A38" s="226"/>
      <c r="B38" s="251">
        <f>SUM(B45+B40)</f>
        <v>16154072</v>
      </c>
      <c r="C38" s="251">
        <f t="shared" ref="C38:G38" si="6">SUM(C45+C40)</f>
        <v>3784000</v>
      </c>
      <c r="D38" s="251">
        <f t="shared" si="6"/>
        <v>19938072</v>
      </c>
      <c r="E38" s="251">
        <f t="shared" si="6"/>
        <v>11441030.140000001</v>
      </c>
      <c r="F38" s="251">
        <f t="shared" si="6"/>
        <v>10100242.15</v>
      </c>
      <c r="G38" s="251">
        <f t="shared" si="6"/>
        <v>1340787.99</v>
      </c>
      <c r="H38" s="257">
        <v>0.50660000000000005</v>
      </c>
    </row>
    <row r="39" spans="1:8" x14ac:dyDescent="0.2">
      <c r="A39" s="226"/>
      <c r="B39" s="253"/>
      <c r="C39" s="253"/>
      <c r="D39" s="253"/>
      <c r="E39" s="253"/>
      <c r="F39" s="253"/>
      <c r="G39" s="254"/>
      <c r="H39" s="258"/>
    </row>
    <row r="40" spans="1:8" x14ac:dyDescent="0.2">
      <c r="A40" s="147" t="s">
        <v>515</v>
      </c>
      <c r="B40" s="253">
        <f>SUM(B41)</f>
        <v>0</v>
      </c>
      <c r="C40" s="253">
        <f>SUM(C41:C42)</f>
        <v>3784000</v>
      </c>
      <c r="D40" s="253">
        <f t="shared" ref="D40:G40" si="7">SUM(D41:D42)</f>
        <v>3784000</v>
      </c>
      <c r="E40" s="253">
        <f t="shared" si="7"/>
        <v>3784000</v>
      </c>
      <c r="F40" s="253">
        <f t="shared" si="7"/>
        <v>3784000</v>
      </c>
      <c r="G40" s="253">
        <f t="shared" si="7"/>
        <v>0</v>
      </c>
      <c r="H40" s="259">
        <f>SUM(H41)</f>
        <v>1</v>
      </c>
    </row>
    <row r="41" spans="1:8" x14ac:dyDescent="0.2">
      <c r="A41" s="183" t="s">
        <v>516</v>
      </c>
      <c r="B41" s="265">
        <v>0</v>
      </c>
      <c r="C41" s="265">
        <v>884000</v>
      </c>
      <c r="D41" s="265">
        <v>884000</v>
      </c>
      <c r="E41" s="265">
        <v>884000</v>
      </c>
      <c r="F41" s="265">
        <v>884000</v>
      </c>
      <c r="G41" s="266">
        <v>0</v>
      </c>
      <c r="H41" s="267">
        <v>1</v>
      </c>
    </row>
    <row r="42" spans="1:8" ht="24" x14ac:dyDescent="0.2">
      <c r="A42" s="269" t="s">
        <v>534</v>
      </c>
      <c r="B42" s="265">
        <v>0</v>
      </c>
      <c r="C42" s="265">
        <v>2900000</v>
      </c>
      <c r="D42" s="265">
        <v>2900000</v>
      </c>
      <c r="E42" s="265">
        <v>2900000</v>
      </c>
      <c r="F42" s="265">
        <v>2900000</v>
      </c>
      <c r="G42" s="266">
        <v>0</v>
      </c>
      <c r="H42" s="267">
        <v>1</v>
      </c>
    </row>
    <row r="43" spans="1:8" x14ac:dyDescent="0.2">
      <c r="A43" s="226"/>
      <c r="B43" s="253"/>
      <c r="C43" s="253"/>
      <c r="D43" s="253"/>
      <c r="E43" s="253"/>
      <c r="F43" s="253"/>
      <c r="G43" s="254"/>
      <c r="H43" s="258"/>
    </row>
    <row r="44" spans="1:8" x14ac:dyDescent="0.2">
      <c r="A44" s="226"/>
      <c r="B44" s="253"/>
      <c r="C44" s="253"/>
      <c r="D44" s="253"/>
      <c r="E44" s="253"/>
      <c r="F44" s="253"/>
      <c r="G44" s="254"/>
      <c r="H44" s="258"/>
    </row>
    <row r="45" spans="1:8" x14ac:dyDescent="0.2">
      <c r="A45" s="147" t="s">
        <v>297</v>
      </c>
      <c r="B45" s="182">
        <f>SUM(B46)</f>
        <v>16154072</v>
      </c>
      <c r="C45" s="182">
        <f t="shared" ref="C45:G45" si="8">SUM(C46)</f>
        <v>0</v>
      </c>
      <c r="D45" s="182">
        <f t="shared" si="8"/>
        <v>16154072</v>
      </c>
      <c r="E45" s="182">
        <f t="shared" si="8"/>
        <v>7657030.1399999997</v>
      </c>
      <c r="F45" s="182">
        <f t="shared" si="8"/>
        <v>6316242.1500000004</v>
      </c>
      <c r="G45" s="182">
        <f t="shared" si="8"/>
        <v>1340787.99</v>
      </c>
      <c r="H45" s="259">
        <f>SUM(H46)</f>
        <v>0.39100000000000001</v>
      </c>
    </row>
    <row r="46" spans="1:8" x14ac:dyDescent="0.2">
      <c r="A46" s="183" t="s">
        <v>298</v>
      </c>
      <c r="B46" s="184">
        <v>16154072</v>
      </c>
      <c r="C46" s="184">
        <v>0</v>
      </c>
      <c r="D46" s="184">
        <v>16154072</v>
      </c>
      <c r="E46" s="184">
        <v>7657030.1399999997</v>
      </c>
      <c r="F46" s="184">
        <v>6316242.1500000004</v>
      </c>
      <c r="G46" s="250">
        <v>1340787.99</v>
      </c>
      <c r="H46" s="260">
        <v>0.39100000000000001</v>
      </c>
    </row>
    <row r="47" spans="1:8" ht="13.5" thickBot="1" x14ac:dyDescent="0.25">
      <c r="A47" s="183"/>
      <c r="B47" s="184"/>
      <c r="C47" s="184"/>
      <c r="D47" s="184"/>
      <c r="E47" s="184"/>
      <c r="F47" s="184"/>
      <c r="G47" s="250"/>
      <c r="H47" s="260"/>
    </row>
    <row r="48" spans="1:8" ht="14.25" thickTop="1" thickBot="1" x14ac:dyDescent="0.25">
      <c r="A48" s="252" t="s">
        <v>305</v>
      </c>
      <c r="B48" s="185">
        <f>SUM(B12+B19+B32+B38)</f>
        <v>24068072</v>
      </c>
      <c r="C48" s="185">
        <f t="shared" ref="C48:G48" si="9">SUM(C12+C19+C32+C38)</f>
        <v>11606243.58</v>
      </c>
      <c r="D48" s="185">
        <f t="shared" si="9"/>
        <v>35674315.579999998</v>
      </c>
      <c r="E48" s="185">
        <f t="shared" si="9"/>
        <v>19666856.810000002</v>
      </c>
      <c r="F48" s="185">
        <f t="shared" si="9"/>
        <v>18287059.32</v>
      </c>
      <c r="G48" s="185">
        <f t="shared" si="9"/>
        <v>1379797.49</v>
      </c>
      <c r="H48" s="261">
        <v>0.51256000000000002</v>
      </c>
    </row>
    <row r="49" spans="1:8" ht="13.5" thickTop="1" x14ac:dyDescent="0.2"/>
    <row r="52" spans="1:8" x14ac:dyDescent="0.2">
      <c r="D52"/>
      <c r="F52" s="47"/>
      <c r="G52" s="47"/>
      <c r="H52" s="46"/>
    </row>
    <row r="57" spans="1:8" x14ac:dyDescent="0.2">
      <c r="A57" s="45" t="s">
        <v>71</v>
      </c>
      <c r="E57" s="37"/>
    </row>
    <row r="58" spans="1:8" x14ac:dyDescent="0.2">
      <c r="A58" s="45" t="s">
        <v>132</v>
      </c>
      <c r="E58" s="37"/>
    </row>
  </sheetData>
  <pageMargins left="0.15748031496062992" right="0.15748031496062992" top="0.23622047244094491" bottom="0.15748031496062992" header="0" footer="0"/>
  <pageSetup scale="7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4"/>
  <sheetViews>
    <sheetView workbookViewId="0">
      <selection activeCell="B1" sqref="B1"/>
    </sheetView>
  </sheetViews>
  <sheetFormatPr baseColWidth="10" defaultColWidth="19.42578125" defaultRowHeight="12.75" x14ac:dyDescent="0.2"/>
  <cols>
    <col min="1" max="1" width="8.28515625" style="189" bestFit="1" customWidth="1"/>
    <col min="2" max="2" width="42.5703125" style="189" customWidth="1"/>
    <col min="3" max="3" width="14.28515625" style="189" customWidth="1"/>
    <col min="4" max="4" width="12.85546875" style="189" bestFit="1" customWidth="1"/>
    <col min="5" max="5" width="12.5703125" style="189" customWidth="1"/>
    <col min="6" max="6" width="15.7109375" style="189" customWidth="1"/>
    <col min="7" max="7" width="14.5703125" style="189" customWidth="1"/>
    <col min="8" max="8" width="14.85546875" style="189" customWidth="1"/>
    <col min="9" max="9" width="12.7109375" style="189" customWidth="1"/>
    <col min="10" max="10" width="14" style="189" customWidth="1"/>
    <col min="11" max="11" width="14.42578125" style="189" customWidth="1"/>
    <col min="12" max="12" width="14" style="189" customWidth="1"/>
    <col min="13" max="13" width="14.28515625" style="189" customWidth="1"/>
    <col min="14" max="14" width="14.85546875" style="189" customWidth="1"/>
    <col min="15" max="16384" width="19.42578125" style="189"/>
  </cols>
  <sheetData>
    <row r="1" spans="1:16" ht="183" customHeight="1" x14ac:dyDescent="0.2">
      <c r="A1" s="188" t="s">
        <v>180</v>
      </c>
    </row>
    <row r="2" spans="1:16" x14ac:dyDescent="0.2">
      <c r="A2" s="190" t="s">
        <v>503</v>
      </c>
      <c r="B2" s="334" t="s">
        <v>306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3" spans="1:16" x14ac:dyDescent="0.2">
      <c r="B3" s="334" t="s">
        <v>0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6" x14ac:dyDescent="0.2">
      <c r="B4" s="334" t="s">
        <v>1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1:16" x14ac:dyDescent="0.2">
      <c r="B5" s="334" t="s">
        <v>537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</row>
    <row r="6" spans="1:16" x14ac:dyDescent="0.2">
      <c r="B6" s="334" t="s">
        <v>307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</row>
    <row r="7" spans="1:16" ht="13.5" thickBot="1" x14ac:dyDescent="0.25">
      <c r="A7" s="191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</row>
    <row r="8" spans="1:16" ht="13.5" thickTop="1" x14ac:dyDescent="0.2">
      <c r="A8" s="229"/>
      <c r="B8" s="230" t="s">
        <v>308</v>
      </c>
      <c r="C8" s="335" t="s">
        <v>309</v>
      </c>
      <c r="D8" s="335" t="s">
        <v>310</v>
      </c>
      <c r="E8" s="335" t="s">
        <v>311</v>
      </c>
      <c r="F8" s="335" t="s">
        <v>312</v>
      </c>
      <c r="G8" s="335" t="s">
        <v>313</v>
      </c>
      <c r="H8" s="335" t="s">
        <v>314</v>
      </c>
      <c r="I8" s="335" t="s">
        <v>284</v>
      </c>
      <c r="J8" s="335" t="s">
        <v>315</v>
      </c>
      <c r="K8" s="335" t="s">
        <v>316</v>
      </c>
      <c r="L8" s="335" t="s">
        <v>317</v>
      </c>
      <c r="M8" s="335" t="s">
        <v>318</v>
      </c>
      <c r="N8" s="337" t="s">
        <v>319</v>
      </c>
      <c r="O8" s="192"/>
    </row>
    <row r="9" spans="1:16" ht="24" customHeight="1" x14ac:dyDescent="0.2">
      <c r="A9" s="339" t="s">
        <v>320</v>
      </c>
      <c r="B9" s="340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8"/>
      <c r="O9" s="192"/>
    </row>
    <row r="10" spans="1:16" ht="13.5" customHeight="1" x14ac:dyDescent="0.2">
      <c r="A10" s="272"/>
      <c r="B10" s="273" t="s">
        <v>321</v>
      </c>
      <c r="C10" s="273">
        <v>1</v>
      </c>
      <c r="D10" s="341">
        <v>2</v>
      </c>
      <c r="E10" s="341"/>
      <c r="F10" s="273">
        <v>3</v>
      </c>
      <c r="G10" s="274">
        <v>4</v>
      </c>
      <c r="H10" s="275" t="s">
        <v>322</v>
      </c>
      <c r="I10" s="274">
        <v>6</v>
      </c>
      <c r="J10" s="275" t="s">
        <v>323</v>
      </c>
      <c r="K10" s="275" t="s">
        <v>324</v>
      </c>
      <c r="L10" s="275">
        <v>9</v>
      </c>
      <c r="M10" s="275">
        <v>10</v>
      </c>
      <c r="N10" s="276" t="s">
        <v>325</v>
      </c>
      <c r="O10" s="192"/>
    </row>
    <row r="11" spans="1:16" ht="14.25" x14ac:dyDescent="0.2">
      <c r="A11" s="277">
        <v>1000</v>
      </c>
      <c r="B11" s="278" t="s">
        <v>93</v>
      </c>
      <c r="C11" s="279">
        <v>22982869</v>
      </c>
      <c r="D11" s="279">
        <v>10000</v>
      </c>
      <c r="E11" s="279">
        <v>0</v>
      </c>
      <c r="F11" s="279">
        <v>22992869</v>
      </c>
      <c r="G11" s="279">
        <v>16992206.09</v>
      </c>
      <c r="H11" s="279">
        <v>6000662.9100000001</v>
      </c>
      <c r="I11" s="279">
        <v>8148216.2300000004</v>
      </c>
      <c r="J11" s="279">
        <v>8843989.8599999994</v>
      </c>
      <c r="K11" s="279">
        <v>14844652.77</v>
      </c>
      <c r="L11" s="279">
        <v>8148216.2300000004</v>
      </c>
      <c r="M11" s="279">
        <v>8088571.8899999997</v>
      </c>
      <c r="N11" s="280">
        <v>59644.339999999473</v>
      </c>
      <c r="O11" s="86"/>
      <c r="P11" s="193"/>
    </row>
    <row r="12" spans="1:16" ht="24" x14ac:dyDescent="0.2">
      <c r="A12" s="281">
        <v>1100</v>
      </c>
      <c r="B12" s="282" t="s">
        <v>94</v>
      </c>
      <c r="C12" s="283">
        <v>11634616.800000001</v>
      </c>
      <c r="D12" s="283">
        <v>0</v>
      </c>
      <c r="E12" s="283">
        <v>0</v>
      </c>
      <c r="F12" s="283">
        <v>11634616.800000001</v>
      </c>
      <c r="G12" s="283">
        <v>8979249.8599999994</v>
      </c>
      <c r="H12" s="283">
        <v>2655366.9399999995</v>
      </c>
      <c r="I12" s="283">
        <v>4118978.6399999992</v>
      </c>
      <c r="J12" s="283">
        <v>4860271.2200000007</v>
      </c>
      <c r="K12" s="283">
        <v>7515638.1599999992</v>
      </c>
      <c r="L12" s="283">
        <v>4118978.64</v>
      </c>
      <c r="M12" s="283">
        <v>4118978.64</v>
      </c>
      <c r="N12" s="284">
        <v>-5.9604644775390626E-10</v>
      </c>
      <c r="O12" s="86"/>
      <c r="P12" s="193"/>
    </row>
    <row r="13" spans="1:16" x14ac:dyDescent="0.2">
      <c r="A13" s="285">
        <v>1131</v>
      </c>
      <c r="B13" s="286" t="s">
        <v>326</v>
      </c>
      <c r="C13" s="279">
        <v>11634616.800000001</v>
      </c>
      <c r="D13" s="279">
        <v>0</v>
      </c>
      <c r="E13" s="279">
        <v>0</v>
      </c>
      <c r="F13" s="279">
        <v>11634616.800000001</v>
      </c>
      <c r="G13" s="279">
        <v>8979249.8599999994</v>
      </c>
      <c r="H13" s="279">
        <v>2655366.9399999995</v>
      </c>
      <c r="I13" s="279">
        <v>4118978.6399999992</v>
      </c>
      <c r="J13" s="279">
        <v>4860271.2200000007</v>
      </c>
      <c r="K13" s="279">
        <v>7515638.1599999992</v>
      </c>
      <c r="L13" s="279">
        <v>4118978.64</v>
      </c>
      <c r="M13" s="279">
        <v>4118978.64</v>
      </c>
      <c r="N13" s="280">
        <v>-5.9604644775390626E-10</v>
      </c>
      <c r="O13" s="86"/>
      <c r="P13" s="193"/>
    </row>
    <row r="14" spans="1:16" ht="24" x14ac:dyDescent="0.2">
      <c r="A14" s="285">
        <v>1200</v>
      </c>
      <c r="B14" s="282" t="s">
        <v>95</v>
      </c>
      <c r="C14" s="283">
        <v>1212217.8400000001</v>
      </c>
      <c r="D14" s="283">
        <v>0</v>
      </c>
      <c r="E14" s="283">
        <v>0</v>
      </c>
      <c r="F14" s="283">
        <v>1212217.8400000001</v>
      </c>
      <c r="G14" s="283">
        <v>510426.62</v>
      </c>
      <c r="H14" s="283">
        <v>701791.22</v>
      </c>
      <c r="I14" s="283">
        <v>505092</v>
      </c>
      <c r="J14" s="283">
        <v>5334.62</v>
      </c>
      <c r="K14" s="283">
        <v>707125.84</v>
      </c>
      <c r="L14" s="283">
        <v>505092</v>
      </c>
      <c r="M14" s="283">
        <v>505092</v>
      </c>
      <c r="N14" s="284">
        <v>0</v>
      </c>
      <c r="O14" s="86"/>
      <c r="P14" s="193"/>
    </row>
    <row r="15" spans="1:16" x14ac:dyDescent="0.2">
      <c r="A15" s="285">
        <v>1211</v>
      </c>
      <c r="B15" s="287" t="s">
        <v>464</v>
      </c>
      <c r="C15" s="279">
        <v>708240</v>
      </c>
      <c r="D15" s="279">
        <v>0</v>
      </c>
      <c r="E15" s="279">
        <v>0</v>
      </c>
      <c r="F15" s="279">
        <v>708240</v>
      </c>
      <c r="G15" s="279">
        <v>295101</v>
      </c>
      <c r="H15" s="279">
        <v>413139</v>
      </c>
      <c r="I15" s="279">
        <v>295101</v>
      </c>
      <c r="J15" s="279">
        <v>0</v>
      </c>
      <c r="K15" s="279">
        <v>413139</v>
      </c>
      <c r="L15" s="279">
        <v>295101</v>
      </c>
      <c r="M15" s="279">
        <v>295101</v>
      </c>
      <c r="N15" s="280">
        <v>0</v>
      </c>
      <c r="O15" s="192"/>
      <c r="P15" s="193"/>
    </row>
    <row r="16" spans="1:16" x14ac:dyDescent="0.2">
      <c r="A16" s="285">
        <v>1221</v>
      </c>
      <c r="B16" s="288" t="s">
        <v>327</v>
      </c>
      <c r="C16" s="279">
        <v>503977.84</v>
      </c>
      <c r="D16" s="279">
        <v>0</v>
      </c>
      <c r="E16" s="279">
        <v>0</v>
      </c>
      <c r="F16" s="279">
        <v>503977.84</v>
      </c>
      <c r="G16" s="279">
        <v>215325.62</v>
      </c>
      <c r="H16" s="279">
        <v>288652.21999999997</v>
      </c>
      <c r="I16" s="279">
        <v>209991.00000000003</v>
      </c>
      <c r="J16" s="279">
        <v>5334.62</v>
      </c>
      <c r="K16" s="279">
        <v>293986.83999999997</v>
      </c>
      <c r="L16" s="279">
        <v>209991.00000000003</v>
      </c>
      <c r="M16" s="279">
        <v>209991.00000000003</v>
      </c>
      <c r="N16" s="280">
        <v>0</v>
      </c>
      <c r="O16" s="86"/>
      <c r="P16" s="193"/>
    </row>
    <row r="17" spans="1:16" x14ac:dyDescent="0.2">
      <c r="A17" s="285">
        <v>1300</v>
      </c>
      <c r="B17" s="282" t="s">
        <v>96</v>
      </c>
      <c r="C17" s="283">
        <v>3035691.67</v>
      </c>
      <c r="D17" s="283">
        <v>10000</v>
      </c>
      <c r="E17" s="283">
        <v>0</v>
      </c>
      <c r="F17" s="283">
        <v>3045691.67</v>
      </c>
      <c r="G17" s="283">
        <v>2252100.4500000002</v>
      </c>
      <c r="H17" s="283">
        <v>793591.2200000002</v>
      </c>
      <c r="I17" s="283">
        <v>1202626.3500000001</v>
      </c>
      <c r="J17" s="283">
        <v>1049474.1000000001</v>
      </c>
      <c r="K17" s="283">
        <v>1843065.32</v>
      </c>
      <c r="L17" s="283">
        <v>1202626.3500000001</v>
      </c>
      <c r="M17" s="283">
        <v>1202626.3500000001</v>
      </c>
      <c r="N17" s="284">
        <v>1.8626451492309571E-11</v>
      </c>
      <c r="O17" s="86"/>
      <c r="P17" s="193"/>
    </row>
    <row r="18" spans="1:16" x14ac:dyDescent="0.2">
      <c r="A18" s="285">
        <v>1311</v>
      </c>
      <c r="B18" s="286" t="s">
        <v>328</v>
      </c>
      <c r="C18" s="279">
        <v>406777.8</v>
      </c>
      <c r="D18" s="279">
        <v>0</v>
      </c>
      <c r="E18" s="279">
        <v>0</v>
      </c>
      <c r="F18" s="279">
        <v>406777.8</v>
      </c>
      <c r="G18" s="279">
        <v>396684.6</v>
      </c>
      <c r="H18" s="279">
        <v>10093.200000000012</v>
      </c>
      <c r="I18" s="279">
        <v>155246.52000000002</v>
      </c>
      <c r="J18" s="279">
        <v>241438.07999999999</v>
      </c>
      <c r="K18" s="279">
        <v>251531.27999999997</v>
      </c>
      <c r="L18" s="279">
        <v>155246.51999999999</v>
      </c>
      <c r="M18" s="279">
        <v>155246.51999999999</v>
      </c>
      <c r="N18" s="280">
        <v>1.8626451492309571E-11</v>
      </c>
      <c r="O18" s="86"/>
      <c r="P18" s="193"/>
    </row>
    <row r="19" spans="1:16" x14ac:dyDescent="0.2">
      <c r="A19" s="285">
        <v>1321</v>
      </c>
      <c r="B19" s="286" t="s">
        <v>329</v>
      </c>
      <c r="C19" s="279">
        <v>236060.87</v>
      </c>
      <c r="D19" s="279">
        <v>0</v>
      </c>
      <c r="E19" s="279">
        <v>0</v>
      </c>
      <c r="F19" s="279">
        <v>236060.87</v>
      </c>
      <c r="G19" s="279">
        <v>173034.42</v>
      </c>
      <c r="H19" s="279">
        <v>63026.449999999983</v>
      </c>
      <c r="I19" s="279">
        <v>22984.15</v>
      </c>
      <c r="J19" s="279">
        <v>150050.26999999999</v>
      </c>
      <c r="K19" s="279">
        <v>213076.72</v>
      </c>
      <c r="L19" s="279">
        <v>22984.15</v>
      </c>
      <c r="M19" s="279">
        <v>22984.15</v>
      </c>
      <c r="N19" s="280">
        <v>0</v>
      </c>
      <c r="O19" s="86"/>
      <c r="P19" s="193"/>
    </row>
    <row r="20" spans="1:16" x14ac:dyDescent="0.2">
      <c r="A20" s="285">
        <v>1322</v>
      </c>
      <c r="B20" s="286" t="s">
        <v>330</v>
      </c>
      <c r="C20" s="279">
        <v>1942853</v>
      </c>
      <c r="D20" s="279">
        <v>0</v>
      </c>
      <c r="E20" s="279">
        <v>0</v>
      </c>
      <c r="F20" s="279">
        <v>1942853</v>
      </c>
      <c r="G20" s="279">
        <v>1498785.17</v>
      </c>
      <c r="H20" s="279">
        <v>444067.83000000007</v>
      </c>
      <c r="I20" s="279">
        <v>840799.42</v>
      </c>
      <c r="J20" s="279">
        <v>657985.75</v>
      </c>
      <c r="K20" s="279">
        <v>1102053.58</v>
      </c>
      <c r="L20" s="279">
        <v>840799.42</v>
      </c>
      <c r="M20" s="279">
        <v>840799.42</v>
      </c>
      <c r="N20" s="280">
        <v>0</v>
      </c>
      <c r="O20" s="86"/>
      <c r="P20" s="193"/>
    </row>
    <row r="21" spans="1:16" x14ac:dyDescent="0.2">
      <c r="A21" s="285">
        <v>1331</v>
      </c>
      <c r="B21" s="286" t="s">
        <v>331</v>
      </c>
      <c r="C21" s="279">
        <v>450000</v>
      </c>
      <c r="D21" s="279">
        <v>10000</v>
      </c>
      <c r="E21" s="279">
        <v>0</v>
      </c>
      <c r="F21" s="279">
        <v>460000</v>
      </c>
      <c r="G21" s="279">
        <v>183596.25999999995</v>
      </c>
      <c r="H21" s="279">
        <v>276403.74000000005</v>
      </c>
      <c r="I21" s="279">
        <v>183596.26</v>
      </c>
      <c r="J21" s="279">
        <v>-3.7252902984619141E-11</v>
      </c>
      <c r="K21" s="279">
        <v>276403.74</v>
      </c>
      <c r="L21" s="279">
        <v>183596.25999999995</v>
      </c>
      <c r="M21" s="279">
        <v>183596.26</v>
      </c>
      <c r="N21" s="280">
        <v>0</v>
      </c>
      <c r="O21" s="86"/>
      <c r="P21" s="193"/>
    </row>
    <row r="22" spans="1:16" x14ac:dyDescent="0.2">
      <c r="A22" s="281">
        <v>1400</v>
      </c>
      <c r="B22" s="282" t="s">
        <v>97</v>
      </c>
      <c r="C22" s="283">
        <v>3320409.1</v>
      </c>
      <c r="D22" s="283">
        <v>0</v>
      </c>
      <c r="E22" s="283">
        <v>0</v>
      </c>
      <c r="F22" s="283">
        <v>3320409.1</v>
      </c>
      <c r="G22" s="283">
        <v>2452148.87</v>
      </c>
      <c r="H22" s="283">
        <v>868260.23</v>
      </c>
      <c r="I22" s="283">
        <v>1093680.4099999999</v>
      </c>
      <c r="J22" s="283">
        <v>1358468.46</v>
      </c>
      <c r="K22" s="283">
        <v>2226728.69</v>
      </c>
      <c r="L22" s="283">
        <v>1093680.4099999999</v>
      </c>
      <c r="M22" s="283">
        <v>1034036.07</v>
      </c>
      <c r="N22" s="284">
        <v>59644.339999999975</v>
      </c>
      <c r="O22" s="86"/>
      <c r="P22" s="193"/>
    </row>
    <row r="23" spans="1:16" x14ac:dyDescent="0.2">
      <c r="A23" s="285">
        <v>1411</v>
      </c>
      <c r="B23" s="286" t="s">
        <v>332</v>
      </c>
      <c r="C23" s="279">
        <v>822129.27</v>
      </c>
      <c r="D23" s="279">
        <v>0</v>
      </c>
      <c r="E23" s="279">
        <v>0</v>
      </c>
      <c r="F23" s="279">
        <v>822129.27</v>
      </c>
      <c r="G23" s="279">
        <v>677135.71</v>
      </c>
      <c r="H23" s="279">
        <v>144993.56000000006</v>
      </c>
      <c r="I23" s="279">
        <v>290173.98</v>
      </c>
      <c r="J23" s="279">
        <v>386961.73</v>
      </c>
      <c r="K23" s="279">
        <v>531955.29</v>
      </c>
      <c r="L23" s="279">
        <v>290173.98000000004</v>
      </c>
      <c r="M23" s="279">
        <v>230529.64</v>
      </c>
      <c r="N23" s="280">
        <v>59644.34</v>
      </c>
      <c r="O23" s="86"/>
      <c r="P23" s="193"/>
    </row>
    <row r="24" spans="1:16" x14ac:dyDescent="0.2">
      <c r="A24" s="285">
        <v>1421</v>
      </c>
      <c r="B24" s="286" t="s">
        <v>333</v>
      </c>
      <c r="C24" s="279">
        <v>361241.84</v>
      </c>
      <c r="D24" s="279">
        <v>0</v>
      </c>
      <c r="E24" s="279">
        <v>0</v>
      </c>
      <c r="F24" s="279">
        <v>361241.84</v>
      </c>
      <c r="G24" s="279">
        <v>320518.78000000003</v>
      </c>
      <c r="H24" s="279">
        <v>40723.06</v>
      </c>
      <c r="I24" s="279">
        <v>120525.68</v>
      </c>
      <c r="J24" s="279">
        <v>199993.1</v>
      </c>
      <c r="K24" s="279">
        <v>240716.16000000003</v>
      </c>
      <c r="L24" s="279">
        <v>120525.68</v>
      </c>
      <c r="M24" s="279">
        <v>120525.68</v>
      </c>
      <c r="N24" s="280">
        <v>0</v>
      </c>
      <c r="O24" s="86"/>
      <c r="P24" s="193"/>
    </row>
    <row r="25" spans="1:16" x14ac:dyDescent="0.2">
      <c r="A25" s="285">
        <v>1431</v>
      </c>
      <c r="B25" s="286" t="s">
        <v>334</v>
      </c>
      <c r="C25" s="279">
        <v>1806209.19</v>
      </c>
      <c r="D25" s="279">
        <v>0</v>
      </c>
      <c r="E25" s="279">
        <v>0</v>
      </c>
      <c r="F25" s="279">
        <v>1806209.19</v>
      </c>
      <c r="G25" s="279">
        <v>1240815.19</v>
      </c>
      <c r="H25" s="279">
        <v>565394</v>
      </c>
      <c r="I25" s="279">
        <v>602630.8600000001</v>
      </c>
      <c r="J25" s="279">
        <v>638184.32999999996</v>
      </c>
      <c r="K25" s="279">
        <v>1203578.3299999998</v>
      </c>
      <c r="L25" s="279">
        <v>602630.85999999987</v>
      </c>
      <c r="M25" s="279">
        <v>602630.86</v>
      </c>
      <c r="N25" s="280">
        <v>0</v>
      </c>
      <c r="O25" s="86"/>
      <c r="P25" s="193"/>
    </row>
    <row r="26" spans="1:16" x14ac:dyDescent="0.2">
      <c r="A26" s="285">
        <v>1432</v>
      </c>
      <c r="B26" s="286" t="s">
        <v>335</v>
      </c>
      <c r="C26" s="279">
        <v>240827.89</v>
      </c>
      <c r="D26" s="279">
        <v>0</v>
      </c>
      <c r="E26" s="279">
        <v>0</v>
      </c>
      <c r="F26" s="279">
        <v>240827.89</v>
      </c>
      <c r="G26" s="279">
        <v>213679.19</v>
      </c>
      <c r="H26" s="279">
        <v>27148.700000000008</v>
      </c>
      <c r="I26" s="279">
        <v>80349.89</v>
      </c>
      <c r="J26" s="279">
        <v>133329.29999999999</v>
      </c>
      <c r="K26" s="279">
        <v>160478</v>
      </c>
      <c r="L26" s="279">
        <v>80349.89</v>
      </c>
      <c r="M26" s="279">
        <v>80349.890000000014</v>
      </c>
      <c r="N26" s="280">
        <v>-2.7939677238464354E-11</v>
      </c>
      <c r="O26" s="86"/>
      <c r="P26" s="193"/>
    </row>
    <row r="27" spans="1:16" x14ac:dyDescent="0.2">
      <c r="A27" s="285">
        <v>1441</v>
      </c>
      <c r="B27" s="286" t="s">
        <v>336</v>
      </c>
      <c r="C27" s="279">
        <v>90000.91</v>
      </c>
      <c r="D27" s="279">
        <v>0</v>
      </c>
      <c r="E27" s="279">
        <v>0</v>
      </c>
      <c r="F27" s="279">
        <v>90000.91</v>
      </c>
      <c r="G27" s="279">
        <v>0</v>
      </c>
      <c r="H27" s="279">
        <v>90000.91</v>
      </c>
      <c r="I27" s="279">
        <v>0</v>
      </c>
      <c r="J27" s="279">
        <v>0</v>
      </c>
      <c r="K27" s="279">
        <v>90000.91</v>
      </c>
      <c r="L27" s="279">
        <v>0</v>
      </c>
      <c r="M27" s="279">
        <v>0</v>
      </c>
      <c r="N27" s="280">
        <v>0</v>
      </c>
      <c r="O27" s="86"/>
      <c r="P27" s="193"/>
    </row>
    <row r="28" spans="1:16" ht="24" x14ac:dyDescent="0.2">
      <c r="A28" s="281">
        <v>1500</v>
      </c>
      <c r="B28" s="282" t="s">
        <v>98</v>
      </c>
      <c r="C28" s="283">
        <v>870000</v>
      </c>
      <c r="D28" s="283">
        <v>0</v>
      </c>
      <c r="E28" s="283">
        <v>0</v>
      </c>
      <c r="F28" s="283">
        <v>870000</v>
      </c>
      <c r="G28" s="283">
        <v>355686.8299999999</v>
      </c>
      <c r="H28" s="283">
        <v>514313.1700000001</v>
      </c>
      <c r="I28" s="283">
        <v>355686.83</v>
      </c>
      <c r="J28" s="283">
        <v>-7.4505805969238283E-11</v>
      </c>
      <c r="K28" s="283">
        <v>514313.17</v>
      </c>
      <c r="L28" s="283">
        <v>355686.8299999999</v>
      </c>
      <c r="M28" s="283">
        <v>355686.8299999999</v>
      </c>
      <c r="N28" s="284">
        <v>7.4505805969238283E-11</v>
      </c>
      <c r="O28" s="86"/>
      <c r="P28" s="193"/>
    </row>
    <row r="29" spans="1:16" x14ac:dyDescent="0.2">
      <c r="A29" s="285">
        <v>1543</v>
      </c>
      <c r="B29" s="286" t="s">
        <v>337</v>
      </c>
      <c r="C29" s="279">
        <v>870000</v>
      </c>
      <c r="D29" s="279">
        <v>0</v>
      </c>
      <c r="E29" s="279">
        <v>0</v>
      </c>
      <c r="F29" s="279">
        <v>870000</v>
      </c>
      <c r="G29" s="279">
        <v>355686.8299999999</v>
      </c>
      <c r="H29" s="279">
        <v>514313.1700000001</v>
      </c>
      <c r="I29" s="279">
        <v>355686.83</v>
      </c>
      <c r="J29" s="279">
        <v>-7.4505805969238283E-11</v>
      </c>
      <c r="K29" s="279">
        <v>514313.17</v>
      </c>
      <c r="L29" s="279">
        <v>355686.8299999999</v>
      </c>
      <c r="M29" s="279">
        <v>355686.8299999999</v>
      </c>
      <c r="N29" s="280">
        <v>7.4505805969238283E-11</v>
      </c>
      <c r="O29" s="86"/>
      <c r="P29" s="193"/>
    </row>
    <row r="30" spans="1:16" x14ac:dyDescent="0.2">
      <c r="A30" s="281">
        <v>1700</v>
      </c>
      <c r="B30" s="282" t="s">
        <v>99</v>
      </c>
      <c r="C30" s="283">
        <v>2909933.59</v>
      </c>
      <c r="D30" s="283">
        <v>0</v>
      </c>
      <c r="E30" s="283">
        <v>0</v>
      </c>
      <c r="F30" s="283">
        <v>2909933.59</v>
      </c>
      <c r="G30" s="283">
        <v>2442593.46</v>
      </c>
      <c r="H30" s="283">
        <v>467340.13</v>
      </c>
      <c r="I30" s="283">
        <v>872152</v>
      </c>
      <c r="J30" s="283">
        <v>1570441.46</v>
      </c>
      <c r="K30" s="283">
        <v>2037781.59</v>
      </c>
      <c r="L30" s="283">
        <v>872152</v>
      </c>
      <c r="M30" s="283">
        <v>872152</v>
      </c>
      <c r="N30" s="284">
        <v>0</v>
      </c>
      <c r="O30" s="86"/>
      <c r="P30" s="193"/>
    </row>
    <row r="31" spans="1:16" x14ac:dyDescent="0.2">
      <c r="A31" s="285">
        <v>1712</v>
      </c>
      <c r="B31" s="286" t="s">
        <v>338</v>
      </c>
      <c r="C31" s="279">
        <v>1042161.43</v>
      </c>
      <c r="D31" s="279">
        <v>0</v>
      </c>
      <c r="E31" s="279">
        <v>0</v>
      </c>
      <c r="F31" s="279">
        <v>1042161.43</v>
      </c>
      <c r="G31" s="279">
        <v>834502.22</v>
      </c>
      <c r="H31" s="279">
        <v>207659.20999999996</v>
      </c>
      <c r="I31" s="279">
        <v>373740.5</v>
      </c>
      <c r="J31" s="279">
        <v>460761.72</v>
      </c>
      <c r="K31" s="279">
        <v>668420.92999999993</v>
      </c>
      <c r="L31" s="279">
        <v>373740.5</v>
      </c>
      <c r="M31" s="279">
        <v>373740.5</v>
      </c>
      <c r="N31" s="280">
        <v>0</v>
      </c>
      <c r="O31" s="86"/>
      <c r="P31" s="193"/>
    </row>
    <row r="32" spans="1:16" x14ac:dyDescent="0.2">
      <c r="A32" s="285">
        <v>1713</v>
      </c>
      <c r="B32" s="286" t="s">
        <v>339</v>
      </c>
      <c r="C32" s="279">
        <v>653887.36</v>
      </c>
      <c r="D32" s="279">
        <v>0</v>
      </c>
      <c r="E32" s="279">
        <v>0</v>
      </c>
      <c r="F32" s="279">
        <v>653887.36</v>
      </c>
      <c r="G32" s="279">
        <v>525795.68999999994</v>
      </c>
      <c r="H32" s="279">
        <v>128091.67000000004</v>
      </c>
      <c r="I32" s="279">
        <v>237261.5</v>
      </c>
      <c r="J32" s="279">
        <v>288534.18999999994</v>
      </c>
      <c r="K32" s="279">
        <v>416625.86</v>
      </c>
      <c r="L32" s="279">
        <v>237261.5</v>
      </c>
      <c r="M32" s="279">
        <v>237261.5</v>
      </c>
      <c r="N32" s="280">
        <v>0</v>
      </c>
      <c r="O32" s="86"/>
      <c r="P32" s="193"/>
    </row>
    <row r="33" spans="1:16" x14ac:dyDescent="0.2">
      <c r="A33" s="285">
        <v>1715</v>
      </c>
      <c r="B33" s="286" t="s">
        <v>340</v>
      </c>
      <c r="C33" s="279">
        <v>479484.8</v>
      </c>
      <c r="D33" s="279">
        <v>0</v>
      </c>
      <c r="E33" s="279">
        <v>0</v>
      </c>
      <c r="F33" s="279">
        <v>479484.8</v>
      </c>
      <c r="G33" s="279">
        <v>423345.55</v>
      </c>
      <c r="H33" s="279">
        <v>56139.25</v>
      </c>
      <c r="I33" s="279">
        <v>0</v>
      </c>
      <c r="J33" s="279">
        <v>423345.55</v>
      </c>
      <c r="K33" s="279">
        <v>479484.8</v>
      </c>
      <c r="L33" s="279">
        <v>0</v>
      </c>
      <c r="M33" s="279">
        <v>0</v>
      </c>
      <c r="N33" s="280">
        <v>0</v>
      </c>
      <c r="O33" s="86"/>
      <c r="P33" s="193"/>
    </row>
    <row r="34" spans="1:16" x14ac:dyDescent="0.2">
      <c r="A34" s="285">
        <v>1719</v>
      </c>
      <c r="B34" s="286" t="s">
        <v>341</v>
      </c>
      <c r="C34" s="279">
        <v>734400</v>
      </c>
      <c r="D34" s="279">
        <v>0</v>
      </c>
      <c r="E34" s="279">
        <v>0</v>
      </c>
      <c r="F34" s="279">
        <v>734400</v>
      </c>
      <c r="G34" s="279">
        <v>658950</v>
      </c>
      <c r="H34" s="279">
        <v>75450</v>
      </c>
      <c r="I34" s="279">
        <v>261150</v>
      </c>
      <c r="J34" s="279">
        <v>397800</v>
      </c>
      <c r="K34" s="279">
        <v>473250</v>
      </c>
      <c r="L34" s="279">
        <v>261150</v>
      </c>
      <c r="M34" s="279">
        <v>261150</v>
      </c>
      <c r="N34" s="280">
        <v>0</v>
      </c>
      <c r="O34" s="86"/>
      <c r="P34" s="193"/>
    </row>
    <row r="35" spans="1:16" x14ac:dyDescent="0.2">
      <c r="A35" s="285"/>
      <c r="B35" s="286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289"/>
      <c r="O35" s="86"/>
      <c r="P35" s="193"/>
    </row>
    <row r="36" spans="1:16" ht="14.25" x14ac:dyDescent="0.2">
      <c r="A36" s="277">
        <v>2000</v>
      </c>
      <c r="B36" s="278" t="s">
        <v>100</v>
      </c>
      <c r="C36" s="279">
        <v>324500</v>
      </c>
      <c r="D36" s="279">
        <v>1338093</v>
      </c>
      <c r="E36" s="279">
        <v>2000</v>
      </c>
      <c r="F36" s="279">
        <v>1660593</v>
      </c>
      <c r="G36" s="279">
        <v>524119.7</v>
      </c>
      <c r="H36" s="279">
        <v>1136473.3</v>
      </c>
      <c r="I36" s="279">
        <v>522819.7</v>
      </c>
      <c r="J36" s="279">
        <v>1300.0000000000139</v>
      </c>
      <c r="K36" s="279">
        <v>1137773.3</v>
      </c>
      <c r="L36" s="279">
        <v>522819.7</v>
      </c>
      <c r="M36" s="279">
        <v>476910.56</v>
      </c>
      <c r="N36" s="280">
        <v>45909.139999999985</v>
      </c>
      <c r="O36" s="86"/>
      <c r="P36" s="193"/>
    </row>
    <row r="37" spans="1:16" ht="24" x14ac:dyDescent="0.2">
      <c r="A37" s="281">
        <v>2100</v>
      </c>
      <c r="B37" s="282" t="s">
        <v>342</v>
      </c>
      <c r="C37" s="283">
        <v>169000</v>
      </c>
      <c r="D37" s="283">
        <v>483387</v>
      </c>
      <c r="E37" s="283">
        <v>1000</v>
      </c>
      <c r="F37" s="283">
        <v>651387</v>
      </c>
      <c r="G37" s="283">
        <v>267031.05</v>
      </c>
      <c r="H37" s="283">
        <v>384355.95</v>
      </c>
      <c r="I37" s="283">
        <v>267031.05</v>
      </c>
      <c r="J37" s="283">
        <v>-4.6566128730773927E-12</v>
      </c>
      <c r="K37" s="283">
        <v>384355.95</v>
      </c>
      <c r="L37" s="283">
        <v>267031.05</v>
      </c>
      <c r="M37" s="283">
        <v>260119.71</v>
      </c>
      <c r="N37" s="284">
        <v>6911.3400000000047</v>
      </c>
      <c r="O37" s="86"/>
      <c r="P37" s="193"/>
    </row>
    <row r="38" spans="1:16" x14ac:dyDescent="0.2">
      <c r="A38" s="285">
        <v>2111</v>
      </c>
      <c r="B38" s="286" t="s">
        <v>343</v>
      </c>
      <c r="C38" s="279">
        <v>20000</v>
      </c>
      <c r="D38" s="279">
        <v>46827</v>
      </c>
      <c r="E38" s="279">
        <v>0</v>
      </c>
      <c r="F38" s="279">
        <v>66827</v>
      </c>
      <c r="G38" s="279">
        <v>36849.069999999992</v>
      </c>
      <c r="H38" s="279">
        <v>29977.930000000008</v>
      </c>
      <c r="I38" s="279">
        <v>36849.07</v>
      </c>
      <c r="J38" s="279">
        <v>-4.6566128730773927E-12</v>
      </c>
      <c r="K38" s="279">
        <v>29977.93</v>
      </c>
      <c r="L38" s="279">
        <v>36849.069999999992</v>
      </c>
      <c r="M38" s="279">
        <v>33330.679999999993</v>
      </c>
      <c r="N38" s="280">
        <v>3518.3900000000049</v>
      </c>
      <c r="O38" s="86"/>
      <c r="P38" s="193"/>
    </row>
    <row r="39" spans="1:16" x14ac:dyDescent="0.2">
      <c r="A39" s="285">
        <v>2121</v>
      </c>
      <c r="B39" s="286" t="s">
        <v>344</v>
      </c>
      <c r="C39" s="279">
        <v>1000</v>
      </c>
      <c r="D39" s="279">
        <v>0</v>
      </c>
      <c r="E39" s="279">
        <v>0</v>
      </c>
      <c r="F39" s="279">
        <v>1000</v>
      </c>
      <c r="G39" s="279">
        <v>0</v>
      </c>
      <c r="H39" s="279">
        <v>1000</v>
      </c>
      <c r="I39" s="279">
        <v>0</v>
      </c>
      <c r="J39" s="279">
        <v>0</v>
      </c>
      <c r="K39" s="279">
        <v>1000</v>
      </c>
      <c r="L39" s="279">
        <v>0</v>
      </c>
      <c r="M39" s="279">
        <v>0</v>
      </c>
      <c r="N39" s="280">
        <v>0</v>
      </c>
      <c r="O39" s="86"/>
      <c r="P39" s="193"/>
    </row>
    <row r="40" spans="1:16" ht="24" x14ac:dyDescent="0.2">
      <c r="A40" s="285">
        <v>2141</v>
      </c>
      <c r="B40" s="286" t="s">
        <v>345</v>
      </c>
      <c r="C40" s="279">
        <v>20000</v>
      </c>
      <c r="D40" s="279">
        <v>80000</v>
      </c>
      <c r="E40" s="279">
        <v>1000</v>
      </c>
      <c r="F40" s="279">
        <v>99000</v>
      </c>
      <c r="G40" s="279">
        <v>34591.950000000004</v>
      </c>
      <c r="H40" s="279">
        <v>64408.05</v>
      </c>
      <c r="I40" s="279">
        <v>34591.950000000004</v>
      </c>
      <c r="J40" s="279">
        <v>0</v>
      </c>
      <c r="K40" s="279">
        <v>64408.05</v>
      </c>
      <c r="L40" s="279">
        <v>34591.949999999997</v>
      </c>
      <c r="M40" s="279">
        <v>31338.5</v>
      </c>
      <c r="N40" s="280">
        <v>3253.45</v>
      </c>
      <c r="O40" s="86"/>
      <c r="P40" s="193"/>
    </row>
    <row r="41" spans="1:16" x14ac:dyDescent="0.2">
      <c r="A41" s="285">
        <v>2151</v>
      </c>
      <c r="B41" s="286" t="s">
        <v>346</v>
      </c>
      <c r="C41" s="279">
        <v>3000</v>
      </c>
      <c r="D41" s="279">
        <v>5000</v>
      </c>
      <c r="E41" s="279">
        <v>0</v>
      </c>
      <c r="F41" s="279">
        <v>8000</v>
      </c>
      <c r="G41" s="279">
        <v>4162.5</v>
      </c>
      <c r="H41" s="279">
        <v>3837.5</v>
      </c>
      <c r="I41" s="279">
        <v>4162.5</v>
      </c>
      <c r="J41" s="279">
        <v>0</v>
      </c>
      <c r="K41" s="279">
        <v>3837.5</v>
      </c>
      <c r="L41" s="279">
        <v>4162.5</v>
      </c>
      <c r="M41" s="279">
        <v>4162.5</v>
      </c>
      <c r="N41" s="280">
        <v>0</v>
      </c>
      <c r="O41" s="86"/>
      <c r="P41" s="193"/>
    </row>
    <row r="42" spans="1:16" x14ac:dyDescent="0.2">
      <c r="A42" s="285">
        <v>2161</v>
      </c>
      <c r="B42" s="286" t="s">
        <v>347</v>
      </c>
      <c r="C42" s="279">
        <v>120000</v>
      </c>
      <c r="D42" s="279">
        <v>180000</v>
      </c>
      <c r="E42" s="279">
        <v>0</v>
      </c>
      <c r="F42" s="279">
        <v>300000</v>
      </c>
      <c r="G42" s="279">
        <v>178546.67</v>
      </c>
      <c r="H42" s="279">
        <v>121453.33000000002</v>
      </c>
      <c r="I42" s="279">
        <v>178546.67</v>
      </c>
      <c r="J42" s="279">
        <v>0</v>
      </c>
      <c r="K42" s="279">
        <v>121453.32999999999</v>
      </c>
      <c r="L42" s="279">
        <v>178546.67</v>
      </c>
      <c r="M42" s="279">
        <v>178546.67</v>
      </c>
      <c r="N42" s="280">
        <v>0</v>
      </c>
      <c r="O42" s="86"/>
      <c r="P42" s="193"/>
    </row>
    <row r="43" spans="1:16" x14ac:dyDescent="0.2">
      <c r="A43" s="285">
        <v>2171</v>
      </c>
      <c r="B43" s="288" t="s">
        <v>348</v>
      </c>
      <c r="C43" s="279">
        <v>5000</v>
      </c>
      <c r="D43" s="279">
        <v>169560</v>
      </c>
      <c r="E43" s="279">
        <v>0</v>
      </c>
      <c r="F43" s="279">
        <v>174560</v>
      </c>
      <c r="G43" s="279">
        <v>12324.06</v>
      </c>
      <c r="H43" s="279">
        <v>162235.94</v>
      </c>
      <c r="I43" s="279">
        <v>12324.06</v>
      </c>
      <c r="J43" s="279">
        <v>0</v>
      </c>
      <c r="K43" s="279">
        <v>162235.94</v>
      </c>
      <c r="L43" s="279">
        <v>12324.06</v>
      </c>
      <c r="M43" s="279">
        <v>12184.56</v>
      </c>
      <c r="N43" s="280">
        <v>139.5</v>
      </c>
      <c r="O43" s="86"/>
      <c r="P43" s="193"/>
    </row>
    <row r="44" spans="1:16" ht="24" x14ac:dyDescent="0.2">
      <c r="A44" s="285">
        <v>2181</v>
      </c>
      <c r="B44" s="286" t="s">
        <v>504</v>
      </c>
      <c r="C44" s="279">
        <v>0</v>
      </c>
      <c r="D44" s="279">
        <v>2000</v>
      </c>
      <c r="E44" s="279">
        <v>0</v>
      </c>
      <c r="F44" s="279">
        <v>2000</v>
      </c>
      <c r="G44" s="279">
        <v>556.79999999999995</v>
      </c>
      <c r="H44" s="279">
        <v>1443.2</v>
      </c>
      <c r="I44" s="279">
        <v>556.79999999999995</v>
      </c>
      <c r="J44" s="279">
        <v>0</v>
      </c>
      <c r="K44" s="279">
        <v>1443.2</v>
      </c>
      <c r="L44" s="279">
        <v>556.79999999999995</v>
      </c>
      <c r="M44" s="279">
        <v>556.79999999999995</v>
      </c>
      <c r="N44" s="280">
        <v>0</v>
      </c>
      <c r="O44" s="86"/>
      <c r="P44" s="193"/>
    </row>
    <row r="45" spans="1:16" x14ac:dyDescent="0.2">
      <c r="A45" s="281">
        <v>2200</v>
      </c>
      <c r="B45" s="282" t="s">
        <v>102</v>
      </c>
      <c r="C45" s="283">
        <v>90000</v>
      </c>
      <c r="D45" s="283">
        <v>162000</v>
      </c>
      <c r="E45" s="283">
        <v>0</v>
      </c>
      <c r="F45" s="283">
        <v>252000</v>
      </c>
      <c r="G45" s="283">
        <v>130049.09</v>
      </c>
      <c r="H45" s="283">
        <v>121950.91</v>
      </c>
      <c r="I45" s="283">
        <v>130049.08999999997</v>
      </c>
      <c r="J45" s="283">
        <v>1.8626451492309571E-11</v>
      </c>
      <c r="K45" s="283">
        <v>121950.91000000003</v>
      </c>
      <c r="L45" s="283">
        <v>130049.08999999998</v>
      </c>
      <c r="M45" s="283">
        <v>116120.59</v>
      </c>
      <c r="N45" s="284">
        <v>13928.499999999982</v>
      </c>
      <c r="O45" s="86"/>
      <c r="P45" s="193"/>
    </row>
    <row r="46" spans="1:16" ht="24" x14ac:dyDescent="0.2">
      <c r="A46" s="285">
        <v>2214</v>
      </c>
      <c r="B46" s="286" t="s">
        <v>349</v>
      </c>
      <c r="C46" s="279">
        <v>90000</v>
      </c>
      <c r="D46" s="279">
        <v>160000</v>
      </c>
      <c r="E46" s="279">
        <v>0</v>
      </c>
      <c r="F46" s="279">
        <v>250000</v>
      </c>
      <c r="G46" s="279">
        <v>128916.23</v>
      </c>
      <c r="H46" s="279">
        <v>121083.77</v>
      </c>
      <c r="I46" s="279">
        <v>128916.22999999997</v>
      </c>
      <c r="J46" s="279">
        <v>1.8626451492309571E-11</v>
      </c>
      <c r="K46" s="279">
        <v>121083.77000000003</v>
      </c>
      <c r="L46" s="279">
        <v>128916.22999999998</v>
      </c>
      <c r="M46" s="279">
        <v>114987.73</v>
      </c>
      <c r="N46" s="280">
        <v>13928.499999999982</v>
      </c>
      <c r="O46" s="86"/>
      <c r="P46" s="193"/>
    </row>
    <row r="47" spans="1:16" x14ac:dyDescent="0.2">
      <c r="A47" s="285">
        <v>2231</v>
      </c>
      <c r="B47" s="286" t="s">
        <v>490</v>
      </c>
      <c r="C47" s="279">
        <v>0</v>
      </c>
      <c r="D47" s="279">
        <v>2000</v>
      </c>
      <c r="E47" s="279">
        <v>0</v>
      </c>
      <c r="F47" s="279">
        <v>2000</v>
      </c>
      <c r="G47" s="279">
        <v>1132.8600000000001</v>
      </c>
      <c r="H47" s="279">
        <v>867.13999999999987</v>
      </c>
      <c r="I47" s="279">
        <v>1132.8600000000001</v>
      </c>
      <c r="J47" s="279">
        <v>0</v>
      </c>
      <c r="K47" s="279">
        <v>867.13999999999987</v>
      </c>
      <c r="L47" s="279">
        <v>1132.8600000000001</v>
      </c>
      <c r="M47" s="279">
        <v>1132.8600000000001</v>
      </c>
      <c r="N47" s="280">
        <v>0</v>
      </c>
      <c r="O47" s="86"/>
      <c r="P47" s="193"/>
    </row>
    <row r="48" spans="1:16" ht="13.5" thickBot="1" x14ac:dyDescent="0.25">
      <c r="A48" s="285">
        <v>2380</v>
      </c>
      <c r="B48" s="290" t="s">
        <v>413</v>
      </c>
      <c r="C48" s="283">
        <v>5000</v>
      </c>
      <c r="D48" s="283">
        <v>15000</v>
      </c>
      <c r="E48" s="283">
        <v>0</v>
      </c>
      <c r="F48" s="283">
        <v>20000</v>
      </c>
      <c r="G48" s="283">
        <v>0</v>
      </c>
      <c r="H48" s="283">
        <v>20000</v>
      </c>
      <c r="I48" s="283">
        <v>0</v>
      </c>
      <c r="J48" s="283">
        <v>0</v>
      </c>
      <c r="K48" s="283">
        <v>20000</v>
      </c>
      <c r="L48" s="283">
        <v>0</v>
      </c>
      <c r="M48" s="283">
        <v>0</v>
      </c>
      <c r="N48" s="284">
        <v>0</v>
      </c>
      <c r="O48" s="86"/>
    </row>
    <row r="49" spans="1:16" ht="13.5" thickTop="1" x14ac:dyDescent="0.2">
      <c r="A49" s="229"/>
      <c r="B49" s="230" t="s">
        <v>308</v>
      </c>
      <c r="C49" s="335" t="s">
        <v>309</v>
      </c>
      <c r="D49" s="335" t="s">
        <v>310</v>
      </c>
      <c r="E49" s="335" t="s">
        <v>311</v>
      </c>
      <c r="F49" s="335" t="s">
        <v>312</v>
      </c>
      <c r="G49" s="335" t="s">
        <v>313</v>
      </c>
      <c r="H49" s="335" t="s">
        <v>314</v>
      </c>
      <c r="I49" s="335" t="s">
        <v>284</v>
      </c>
      <c r="J49" s="335" t="s">
        <v>315</v>
      </c>
      <c r="K49" s="335" t="s">
        <v>316</v>
      </c>
      <c r="L49" s="335" t="s">
        <v>317</v>
      </c>
      <c r="M49" s="335" t="s">
        <v>318</v>
      </c>
      <c r="N49" s="337" t="s">
        <v>319</v>
      </c>
      <c r="O49" s="192"/>
    </row>
    <row r="50" spans="1:16" ht="24" customHeight="1" x14ac:dyDescent="0.2">
      <c r="A50" s="339" t="s">
        <v>320</v>
      </c>
      <c r="B50" s="340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8"/>
      <c r="O50" s="192"/>
    </row>
    <row r="51" spans="1:16" ht="13.5" customHeight="1" x14ac:dyDescent="0.2">
      <c r="A51" s="272"/>
      <c r="B51" s="273" t="s">
        <v>321</v>
      </c>
      <c r="C51" s="273">
        <v>1</v>
      </c>
      <c r="D51" s="341">
        <v>2</v>
      </c>
      <c r="E51" s="341"/>
      <c r="F51" s="273">
        <v>3</v>
      </c>
      <c r="G51" s="274">
        <v>4</v>
      </c>
      <c r="H51" s="275" t="s">
        <v>322</v>
      </c>
      <c r="I51" s="274">
        <v>6</v>
      </c>
      <c r="J51" s="275" t="s">
        <v>323</v>
      </c>
      <c r="K51" s="275" t="s">
        <v>324</v>
      </c>
      <c r="L51" s="275">
        <v>9</v>
      </c>
      <c r="M51" s="275">
        <v>10</v>
      </c>
      <c r="N51" s="276" t="s">
        <v>325</v>
      </c>
      <c r="O51" s="192"/>
    </row>
    <row r="52" spans="1:16" x14ac:dyDescent="0.2">
      <c r="A52" s="285">
        <v>2381</v>
      </c>
      <c r="B52" s="288" t="s">
        <v>350</v>
      </c>
      <c r="C52" s="279">
        <v>5000</v>
      </c>
      <c r="D52" s="279">
        <v>15000</v>
      </c>
      <c r="E52" s="279">
        <v>0</v>
      </c>
      <c r="F52" s="279">
        <v>20000</v>
      </c>
      <c r="G52" s="279">
        <v>0</v>
      </c>
      <c r="H52" s="279">
        <v>20000</v>
      </c>
      <c r="I52" s="279">
        <v>0</v>
      </c>
      <c r="J52" s="279">
        <v>0</v>
      </c>
      <c r="K52" s="279">
        <v>20000</v>
      </c>
      <c r="L52" s="279">
        <v>0</v>
      </c>
      <c r="M52" s="279">
        <v>0</v>
      </c>
      <c r="N52" s="280">
        <v>0</v>
      </c>
      <c r="O52" s="86"/>
    </row>
    <row r="53" spans="1:16" ht="24" x14ac:dyDescent="0.2">
      <c r="A53" s="281">
        <v>2400</v>
      </c>
      <c r="B53" s="282" t="s">
        <v>351</v>
      </c>
      <c r="C53" s="283">
        <v>35000</v>
      </c>
      <c r="D53" s="283">
        <v>495706</v>
      </c>
      <c r="E53" s="283">
        <v>0</v>
      </c>
      <c r="F53" s="283">
        <v>530706</v>
      </c>
      <c r="G53" s="283">
        <v>89700.43</v>
      </c>
      <c r="H53" s="283">
        <v>441005.57</v>
      </c>
      <c r="I53" s="283">
        <v>89700.43</v>
      </c>
      <c r="J53" s="283">
        <v>0</v>
      </c>
      <c r="K53" s="283">
        <v>441005.57</v>
      </c>
      <c r="L53" s="283">
        <v>89700.43</v>
      </c>
      <c r="M53" s="283">
        <v>68038.41</v>
      </c>
      <c r="N53" s="284">
        <v>21662.02</v>
      </c>
      <c r="O53" s="86"/>
    </row>
    <row r="54" spans="1:16" x14ac:dyDescent="0.2">
      <c r="A54" s="285">
        <v>2411</v>
      </c>
      <c r="B54" s="286" t="s">
        <v>352</v>
      </c>
      <c r="C54" s="279">
        <v>5000</v>
      </c>
      <c r="D54" s="279">
        <v>0</v>
      </c>
      <c r="E54" s="279">
        <v>0</v>
      </c>
      <c r="F54" s="279">
        <v>5000</v>
      </c>
      <c r="G54" s="279">
        <v>7</v>
      </c>
      <c r="H54" s="279">
        <v>4993</v>
      </c>
      <c r="I54" s="279">
        <v>7</v>
      </c>
      <c r="J54" s="279">
        <v>0</v>
      </c>
      <c r="K54" s="279">
        <v>4993</v>
      </c>
      <c r="L54" s="279">
        <v>7</v>
      </c>
      <c r="M54" s="279">
        <v>7</v>
      </c>
      <c r="N54" s="280">
        <v>0</v>
      </c>
      <c r="O54" s="86"/>
    </row>
    <row r="55" spans="1:16" x14ac:dyDescent="0.2">
      <c r="A55" s="285">
        <v>2421</v>
      </c>
      <c r="B55" s="286" t="s">
        <v>353</v>
      </c>
      <c r="C55" s="279">
        <v>1000</v>
      </c>
      <c r="D55" s="279">
        <v>0</v>
      </c>
      <c r="E55" s="279">
        <v>0</v>
      </c>
      <c r="F55" s="279">
        <v>1000</v>
      </c>
      <c r="G55" s="279">
        <v>126</v>
      </c>
      <c r="H55" s="279">
        <v>874</v>
      </c>
      <c r="I55" s="279">
        <v>126</v>
      </c>
      <c r="J55" s="279">
        <v>0</v>
      </c>
      <c r="K55" s="279">
        <v>874</v>
      </c>
      <c r="L55" s="279">
        <v>126</v>
      </c>
      <c r="M55" s="279">
        <v>126</v>
      </c>
      <c r="N55" s="280">
        <v>0</v>
      </c>
      <c r="O55" s="86"/>
    </row>
    <row r="56" spans="1:16" x14ac:dyDescent="0.2">
      <c r="A56" s="285">
        <v>2431</v>
      </c>
      <c r="B56" s="286" t="s">
        <v>354</v>
      </c>
      <c r="C56" s="279">
        <v>1000</v>
      </c>
      <c r="D56" s="279">
        <v>0</v>
      </c>
      <c r="E56" s="279">
        <v>0</v>
      </c>
      <c r="F56" s="279">
        <v>1000</v>
      </c>
      <c r="G56" s="279">
        <v>104.97</v>
      </c>
      <c r="H56" s="279">
        <v>895.03</v>
      </c>
      <c r="I56" s="279">
        <v>104.97</v>
      </c>
      <c r="J56" s="279">
        <v>0</v>
      </c>
      <c r="K56" s="279">
        <v>895.03</v>
      </c>
      <c r="L56" s="279">
        <v>104.97</v>
      </c>
      <c r="M56" s="279">
        <v>104.97</v>
      </c>
      <c r="N56" s="280">
        <v>0</v>
      </c>
      <c r="O56" s="86"/>
    </row>
    <row r="57" spans="1:16" x14ac:dyDescent="0.2">
      <c r="A57" s="285">
        <v>2441</v>
      </c>
      <c r="B57" s="286" t="s">
        <v>491</v>
      </c>
      <c r="C57" s="279">
        <v>0</v>
      </c>
      <c r="D57" s="279">
        <v>1000</v>
      </c>
      <c r="E57" s="279">
        <v>0</v>
      </c>
      <c r="F57" s="279">
        <v>1000</v>
      </c>
      <c r="G57" s="279">
        <v>0</v>
      </c>
      <c r="H57" s="279">
        <v>1000</v>
      </c>
      <c r="I57" s="279">
        <v>0</v>
      </c>
      <c r="J57" s="279">
        <v>0</v>
      </c>
      <c r="K57" s="279">
        <v>1000</v>
      </c>
      <c r="L57" s="279">
        <v>0</v>
      </c>
      <c r="M57" s="279">
        <v>0</v>
      </c>
      <c r="N57" s="280">
        <v>0</v>
      </c>
      <c r="O57" s="86"/>
    </row>
    <row r="58" spans="1:16" x14ac:dyDescent="0.2">
      <c r="A58" s="285">
        <v>2451</v>
      </c>
      <c r="B58" s="286" t="s">
        <v>492</v>
      </c>
      <c r="C58" s="279">
        <v>0</v>
      </c>
      <c r="D58" s="279">
        <v>1000</v>
      </c>
      <c r="E58" s="279">
        <v>0</v>
      </c>
      <c r="F58" s="279">
        <v>1000</v>
      </c>
      <c r="G58" s="279">
        <v>0</v>
      </c>
      <c r="H58" s="279">
        <v>1000</v>
      </c>
      <c r="I58" s="279">
        <v>0</v>
      </c>
      <c r="J58" s="279">
        <v>0</v>
      </c>
      <c r="K58" s="279">
        <v>1000</v>
      </c>
      <c r="L58" s="279">
        <v>0</v>
      </c>
      <c r="M58" s="279">
        <v>0</v>
      </c>
      <c r="N58" s="280">
        <v>0</v>
      </c>
      <c r="O58" s="86"/>
    </row>
    <row r="59" spans="1:16" x14ac:dyDescent="0.2">
      <c r="A59" s="285">
        <v>2461</v>
      </c>
      <c r="B59" s="286" t="s">
        <v>355</v>
      </c>
      <c r="C59" s="279">
        <v>10000</v>
      </c>
      <c r="D59" s="279">
        <v>102840</v>
      </c>
      <c r="E59" s="279">
        <v>0</v>
      </c>
      <c r="F59" s="279">
        <v>112840</v>
      </c>
      <c r="G59" s="279">
        <v>49758.74</v>
      </c>
      <c r="H59" s="279">
        <v>63081.26</v>
      </c>
      <c r="I59" s="279">
        <v>49758.740000000013</v>
      </c>
      <c r="J59" s="279">
        <v>0</v>
      </c>
      <c r="K59" s="279">
        <v>63081.259999999987</v>
      </c>
      <c r="L59" s="279">
        <v>49758.740000000013</v>
      </c>
      <c r="M59" s="279">
        <v>28530.74</v>
      </c>
      <c r="N59" s="280">
        <v>21228</v>
      </c>
      <c r="O59" s="86"/>
    </row>
    <row r="60" spans="1:16" x14ac:dyDescent="0.2">
      <c r="A60" s="285">
        <v>2471</v>
      </c>
      <c r="B60" s="286" t="s">
        <v>356</v>
      </c>
      <c r="C60" s="279">
        <v>2000</v>
      </c>
      <c r="D60" s="279">
        <v>1000</v>
      </c>
      <c r="E60" s="279">
        <v>0</v>
      </c>
      <c r="F60" s="279">
        <v>3000</v>
      </c>
      <c r="G60" s="279">
        <v>1742.99</v>
      </c>
      <c r="H60" s="279">
        <v>1257.01</v>
      </c>
      <c r="I60" s="279">
        <v>1742.99</v>
      </c>
      <c r="J60" s="279">
        <v>0</v>
      </c>
      <c r="K60" s="279">
        <v>1257.01</v>
      </c>
      <c r="L60" s="279">
        <v>1742.99</v>
      </c>
      <c r="M60" s="279">
        <v>1452.98</v>
      </c>
      <c r="N60" s="280">
        <v>290.01</v>
      </c>
      <c r="O60" s="86"/>
      <c r="P60" s="193"/>
    </row>
    <row r="61" spans="1:16" x14ac:dyDescent="0.2">
      <c r="A61" s="285">
        <v>2481</v>
      </c>
      <c r="B61" s="286" t="s">
        <v>357</v>
      </c>
      <c r="C61" s="279">
        <v>6000</v>
      </c>
      <c r="D61" s="279">
        <v>14000</v>
      </c>
      <c r="E61" s="279">
        <v>0</v>
      </c>
      <c r="F61" s="279">
        <v>20000</v>
      </c>
      <c r="G61" s="279">
        <v>9587.7000000000007</v>
      </c>
      <c r="H61" s="279">
        <v>10412.299999999999</v>
      </c>
      <c r="I61" s="279">
        <v>9587.7000000000007</v>
      </c>
      <c r="J61" s="279">
        <v>0</v>
      </c>
      <c r="K61" s="279">
        <v>10412.299999999999</v>
      </c>
      <c r="L61" s="279">
        <v>9587.7000000000007</v>
      </c>
      <c r="M61" s="279">
        <v>9587.7000000000007</v>
      </c>
      <c r="N61" s="280">
        <v>0</v>
      </c>
      <c r="O61" s="86"/>
      <c r="P61" s="193"/>
    </row>
    <row r="62" spans="1:16" x14ac:dyDescent="0.2">
      <c r="A62" s="285">
        <v>2491</v>
      </c>
      <c r="B62" s="286" t="s">
        <v>358</v>
      </c>
      <c r="C62" s="279">
        <v>10000</v>
      </c>
      <c r="D62" s="279">
        <v>375866</v>
      </c>
      <c r="E62" s="279">
        <v>0</v>
      </c>
      <c r="F62" s="279">
        <v>385866</v>
      </c>
      <c r="G62" s="279">
        <v>28373.03</v>
      </c>
      <c r="H62" s="279">
        <v>357492.97</v>
      </c>
      <c r="I62" s="279">
        <v>28373.03</v>
      </c>
      <c r="J62" s="279">
        <v>0</v>
      </c>
      <c r="K62" s="279">
        <v>357492.97</v>
      </c>
      <c r="L62" s="279">
        <v>28373.03</v>
      </c>
      <c r="M62" s="279">
        <v>28229.02</v>
      </c>
      <c r="N62" s="280">
        <v>144.01</v>
      </c>
      <c r="O62" s="86"/>
      <c r="P62" s="193"/>
    </row>
    <row r="63" spans="1:16" ht="24" x14ac:dyDescent="0.2">
      <c r="A63" s="281">
        <v>2500</v>
      </c>
      <c r="B63" s="282" t="s">
        <v>104</v>
      </c>
      <c r="C63" s="283">
        <v>500</v>
      </c>
      <c r="D63" s="283">
        <v>1000</v>
      </c>
      <c r="E63" s="283">
        <v>0</v>
      </c>
      <c r="F63" s="283">
        <v>1500</v>
      </c>
      <c r="G63" s="283">
        <v>270</v>
      </c>
      <c r="H63" s="283">
        <v>1230</v>
      </c>
      <c r="I63" s="283">
        <v>270</v>
      </c>
      <c r="J63" s="283">
        <v>0</v>
      </c>
      <c r="K63" s="283">
        <v>1230</v>
      </c>
      <c r="L63" s="283">
        <v>270</v>
      </c>
      <c r="M63" s="283">
        <v>270</v>
      </c>
      <c r="N63" s="284">
        <v>0</v>
      </c>
      <c r="O63" s="86"/>
      <c r="P63" s="193"/>
    </row>
    <row r="64" spans="1:16" x14ac:dyDescent="0.2">
      <c r="A64" s="285">
        <v>2521</v>
      </c>
      <c r="B64" s="286" t="s">
        <v>359</v>
      </c>
      <c r="C64" s="279">
        <v>500</v>
      </c>
      <c r="D64" s="279">
        <v>1000</v>
      </c>
      <c r="E64" s="279">
        <v>0</v>
      </c>
      <c r="F64" s="279">
        <v>1500</v>
      </c>
      <c r="G64" s="279">
        <v>270</v>
      </c>
      <c r="H64" s="279">
        <v>1230</v>
      </c>
      <c r="I64" s="279">
        <v>270</v>
      </c>
      <c r="J64" s="279">
        <v>0</v>
      </c>
      <c r="K64" s="279">
        <v>1230</v>
      </c>
      <c r="L64" s="279">
        <v>270</v>
      </c>
      <c r="M64" s="279">
        <v>270</v>
      </c>
      <c r="N64" s="280">
        <v>0</v>
      </c>
      <c r="O64" s="86"/>
      <c r="P64" s="193"/>
    </row>
    <row r="65" spans="1:16" x14ac:dyDescent="0.2">
      <c r="A65" s="281">
        <v>2600</v>
      </c>
      <c r="B65" s="282" t="s">
        <v>105</v>
      </c>
      <c r="C65" s="283">
        <v>10000</v>
      </c>
      <c r="D65" s="283">
        <v>50000</v>
      </c>
      <c r="E65" s="283">
        <v>0</v>
      </c>
      <c r="F65" s="283">
        <v>60000</v>
      </c>
      <c r="G65" s="283">
        <v>18546.55</v>
      </c>
      <c r="H65" s="283">
        <v>41453.449999999997</v>
      </c>
      <c r="I65" s="283">
        <v>18546.55</v>
      </c>
      <c r="J65" s="283">
        <v>0</v>
      </c>
      <c r="K65" s="283">
        <v>41453.449999999997</v>
      </c>
      <c r="L65" s="283">
        <v>18546.55</v>
      </c>
      <c r="M65" s="283">
        <v>16497.98</v>
      </c>
      <c r="N65" s="284">
        <v>2048.5700000000002</v>
      </c>
      <c r="O65" s="86"/>
      <c r="P65" s="193"/>
    </row>
    <row r="66" spans="1:16" x14ac:dyDescent="0.2">
      <c r="A66" s="285">
        <v>2612</v>
      </c>
      <c r="B66" s="288" t="s">
        <v>360</v>
      </c>
      <c r="C66" s="279">
        <v>10000</v>
      </c>
      <c r="D66" s="279">
        <v>50000</v>
      </c>
      <c r="E66" s="279">
        <v>0</v>
      </c>
      <c r="F66" s="279">
        <v>60000</v>
      </c>
      <c r="G66" s="279">
        <v>18546.55</v>
      </c>
      <c r="H66" s="279">
        <v>41453.449999999997</v>
      </c>
      <c r="I66" s="279">
        <v>18546.55</v>
      </c>
      <c r="J66" s="279">
        <v>0</v>
      </c>
      <c r="K66" s="279">
        <v>41453.449999999997</v>
      </c>
      <c r="L66" s="279">
        <v>18546.55</v>
      </c>
      <c r="M66" s="279">
        <v>16497.98</v>
      </c>
      <c r="N66" s="280">
        <v>2048.5700000000002</v>
      </c>
      <c r="O66" s="86"/>
      <c r="P66" s="193"/>
    </row>
    <row r="67" spans="1:16" ht="24" x14ac:dyDescent="0.2">
      <c r="A67" s="281">
        <v>2700</v>
      </c>
      <c r="B67" s="282" t="s">
        <v>505</v>
      </c>
      <c r="C67" s="283">
        <v>0</v>
      </c>
      <c r="D67" s="283">
        <v>93000</v>
      </c>
      <c r="E67" s="283">
        <v>1000</v>
      </c>
      <c r="F67" s="283">
        <v>92000</v>
      </c>
      <c r="G67" s="283">
        <v>9052.34</v>
      </c>
      <c r="H67" s="283">
        <v>82947.66</v>
      </c>
      <c r="I67" s="283">
        <v>7752.34</v>
      </c>
      <c r="J67" s="283">
        <v>1300</v>
      </c>
      <c r="K67" s="283">
        <v>84247.66</v>
      </c>
      <c r="L67" s="283">
        <v>7752.34</v>
      </c>
      <c r="M67" s="283">
        <v>7752.34</v>
      </c>
      <c r="N67" s="284">
        <v>0</v>
      </c>
      <c r="O67" s="86"/>
      <c r="P67" s="193"/>
    </row>
    <row r="68" spans="1:16" x14ac:dyDescent="0.2">
      <c r="A68" s="285">
        <v>2711</v>
      </c>
      <c r="B68" s="286" t="s">
        <v>493</v>
      </c>
      <c r="C68" s="279">
        <v>0</v>
      </c>
      <c r="D68" s="279">
        <v>80000</v>
      </c>
      <c r="E68" s="279">
        <v>1000</v>
      </c>
      <c r="F68" s="279">
        <v>79000</v>
      </c>
      <c r="G68" s="279">
        <v>7752.34</v>
      </c>
      <c r="H68" s="279">
        <v>71247.66</v>
      </c>
      <c r="I68" s="279">
        <v>7752.34</v>
      </c>
      <c r="J68" s="279">
        <v>0</v>
      </c>
      <c r="K68" s="279">
        <v>71247.66</v>
      </c>
      <c r="L68" s="279">
        <v>7752.34</v>
      </c>
      <c r="M68" s="279">
        <v>7752.34</v>
      </c>
      <c r="N68" s="280">
        <v>0</v>
      </c>
      <c r="O68" s="86"/>
      <c r="P68" s="193"/>
    </row>
    <row r="69" spans="1:16" x14ac:dyDescent="0.2">
      <c r="A69" s="285">
        <v>2721</v>
      </c>
      <c r="B69" s="286" t="s">
        <v>494</v>
      </c>
      <c r="C69" s="279">
        <v>0</v>
      </c>
      <c r="D69" s="279">
        <v>7000</v>
      </c>
      <c r="E69" s="279">
        <v>0</v>
      </c>
      <c r="F69" s="279">
        <v>7000</v>
      </c>
      <c r="G69" s="279">
        <v>1300</v>
      </c>
      <c r="H69" s="279">
        <v>5700</v>
      </c>
      <c r="I69" s="279">
        <v>0</v>
      </c>
      <c r="J69" s="279">
        <v>1300</v>
      </c>
      <c r="K69" s="279">
        <v>7000</v>
      </c>
      <c r="L69" s="279">
        <v>0</v>
      </c>
      <c r="M69" s="279">
        <v>0</v>
      </c>
      <c r="N69" s="280">
        <v>0</v>
      </c>
      <c r="O69" s="86"/>
      <c r="P69" s="193"/>
    </row>
    <row r="70" spans="1:16" x14ac:dyDescent="0.2">
      <c r="A70" s="285">
        <v>2741</v>
      </c>
      <c r="B70" s="286" t="s">
        <v>495</v>
      </c>
      <c r="C70" s="279">
        <v>0</v>
      </c>
      <c r="D70" s="279">
        <v>6000</v>
      </c>
      <c r="E70" s="279">
        <v>0</v>
      </c>
      <c r="F70" s="279">
        <v>6000</v>
      </c>
      <c r="G70" s="279">
        <v>0</v>
      </c>
      <c r="H70" s="279">
        <v>6000</v>
      </c>
      <c r="I70" s="279">
        <v>0</v>
      </c>
      <c r="J70" s="279">
        <v>0</v>
      </c>
      <c r="K70" s="279">
        <v>6000</v>
      </c>
      <c r="L70" s="279">
        <v>0</v>
      </c>
      <c r="M70" s="279">
        <v>0</v>
      </c>
      <c r="N70" s="280">
        <v>0</v>
      </c>
      <c r="O70" s="86"/>
      <c r="P70" s="193"/>
    </row>
    <row r="71" spans="1:16" ht="24" x14ac:dyDescent="0.2">
      <c r="A71" s="281">
        <v>2900</v>
      </c>
      <c r="B71" s="282" t="s">
        <v>107</v>
      </c>
      <c r="C71" s="283">
        <v>15000</v>
      </c>
      <c r="D71" s="283">
        <v>38000</v>
      </c>
      <c r="E71" s="283">
        <v>0</v>
      </c>
      <c r="F71" s="283">
        <v>53000</v>
      </c>
      <c r="G71" s="283">
        <v>9470.24</v>
      </c>
      <c r="H71" s="283">
        <v>43529.760000000002</v>
      </c>
      <c r="I71" s="283">
        <v>9470.24</v>
      </c>
      <c r="J71" s="283">
        <v>0</v>
      </c>
      <c r="K71" s="283">
        <v>43529.760000000002</v>
      </c>
      <c r="L71" s="283">
        <v>9470.24</v>
      </c>
      <c r="M71" s="283">
        <v>8111.53</v>
      </c>
      <c r="N71" s="284">
        <v>1358.71</v>
      </c>
      <c r="O71" s="86"/>
      <c r="P71" s="193"/>
    </row>
    <row r="72" spans="1:16" x14ac:dyDescent="0.2">
      <c r="A72" s="285">
        <v>2911</v>
      </c>
      <c r="B72" s="286" t="s">
        <v>361</v>
      </c>
      <c r="C72" s="279">
        <v>3000</v>
      </c>
      <c r="D72" s="279">
        <v>7000</v>
      </c>
      <c r="E72" s="279">
        <v>0</v>
      </c>
      <c r="F72" s="279">
        <v>10000</v>
      </c>
      <c r="G72" s="279">
        <v>1523.21</v>
      </c>
      <c r="H72" s="279">
        <v>8476.7900000000009</v>
      </c>
      <c r="I72" s="279">
        <v>1523.21</v>
      </c>
      <c r="J72" s="279">
        <v>0</v>
      </c>
      <c r="K72" s="279">
        <v>8476.7900000000009</v>
      </c>
      <c r="L72" s="279">
        <v>1523.21</v>
      </c>
      <c r="M72" s="279">
        <v>873.2</v>
      </c>
      <c r="N72" s="280">
        <v>650.01</v>
      </c>
      <c r="O72" s="86"/>
      <c r="P72" s="193"/>
    </row>
    <row r="73" spans="1:16" x14ac:dyDescent="0.2">
      <c r="A73" s="285">
        <v>2921</v>
      </c>
      <c r="B73" s="286" t="s">
        <v>362</v>
      </c>
      <c r="C73" s="279">
        <v>5000</v>
      </c>
      <c r="D73" s="279">
        <v>0</v>
      </c>
      <c r="E73" s="279">
        <v>0</v>
      </c>
      <c r="F73" s="279">
        <v>5000</v>
      </c>
      <c r="G73" s="279">
        <v>1565.77</v>
      </c>
      <c r="H73" s="279">
        <v>3434.23</v>
      </c>
      <c r="I73" s="279">
        <v>1565.77</v>
      </c>
      <c r="J73" s="279">
        <v>0</v>
      </c>
      <c r="K73" s="279">
        <v>3434.23</v>
      </c>
      <c r="L73" s="279">
        <v>1565.77</v>
      </c>
      <c r="M73" s="279">
        <v>1385.77</v>
      </c>
      <c r="N73" s="280">
        <v>180</v>
      </c>
      <c r="O73" s="86"/>
      <c r="P73" s="193"/>
    </row>
    <row r="74" spans="1:16" ht="24" x14ac:dyDescent="0.2">
      <c r="A74" s="285">
        <v>2931</v>
      </c>
      <c r="B74" s="286" t="s">
        <v>363</v>
      </c>
      <c r="C74" s="279">
        <v>1000</v>
      </c>
      <c r="D74" s="279">
        <v>1000</v>
      </c>
      <c r="E74" s="279">
        <v>0</v>
      </c>
      <c r="F74" s="279">
        <v>2000</v>
      </c>
      <c r="G74" s="279">
        <v>1110.0999999999999</v>
      </c>
      <c r="H74" s="279">
        <v>889.90000000000009</v>
      </c>
      <c r="I74" s="279">
        <v>1110.0999999999999</v>
      </c>
      <c r="J74" s="279">
        <v>0</v>
      </c>
      <c r="K74" s="279">
        <v>889.90000000000009</v>
      </c>
      <c r="L74" s="279">
        <v>1110.0999999999999</v>
      </c>
      <c r="M74" s="279">
        <v>1110.0999999999999</v>
      </c>
      <c r="N74" s="280">
        <v>0</v>
      </c>
      <c r="O74" s="86"/>
      <c r="P74" s="193"/>
    </row>
    <row r="75" spans="1:16" ht="24" x14ac:dyDescent="0.2">
      <c r="A75" s="285">
        <v>2941</v>
      </c>
      <c r="B75" s="286" t="s">
        <v>364</v>
      </c>
      <c r="C75" s="279">
        <v>1000</v>
      </c>
      <c r="D75" s="279">
        <v>1000</v>
      </c>
      <c r="E75" s="279">
        <v>0</v>
      </c>
      <c r="F75" s="279">
        <v>2000</v>
      </c>
      <c r="G75" s="279">
        <v>0</v>
      </c>
      <c r="H75" s="279">
        <v>2000</v>
      </c>
      <c r="I75" s="279">
        <v>0</v>
      </c>
      <c r="J75" s="279">
        <v>0</v>
      </c>
      <c r="K75" s="279">
        <v>2000</v>
      </c>
      <c r="L75" s="279">
        <v>0</v>
      </c>
      <c r="M75" s="279">
        <v>0</v>
      </c>
      <c r="N75" s="280">
        <v>0</v>
      </c>
      <c r="O75" s="86"/>
      <c r="P75" s="193"/>
    </row>
    <row r="76" spans="1:16" x14ac:dyDescent="0.2">
      <c r="A76" s="285">
        <v>2961</v>
      </c>
      <c r="B76" s="286" t="s">
        <v>506</v>
      </c>
      <c r="C76" s="279">
        <v>0</v>
      </c>
      <c r="D76" s="279">
        <v>4000</v>
      </c>
      <c r="E76" s="279">
        <v>0</v>
      </c>
      <c r="F76" s="279">
        <v>4000</v>
      </c>
      <c r="G76" s="279">
        <v>2045.07</v>
      </c>
      <c r="H76" s="279">
        <v>1954.93</v>
      </c>
      <c r="I76" s="279">
        <v>2045.07</v>
      </c>
      <c r="J76" s="279">
        <v>0</v>
      </c>
      <c r="K76" s="279">
        <v>1954.93</v>
      </c>
      <c r="L76" s="279">
        <v>2045.07</v>
      </c>
      <c r="M76" s="279">
        <v>2045.07</v>
      </c>
      <c r="N76" s="280">
        <v>0</v>
      </c>
      <c r="O76" s="86"/>
      <c r="P76" s="193"/>
    </row>
    <row r="77" spans="1:16" x14ac:dyDescent="0.2">
      <c r="A77" s="285">
        <v>2991</v>
      </c>
      <c r="B77" s="286" t="s">
        <v>365</v>
      </c>
      <c r="C77" s="279">
        <v>5000</v>
      </c>
      <c r="D77" s="279">
        <v>25000</v>
      </c>
      <c r="E77" s="279">
        <v>0</v>
      </c>
      <c r="F77" s="279">
        <v>30000</v>
      </c>
      <c r="G77" s="279">
        <v>3226.09</v>
      </c>
      <c r="H77" s="279">
        <v>26773.91</v>
      </c>
      <c r="I77" s="279">
        <v>3226.09</v>
      </c>
      <c r="J77" s="279">
        <v>0</v>
      </c>
      <c r="K77" s="279">
        <v>26773.91</v>
      </c>
      <c r="L77" s="279">
        <v>3226.09</v>
      </c>
      <c r="M77" s="279">
        <v>2697.3900000000008</v>
      </c>
      <c r="N77" s="280">
        <v>528.70000000000005</v>
      </c>
      <c r="O77" s="86"/>
      <c r="P77" s="193"/>
    </row>
    <row r="78" spans="1:16" x14ac:dyDescent="0.2">
      <c r="A78" s="285"/>
      <c r="B78" s="286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289"/>
      <c r="O78" s="86"/>
      <c r="P78" s="193"/>
    </row>
    <row r="79" spans="1:16" ht="14.25" x14ac:dyDescent="0.2">
      <c r="A79" s="277">
        <v>3000</v>
      </c>
      <c r="B79" s="278" t="s">
        <v>108</v>
      </c>
      <c r="C79" s="279">
        <v>716703</v>
      </c>
      <c r="D79" s="279">
        <v>14533674.539999999</v>
      </c>
      <c r="E79" s="279">
        <v>52000</v>
      </c>
      <c r="F79" s="279">
        <v>15198377.539999999</v>
      </c>
      <c r="G79" s="279">
        <v>6659561.2300000004</v>
      </c>
      <c r="H79" s="279">
        <v>8538816.3100000005</v>
      </c>
      <c r="I79" s="279">
        <v>3658701.23</v>
      </c>
      <c r="J79" s="279">
        <v>3000860</v>
      </c>
      <c r="K79" s="279">
        <v>11539676.310000001</v>
      </c>
      <c r="L79" s="279">
        <v>3658701.23</v>
      </c>
      <c r="M79" s="279">
        <v>3620521.22</v>
      </c>
      <c r="N79" s="280">
        <v>38180.010000000038</v>
      </c>
      <c r="O79" s="86"/>
      <c r="P79" s="193"/>
    </row>
    <row r="80" spans="1:16" x14ac:dyDescent="0.2">
      <c r="A80" s="281">
        <v>3100</v>
      </c>
      <c r="B80" s="282" t="s">
        <v>109</v>
      </c>
      <c r="C80" s="283">
        <v>8000</v>
      </c>
      <c r="D80" s="283">
        <v>251314</v>
      </c>
      <c r="E80" s="283">
        <v>0</v>
      </c>
      <c r="F80" s="283">
        <v>259314</v>
      </c>
      <c r="G80" s="283">
        <v>38440.500000000007</v>
      </c>
      <c r="H80" s="283">
        <v>220873.5</v>
      </c>
      <c r="I80" s="283">
        <v>38440.5</v>
      </c>
      <c r="J80" s="283">
        <v>1.3969838619232177E-11</v>
      </c>
      <c r="K80" s="283">
        <v>220873.5</v>
      </c>
      <c r="L80" s="283">
        <v>38440.5</v>
      </c>
      <c r="M80" s="283">
        <v>38440.5</v>
      </c>
      <c r="N80" s="284">
        <v>0</v>
      </c>
      <c r="O80" s="86"/>
      <c r="P80" s="193"/>
    </row>
    <row r="81" spans="1:17" x14ac:dyDescent="0.2">
      <c r="A81" s="285">
        <v>3121</v>
      </c>
      <c r="B81" s="286" t="s">
        <v>507</v>
      </c>
      <c r="C81" s="279">
        <v>0</v>
      </c>
      <c r="D81" s="279">
        <v>3000</v>
      </c>
      <c r="E81" s="279">
        <v>0</v>
      </c>
      <c r="F81" s="279">
        <v>3000</v>
      </c>
      <c r="G81" s="279">
        <v>0</v>
      </c>
      <c r="H81" s="279">
        <v>3000</v>
      </c>
      <c r="I81" s="279">
        <v>0</v>
      </c>
      <c r="J81" s="279">
        <v>0</v>
      </c>
      <c r="K81" s="279">
        <v>3000</v>
      </c>
      <c r="L81" s="279">
        <v>0</v>
      </c>
      <c r="M81" s="279">
        <v>0</v>
      </c>
      <c r="N81" s="280">
        <v>0</v>
      </c>
      <c r="O81" s="86"/>
      <c r="P81" s="193"/>
    </row>
    <row r="82" spans="1:17" x14ac:dyDescent="0.2">
      <c r="A82" s="285">
        <v>3181</v>
      </c>
      <c r="B82" s="286" t="s">
        <v>397</v>
      </c>
      <c r="C82" s="279">
        <v>5000</v>
      </c>
      <c r="D82" s="279">
        <v>248314</v>
      </c>
      <c r="E82" s="279">
        <v>0</v>
      </c>
      <c r="F82" s="279">
        <v>253314</v>
      </c>
      <c r="G82" s="279">
        <v>38440.500000000007</v>
      </c>
      <c r="H82" s="279">
        <v>214873.5</v>
      </c>
      <c r="I82" s="279">
        <v>38440.5</v>
      </c>
      <c r="J82" s="279">
        <v>1.3969838619232177E-11</v>
      </c>
      <c r="K82" s="279">
        <v>214873.5</v>
      </c>
      <c r="L82" s="279">
        <v>38440.5</v>
      </c>
      <c r="M82" s="279">
        <v>38440.5</v>
      </c>
      <c r="N82" s="280">
        <v>0</v>
      </c>
      <c r="O82" s="86"/>
      <c r="P82" s="193"/>
    </row>
    <row r="83" spans="1:17" x14ac:dyDescent="0.2">
      <c r="A83" s="285">
        <v>3192</v>
      </c>
      <c r="B83" s="287" t="s">
        <v>487</v>
      </c>
      <c r="C83" s="279">
        <v>3000</v>
      </c>
      <c r="D83" s="279">
        <v>0</v>
      </c>
      <c r="E83" s="279">
        <v>0</v>
      </c>
      <c r="F83" s="279">
        <v>3000</v>
      </c>
      <c r="G83" s="279">
        <v>0</v>
      </c>
      <c r="H83" s="279">
        <v>3000</v>
      </c>
      <c r="I83" s="279">
        <v>0</v>
      </c>
      <c r="J83" s="279">
        <v>0</v>
      </c>
      <c r="K83" s="279">
        <v>3000</v>
      </c>
      <c r="L83" s="279">
        <v>0</v>
      </c>
      <c r="M83" s="279">
        <v>0</v>
      </c>
      <c r="N83" s="280">
        <v>0</v>
      </c>
      <c r="O83" s="86"/>
      <c r="P83" s="193"/>
    </row>
    <row r="84" spans="1:17" x14ac:dyDescent="0.2">
      <c r="A84" s="281">
        <v>3200</v>
      </c>
      <c r="B84" s="282" t="s">
        <v>110</v>
      </c>
      <c r="C84" s="283">
        <v>6000</v>
      </c>
      <c r="D84" s="283">
        <v>12000</v>
      </c>
      <c r="E84" s="283">
        <v>0</v>
      </c>
      <c r="F84" s="283">
        <v>18000</v>
      </c>
      <c r="G84" s="283">
        <v>5332.2800000000016</v>
      </c>
      <c r="H84" s="283">
        <v>12667.72</v>
      </c>
      <c r="I84" s="283">
        <v>5332.2800000000016</v>
      </c>
      <c r="J84" s="283">
        <v>0</v>
      </c>
      <c r="K84" s="283">
        <v>12667.72</v>
      </c>
      <c r="L84" s="283">
        <v>5332.28</v>
      </c>
      <c r="M84" s="283">
        <v>4262.8099999999995</v>
      </c>
      <c r="N84" s="284">
        <v>1069.4700000000005</v>
      </c>
      <c r="O84" s="86"/>
      <c r="P84" s="193"/>
    </row>
    <row r="85" spans="1:17" x14ac:dyDescent="0.2">
      <c r="A85" s="285">
        <v>3232</v>
      </c>
      <c r="B85" s="288" t="s">
        <v>366</v>
      </c>
      <c r="C85" s="279">
        <v>6000</v>
      </c>
      <c r="D85" s="279">
        <v>12000</v>
      </c>
      <c r="E85" s="279">
        <v>0</v>
      </c>
      <c r="F85" s="279">
        <v>18000</v>
      </c>
      <c r="G85" s="279">
        <v>5332.2800000000016</v>
      </c>
      <c r="H85" s="279">
        <v>12667.72</v>
      </c>
      <c r="I85" s="279">
        <v>5332.2800000000016</v>
      </c>
      <c r="J85" s="279">
        <v>0</v>
      </c>
      <c r="K85" s="279">
        <v>12667.72</v>
      </c>
      <c r="L85" s="279">
        <v>5332.28</v>
      </c>
      <c r="M85" s="279">
        <v>4262.8099999999995</v>
      </c>
      <c r="N85" s="280">
        <v>1069.4700000000005</v>
      </c>
      <c r="O85" s="192"/>
      <c r="P85" s="193"/>
    </row>
    <row r="86" spans="1:17" ht="24" x14ac:dyDescent="0.2">
      <c r="A86" s="281">
        <v>3300</v>
      </c>
      <c r="B86" s="282" t="s">
        <v>401</v>
      </c>
      <c r="C86" s="283">
        <v>342680</v>
      </c>
      <c r="D86" s="283">
        <v>1965739</v>
      </c>
      <c r="E86" s="283">
        <v>0</v>
      </c>
      <c r="F86" s="283">
        <v>2308419</v>
      </c>
      <c r="G86" s="283">
        <v>681616.16</v>
      </c>
      <c r="H86" s="283">
        <v>1626802.84</v>
      </c>
      <c r="I86" s="283">
        <v>653776.16</v>
      </c>
      <c r="J86" s="283">
        <v>27840</v>
      </c>
      <c r="K86" s="283">
        <v>1654642.84</v>
      </c>
      <c r="L86" s="283">
        <v>653776.16</v>
      </c>
      <c r="M86" s="283">
        <v>653776.16</v>
      </c>
      <c r="N86" s="284">
        <v>0</v>
      </c>
      <c r="O86" s="86"/>
      <c r="P86" s="193"/>
      <c r="Q86" s="192"/>
    </row>
    <row r="87" spans="1:17" ht="12" customHeight="1" x14ac:dyDescent="0.2">
      <c r="A87" s="285">
        <v>3111</v>
      </c>
      <c r="B87" s="286" t="s">
        <v>400</v>
      </c>
      <c r="C87" s="279">
        <v>110680</v>
      </c>
      <c r="D87" s="279">
        <v>116320</v>
      </c>
      <c r="E87" s="279">
        <v>0</v>
      </c>
      <c r="F87" s="279">
        <v>227000</v>
      </c>
      <c r="G87" s="279">
        <v>83520</v>
      </c>
      <c r="H87" s="279">
        <v>143480</v>
      </c>
      <c r="I87" s="279">
        <v>55680</v>
      </c>
      <c r="J87" s="279">
        <v>27840</v>
      </c>
      <c r="K87" s="279">
        <v>171320</v>
      </c>
      <c r="L87" s="279">
        <v>55680</v>
      </c>
      <c r="M87" s="279">
        <v>55680</v>
      </c>
      <c r="N87" s="280">
        <v>0</v>
      </c>
      <c r="O87" s="86"/>
      <c r="Q87" s="192"/>
    </row>
    <row r="88" spans="1:17" ht="24" x14ac:dyDescent="0.2">
      <c r="A88" s="285">
        <v>3331</v>
      </c>
      <c r="B88" s="286" t="s">
        <v>367</v>
      </c>
      <c r="C88" s="279">
        <v>20000</v>
      </c>
      <c r="D88" s="279">
        <v>2000</v>
      </c>
      <c r="E88" s="279">
        <v>0</v>
      </c>
      <c r="F88" s="279">
        <v>22000</v>
      </c>
      <c r="G88" s="279">
        <v>2784</v>
      </c>
      <c r="H88" s="279">
        <v>19216</v>
      </c>
      <c r="I88" s="279">
        <v>2784</v>
      </c>
      <c r="J88" s="279">
        <v>0</v>
      </c>
      <c r="K88" s="279">
        <v>19216</v>
      </c>
      <c r="L88" s="279">
        <v>2784</v>
      </c>
      <c r="M88" s="279">
        <v>2784</v>
      </c>
      <c r="N88" s="280">
        <v>0</v>
      </c>
      <c r="O88" s="86"/>
      <c r="P88" s="193"/>
    </row>
    <row r="89" spans="1:17" x14ac:dyDescent="0.2">
      <c r="A89" s="285">
        <v>3342</v>
      </c>
      <c r="B89" s="286" t="s">
        <v>368</v>
      </c>
      <c r="C89" s="279">
        <v>1000</v>
      </c>
      <c r="D89" s="279">
        <v>3000</v>
      </c>
      <c r="E89" s="279">
        <v>0</v>
      </c>
      <c r="F89" s="279">
        <v>4000</v>
      </c>
      <c r="G89" s="279">
        <v>2464</v>
      </c>
      <c r="H89" s="279">
        <v>1536</v>
      </c>
      <c r="I89" s="279">
        <v>2464</v>
      </c>
      <c r="J89" s="279">
        <v>0</v>
      </c>
      <c r="K89" s="279">
        <v>1536</v>
      </c>
      <c r="L89" s="279">
        <v>2464</v>
      </c>
      <c r="M89" s="279">
        <v>2464</v>
      </c>
      <c r="N89" s="280">
        <v>0</v>
      </c>
      <c r="P89" s="193"/>
    </row>
    <row r="90" spans="1:17" x14ac:dyDescent="0.2">
      <c r="A90" s="285">
        <v>3361</v>
      </c>
      <c r="B90" s="286" t="s">
        <v>369</v>
      </c>
      <c r="C90" s="279">
        <v>1000</v>
      </c>
      <c r="D90" s="279">
        <v>0</v>
      </c>
      <c r="E90" s="279">
        <v>0</v>
      </c>
      <c r="F90" s="279">
        <v>1000</v>
      </c>
      <c r="G90" s="279">
        <v>461</v>
      </c>
      <c r="H90" s="279">
        <v>539</v>
      </c>
      <c r="I90" s="279">
        <v>461</v>
      </c>
      <c r="J90" s="279">
        <v>0</v>
      </c>
      <c r="K90" s="279">
        <v>539</v>
      </c>
      <c r="L90" s="279">
        <v>461</v>
      </c>
      <c r="M90" s="279">
        <v>461</v>
      </c>
      <c r="N90" s="280">
        <v>0</v>
      </c>
      <c r="O90" s="86"/>
      <c r="P90" s="193"/>
    </row>
    <row r="91" spans="1:17" x14ac:dyDescent="0.2">
      <c r="A91" s="285">
        <v>3362</v>
      </c>
      <c r="B91" s="288" t="s">
        <v>370</v>
      </c>
      <c r="C91" s="279">
        <v>10000</v>
      </c>
      <c r="D91" s="279">
        <v>75000</v>
      </c>
      <c r="E91" s="279">
        <v>0</v>
      </c>
      <c r="F91" s="279">
        <v>85000</v>
      </c>
      <c r="G91" s="279">
        <v>62663.199999999997</v>
      </c>
      <c r="H91" s="279">
        <v>22336.799999999996</v>
      </c>
      <c r="I91" s="279">
        <v>62663.199999999997</v>
      </c>
      <c r="J91" s="279">
        <v>0</v>
      </c>
      <c r="K91" s="279">
        <v>22336.799999999996</v>
      </c>
      <c r="L91" s="279">
        <v>62663.199999999997</v>
      </c>
      <c r="M91" s="279">
        <v>62663.199999999997</v>
      </c>
      <c r="N91" s="280">
        <v>0</v>
      </c>
      <c r="O91" s="86"/>
      <c r="P91" s="193"/>
    </row>
    <row r="92" spans="1:17" ht="24" x14ac:dyDescent="0.2">
      <c r="A92" s="285">
        <v>3363</v>
      </c>
      <c r="B92" s="286" t="s">
        <v>371</v>
      </c>
      <c r="C92" s="279">
        <v>20000</v>
      </c>
      <c r="D92" s="279">
        <v>250000</v>
      </c>
      <c r="E92" s="279">
        <v>0</v>
      </c>
      <c r="F92" s="279">
        <v>270000</v>
      </c>
      <c r="G92" s="279">
        <v>115443.2</v>
      </c>
      <c r="H92" s="279">
        <v>154556.79999999999</v>
      </c>
      <c r="I92" s="279">
        <v>115443.2</v>
      </c>
      <c r="J92" s="279">
        <v>0</v>
      </c>
      <c r="K92" s="279">
        <v>154556.79999999999</v>
      </c>
      <c r="L92" s="279">
        <v>115443.2</v>
      </c>
      <c r="M92" s="279">
        <v>115443.2</v>
      </c>
      <c r="N92" s="280">
        <v>0</v>
      </c>
      <c r="O92" s="86"/>
      <c r="P92" s="193"/>
    </row>
    <row r="93" spans="1:17" x14ac:dyDescent="0.2">
      <c r="A93" s="285">
        <v>3364</v>
      </c>
      <c r="B93" s="291" t="s">
        <v>496</v>
      </c>
      <c r="C93" s="279">
        <v>0</v>
      </c>
      <c r="D93" s="279">
        <v>2000</v>
      </c>
      <c r="E93" s="279">
        <v>0</v>
      </c>
      <c r="F93" s="279">
        <v>2000</v>
      </c>
      <c r="G93" s="279">
        <v>0</v>
      </c>
      <c r="H93" s="279">
        <v>2000</v>
      </c>
      <c r="I93" s="279">
        <v>0</v>
      </c>
      <c r="J93" s="279">
        <v>0</v>
      </c>
      <c r="K93" s="279">
        <v>2000</v>
      </c>
      <c r="L93" s="279">
        <v>0</v>
      </c>
      <c r="M93" s="279">
        <v>0</v>
      </c>
      <c r="N93" s="280">
        <v>0</v>
      </c>
      <c r="O93" s="86"/>
      <c r="P93" s="193"/>
    </row>
    <row r="94" spans="1:17" ht="13.5" thickBot="1" x14ac:dyDescent="0.25">
      <c r="A94" s="285">
        <v>3381</v>
      </c>
      <c r="B94" s="286" t="s">
        <v>372</v>
      </c>
      <c r="C94" s="279">
        <v>110000</v>
      </c>
      <c r="D94" s="279">
        <v>271839</v>
      </c>
      <c r="E94" s="279">
        <v>0</v>
      </c>
      <c r="F94" s="279">
        <v>381839</v>
      </c>
      <c r="G94" s="279">
        <v>159181.46000000002</v>
      </c>
      <c r="H94" s="279">
        <v>222657.53999999995</v>
      </c>
      <c r="I94" s="279">
        <v>159181.46000000002</v>
      </c>
      <c r="J94" s="279">
        <v>0</v>
      </c>
      <c r="K94" s="279">
        <v>222657.53999999995</v>
      </c>
      <c r="L94" s="279">
        <v>159181.46</v>
      </c>
      <c r="M94" s="279">
        <v>159181.46000000002</v>
      </c>
      <c r="N94" s="280">
        <v>0</v>
      </c>
      <c r="O94" s="192"/>
    </row>
    <row r="95" spans="1:17" ht="13.5" thickTop="1" x14ac:dyDescent="0.2">
      <c r="A95" s="229"/>
      <c r="B95" s="230" t="s">
        <v>308</v>
      </c>
      <c r="C95" s="335" t="s">
        <v>309</v>
      </c>
      <c r="D95" s="335" t="s">
        <v>310</v>
      </c>
      <c r="E95" s="335" t="s">
        <v>311</v>
      </c>
      <c r="F95" s="335" t="s">
        <v>312</v>
      </c>
      <c r="G95" s="335" t="s">
        <v>313</v>
      </c>
      <c r="H95" s="335" t="s">
        <v>314</v>
      </c>
      <c r="I95" s="335" t="s">
        <v>284</v>
      </c>
      <c r="J95" s="335" t="s">
        <v>315</v>
      </c>
      <c r="K95" s="335" t="s">
        <v>316</v>
      </c>
      <c r="L95" s="335" t="s">
        <v>317</v>
      </c>
      <c r="M95" s="335" t="s">
        <v>318</v>
      </c>
      <c r="N95" s="337" t="s">
        <v>319</v>
      </c>
      <c r="O95" s="192"/>
    </row>
    <row r="96" spans="1:17" ht="24" customHeight="1" x14ac:dyDescent="0.2">
      <c r="A96" s="339" t="s">
        <v>320</v>
      </c>
      <c r="B96" s="340"/>
      <c r="C96" s="336"/>
      <c r="D96" s="336"/>
      <c r="E96" s="336"/>
      <c r="F96" s="336"/>
      <c r="G96" s="336"/>
      <c r="H96" s="336"/>
      <c r="I96" s="336"/>
      <c r="J96" s="336"/>
      <c r="K96" s="336"/>
      <c r="L96" s="336"/>
      <c r="M96" s="336"/>
      <c r="N96" s="338"/>
      <c r="O96" s="192"/>
    </row>
    <row r="97" spans="1:16" ht="13.5" customHeight="1" x14ac:dyDescent="0.2">
      <c r="A97" s="272"/>
      <c r="B97" s="273" t="s">
        <v>321</v>
      </c>
      <c r="C97" s="273">
        <v>1</v>
      </c>
      <c r="D97" s="341">
        <v>2</v>
      </c>
      <c r="E97" s="341"/>
      <c r="F97" s="273">
        <v>3</v>
      </c>
      <c r="G97" s="274">
        <v>4</v>
      </c>
      <c r="H97" s="275" t="s">
        <v>322</v>
      </c>
      <c r="I97" s="274">
        <v>6</v>
      </c>
      <c r="J97" s="275" t="s">
        <v>323</v>
      </c>
      <c r="K97" s="275" t="s">
        <v>324</v>
      </c>
      <c r="L97" s="275">
        <v>9</v>
      </c>
      <c r="M97" s="275">
        <v>10</v>
      </c>
      <c r="N97" s="276" t="s">
        <v>325</v>
      </c>
      <c r="O97" s="192"/>
    </row>
    <row r="98" spans="1:16" x14ac:dyDescent="0.2">
      <c r="A98" s="285">
        <v>3391</v>
      </c>
      <c r="B98" s="288" t="s">
        <v>398</v>
      </c>
      <c r="C98" s="279">
        <v>70000</v>
      </c>
      <c r="D98" s="279">
        <v>1245580</v>
      </c>
      <c r="E98" s="279">
        <v>0</v>
      </c>
      <c r="F98" s="279">
        <v>1315580</v>
      </c>
      <c r="G98" s="279">
        <v>255099.3</v>
      </c>
      <c r="H98" s="279">
        <v>1060480.7</v>
      </c>
      <c r="I98" s="279">
        <v>255099.3</v>
      </c>
      <c r="J98" s="279">
        <v>0</v>
      </c>
      <c r="K98" s="279">
        <v>1060480.7</v>
      </c>
      <c r="L98" s="279">
        <v>255099.3</v>
      </c>
      <c r="M98" s="279">
        <v>255099.3</v>
      </c>
      <c r="N98" s="280">
        <v>0</v>
      </c>
      <c r="O98" s="86"/>
    </row>
    <row r="99" spans="1:16" ht="24" x14ac:dyDescent="0.2">
      <c r="A99" s="281">
        <v>3400</v>
      </c>
      <c r="B99" s="282" t="s">
        <v>112</v>
      </c>
      <c r="C99" s="283">
        <v>57000</v>
      </c>
      <c r="D99" s="283">
        <v>1461799</v>
      </c>
      <c r="E99" s="283">
        <v>0</v>
      </c>
      <c r="F99" s="283">
        <v>1518799</v>
      </c>
      <c r="G99" s="283">
        <v>492771.07</v>
      </c>
      <c r="H99" s="283">
        <v>1026027.93</v>
      </c>
      <c r="I99" s="283">
        <v>492771.07</v>
      </c>
      <c r="J99" s="283">
        <v>0</v>
      </c>
      <c r="K99" s="283">
        <v>1026027.93</v>
      </c>
      <c r="L99" s="283">
        <v>492771.07</v>
      </c>
      <c r="M99" s="283">
        <v>492771.07000000007</v>
      </c>
      <c r="N99" s="284">
        <v>0</v>
      </c>
      <c r="O99" s="86"/>
    </row>
    <row r="100" spans="1:16" x14ac:dyDescent="0.2">
      <c r="A100" s="285">
        <v>3411</v>
      </c>
      <c r="B100" s="286" t="s">
        <v>373</v>
      </c>
      <c r="C100" s="279">
        <v>10000</v>
      </c>
      <c r="D100" s="279">
        <v>30000</v>
      </c>
      <c r="E100" s="279">
        <v>0</v>
      </c>
      <c r="F100" s="279">
        <v>40000</v>
      </c>
      <c r="G100" s="279">
        <v>12315.12</v>
      </c>
      <c r="H100" s="279">
        <v>27684.879999999994</v>
      </c>
      <c r="I100" s="279">
        <v>12315.12</v>
      </c>
      <c r="J100" s="279">
        <v>0</v>
      </c>
      <c r="K100" s="279">
        <v>27684.879999999994</v>
      </c>
      <c r="L100" s="279">
        <v>12315.119999999997</v>
      </c>
      <c r="M100" s="279">
        <v>12315.12</v>
      </c>
      <c r="N100" s="280">
        <v>0</v>
      </c>
      <c r="O100" s="86"/>
    </row>
    <row r="101" spans="1:16" x14ac:dyDescent="0.2">
      <c r="A101" s="285">
        <v>3451</v>
      </c>
      <c r="B101" s="286" t="s">
        <v>374</v>
      </c>
      <c r="C101" s="279">
        <v>35000</v>
      </c>
      <c r="D101" s="279">
        <v>328245</v>
      </c>
      <c r="E101" s="279">
        <v>0</v>
      </c>
      <c r="F101" s="279">
        <v>363245</v>
      </c>
      <c r="G101" s="279">
        <v>114946.04999999999</v>
      </c>
      <c r="H101" s="279">
        <v>248298.95</v>
      </c>
      <c r="I101" s="279">
        <v>114946.04999999999</v>
      </c>
      <c r="J101" s="279">
        <v>0</v>
      </c>
      <c r="K101" s="279">
        <v>248298.95</v>
      </c>
      <c r="L101" s="279">
        <v>114946.04999999999</v>
      </c>
      <c r="M101" s="279">
        <v>114946.04999999999</v>
      </c>
      <c r="N101" s="280">
        <v>0</v>
      </c>
      <c r="O101" s="192"/>
    </row>
    <row r="102" spans="1:16" x14ac:dyDescent="0.2">
      <c r="A102" s="285">
        <v>3461</v>
      </c>
      <c r="B102" s="286" t="s">
        <v>375</v>
      </c>
      <c r="C102" s="279">
        <v>5000</v>
      </c>
      <c r="D102" s="279">
        <v>121000</v>
      </c>
      <c r="E102" s="279">
        <v>0</v>
      </c>
      <c r="F102" s="279">
        <v>126000</v>
      </c>
      <c r="G102" s="279">
        <v>3840</v>
      </c>
      <c r="H102" s="279">
        <v>122160</v>
      </c>
      <c r="I102" s="279">
        <v>3840</v>
      </c>
      <c r="J102" s="279">
        <v>0</v>
      </c>
      <c r="K102" s="279">
        <v>122160</v>
      </c>
      <c r="L102" s="279">
        <v>3840</v>
      </c>
      <c r="M102" s="279">
        <v>3840</v>
      </c>
      <c r="N102" s="280">
        <v>0</v>
      </c>
      <c r="O102" s="86"/>
    </row>
    <row r="103" spans="1:16" x14ac:dyDescent="0.2">
      <c r="A103" s="285">
        <v>3471</v>
      </c>
      <c r="B103" s="286" t="s">
        <v>376</v>
      </c>
      <c r="C103" s="279">
        <v>5000</v>
      </c>
      <c r="D103" s="279">
        <v>977554</v>
      </c>
      <c r="E103" s="279">
        <v>0</v>
      </c>
      <c r="F103" s="279">
        <v>982554</v>
      </c>
      <c r="G103" s="279">
        <v>358684.06</v>
      </c>
      <c r="H103" s="279">
        <v>623869.93999999994</v>
      </c>
      <c r="I103" s="279">
        <v>358684.06</v>
      </c>
      <c r="J103" s="279">
        <v>0</v>
      </c>
      <c r="K103" s="279">
        <v>623869.93999999994</v>
      </c>
      <c r="L103" s="279">
        <v>358684.06</v>
      </c>
      <c r="M103" s="279">
        <v>358684.06000000006</v>
      </c>
      <c r="N103" s="280">
        <v>0</v>
      </c>
      <c r="O103" s="86"/>
    </row>
    <row r="104" spans="1:16" x14ac:dyDescent="0.2">
      <c r="A104" s="285">
        <v>3491</v>
      </c>
      <c r="B104" s="288" t="s">
        <v>377</v>
      </c>
      <c r="C104" s="279">
        <v>2000</v>
      </c>
      <c r="D104" s="279">
        <v>5000</v>
      </c>
      <c r="E104" s="279">
        <v>0</v>
      </c>
      <c r="F104" s="279">
        <v>7000</v>
      </c>
      <c r="G104" s="279">
        <v>2985.8399999999992</v>
      </c>
      <c r="H104" s="279">
        <v>4014.1600000000008</v>
      </c>
      <c r="I104" s="279">
        <v>2985.8399999999992</v>
      </c>
      <c r="J104" s="279">
        <v>0</v>
      </c>
      <c r="K104" s="279">
        <v>4014.1600000000008</v>
      </c>
      <c r="L104" s="279">
        <v>2985.8399999999992</v>
      </c>
      <c r="M104" s="279">
        <v>2985.8399999999992</v>
      </c>
      <c r="N104" s="280">
        <v>0</v>
      </c>
      <c r="O104" s="86"/>
    </row>
    <row r="105" spans="1:16" ht="24" x14ac:dyDescent="0.2">
      <c r="A105" s="281">
        <v>3500</v>
      </c>
      <c r="B105" s="282" t="s">
        <v>402</v>
      </c>
      <c r="C105" s="283">
        <v>177000</v>
      </c>
      <c r="D105" s="283">
        <v>541000</v>
      </c>
      <c r="E105" s="283">
        <v>20000</v>
      </c>
      <c r="F105" s="283">
        <v>698000</v>
      </c>
      <c r="G105" s="283">
        <v>290162.07</v>
      </c>
      <c r="H105" s="283">
        <v>407837.93</v>
      </c>
      <c r="I105" s="283">
        <v>217142.07</v>
      </c>
      <c r="J105" s="283">
        <v>73020</v>
      </c>
      <c r="K105" s="283">
        <v>480857.93</v>
      </c>
      <c r="L105" s="283">
        <v>217142.07</v>
      </c>
      <c r="M105" s="283">
        <v>201851.27</v>
      </c>
      <c r="N105" s="284">
        <v>15290.8</v>
      </c>
      <c r="O105" s="86"/>
    </row>
    <row r="106" spans="1:16" x14ac:dyDescent="0.2">
      <c r="A106" s="285">
        <v>3511</v>
      </c>
      <c r="B106" s="286" t="s">
        <v>378</v>
      </c>
      <c r="C106" s="279">
        <v>30000</v>
      </c>
      <c r="D106" s="279">
        <v>120000</v>
      </c>
      <c r="E106" s="279">
        <v>10000</v>
      </c>
      <c r="F106" s="279">
        <v>140000</v>
      </c>
      <c r="G106" s="279">
        <v>13075.59</v>
      </c>
      <c r="H106" s="279">
        <v>126924.41</v>
      </c>
      <c r="I106" s="279">
        <v>13075.59</v>
      </c>
      <c r="J106" s="279">
        <v>0</v>
      </c>
      <c r="K106" s="279">
        <v>126924.41</v>
      </c>
      <c r="L106" s="279">
        <v>13075.59</v>
      </c>
      <c r="M106" s="279">
        <v>13075.59</v>
      </c>
      <c r="N106" s="280">
        <v>0</v>
      </c>
      <c r="O106" s="86"/>
    </row>
    <row r="107" spans="1:16" ht="24" x14ac:dyDescent="0.2">
      <c r="A107" s="285">
        <v>3521</v>
      </c>
      <c r="B107" s="286" t="s">
        <v>508</v>
      </c>
      <c r="C107" s="279">
        <v>0</v>
      </c>
      <c r="D107" s="279">
        <v>10000</v>
      </c>
      <c r="E107" s="279">
        <v>0</v>
      </c>
      <c r="F107" s="279">
        <v>10000</v>
      </c>
      <c r="G107" s="279">
        <v>4993.8</v>
      </c>
      <c r="H107" s="279">
        <v>5006.2</v>
      </c>
      <c r="I107" s="279">
        <v>4993.8</v>
      </c>
      <c r="J107" s="279">
        <v>0</v>
      </c>
      <c r="K107" s="279">
        <v>5006.2</v>
      </c>
      <c r="L107" s="279">
        <v>4993.8</v>
      </c>
      <c r="M107" s="279">
        <v>4993.8</v>
      </c>
      <c r="N107" s="280">
        <v>0</v>
      </c>
      <c r="O107" s="86"/>
    </row>
    <row r="108" spans="1:16" ht="24" x14ac:dyDescent="0.2">
      <c r="A108" s="285">
        <v>3531</v>
      </c>
      <c r="B108" s="286" t="s">
        <v>509</v>
      </c>
      <c r="C108" s="279">
        <v>0</v>
      </c>
      <c r="D108" s="279">
        <v>10000</v>
      </c>
      <c r="E108" s="279">
        <v>0</v>
      </c>
      <c r="F108" s="279">
        <v>10000</v>
      </c>
      <c r="G108" s="279">
        <v>1392</v>
      </c>
      <c r="H108" s="279">
        <v>8608</v>
      </c>
      <c r="I108" s="279">
        <v>1392</v>
      </c>
      <c r="J108" s="279">
        <v>0</v>
      </c>
      <c r="K108" s="279">
        <v>8608</v>
      </c>
      <c r="L108" s="279">
        <v>1392</v>
      </c>
      <c r="M108" s="279">
        <v>1392</v>
      </c>
      <c r="N108" s="280">
        <v>0</v>
      </c>
      <c r="O108" s="86"/>
    </row>
    <row r="109" spans="1:16" x14ac:dyDescent="0.2">
      <c r="A109" s="285">
        <v>3551</v>
      </c>
      <c r="B109" s="286" t="s">
        <v>379</v>
      </c>
      <c r="C109" s="279">
        <v>20000</v>
      </c>
      <c r="D109" s="279">
        <v>20000</v>
      </c>
      <c r="E109" s="279">
        <v>0</v>
      </c>
      <c r="F109" s="279">
        <v>40000</v>
      </c>
      <c r="G109" s="279">
        <v>12905.890000000003</v>
      </c>
      <c r="H109" s="279">
        <v>27094.11</v>
      </c>
      <c r="I109" s="279">
        <v>12905.89</v>
      </c>
      <c r="J109" s="279">
        <v>0</v>
      </c>
      <c r="K109" s="279">
        <v>27094.11</v>
      </c>
      <c r="L109" s="279">
        <v>12905.89</v>
      </c>
      <c r="M109" s="279">
        <v>12845.890000000003</v>
      </c>
      <c r="N109" s="280">
        <v>60</v>
      </c>
      <c r="O109" s="86"/>
      <c r="P109" s="263"/>
    </row>
    <row r="110" spans="1:16" ht="24" x14ac:dyDescent="0.2">
      <c r="A110" s="285">
        <v>3571</v>
      </c>
      <c r="B110" s="286" t="s">
        <v>380</v>
      </c>
      <c r="C110" s="279">
        <v>70000</v>
      </c>
      <c r="D110" s="279">
        <v>173000</v>
      </c>
      <c r="E110" s="279">
        <v>0</v>
      </c>
      <c r="F110" s="279">
        <v>243000</v>
      </c>
      <c r="G110" s="279">
        <v>77360.399999999994</v>
      </c>
      <c r="H110" s="279">
        <v>165639.6</v>
      </c>
      <c r="I110" s="279">
        <v>77360.399999999994</v>
      </c>
      <c r="J110" s="279">
        <v>0</v>
      </c>
      <c r="K110" s="279">
        <v>165639.6</v>
      </c>
      <c r="L110" s="279">
        <v>77360.399999999994</v>
      </c>
      <c r="M110" s="279">
        <v>76432.399999999994</v>
      </c>
      <c r="N110" s="280">
        <v>928</v>
      </c>
      <c r="O110" s="86"/>
    </row>
    <row r="111" spans="1:16" ht="24" x14ac:dyDescent="0.2">
      <c r="A111" s="285">
        <v>3572</v>
      </c>
      <c r="B111" s="286" t="s">
        <v>381</v>
      </c>
      <c r="C111" s="279">
        <v>2000</v>
      </c>
      <c r="D111" s="279">
        <v>13000</v>
      </c>
      <c r="E111" s="279">
        <v>0</v>
      </c>
      <c r="F111" s="279">
        <v>15000</v>
      </c>
      <c r="G111" s="279">
        <v>12990.87</v>
      </c>
      <c r="H111" s="279">
        <v>2009.1300000000012</v>
      </c>
      <c r="I111" s="279">
        <v>8990.869999999999</v>
      </c>
      <c r="J111" s="279">
        <v>4000.0000000000014</v>
      </c>
      <c r="K111" s="279">
        <v>6009.130000000001</v>
      </c>
      <c r="L111" s="279">
        <v>8990.869999999999</v>
      </c>
      <c r="M111" s="279">
        <v>5940.07</v>
      </c>
      <c r="N111" s="280">
        <v>3050.7999999999988</v>
      </c>
      <c r="O111" s="86"/>
    </row>
    <row r="112" spans="1:16" x14ac:dyDescent="0.2">
      <c r="A112" s="285">
        <v>3581</v>
      </c>
      <c r="B112" s="286" t="s">
        <v>382</v>
      </c>
      <c r="C112" s="279">
        <v>20000</v>
      </c>
      <c r="D112" s="279">
        <v>100000</v>
      </c>
      <c r="E112" s="279">
        <v>10000</v>
      </c>
      <c r="F112" s="279">
        <v>110000</v>
      </c>
      <c r="G112" s="279">
        <v>49123.519999999997</v>
      </c>
      <c r="H112" s="279">
        <v>60876.480000000003</v>
      </c>
      <c r="I112" s="279">
        <v>49123.519999999997</v>
      </c>
      <c r="J112" s="279">
        <v>0</v>
      </c>
      <c r="K112" s="279">
        <v>60876.480000000003</v>
      </c>
      <c r="L112" s="279">
        <v>49123.519999999997</v>
      </c>
      <c r="M112" s="279">
        <v>47731.519999999997</v>
      </c>
      <c r="N112" s="280">
        <v>1392</v>
      </c>
      <c r="O112" s="86"/>
      <c r="P112" s="193"/>
    </row>
    <row r="113" spans="1:16" x14ac:dyDescent="0.2">
      <c r="A113" s="285">
        <v>3591</v>
      </c>
      <c r="B113" s="286" t="s">
        <v>383</v>
      </c>
      <c r="C113" s="279">
        <v>35000</v>
      </c>
      <c r="D113" s="279">
        <v>95000</v>
      </c>
      <c r="E113" s="279">
        <v>0</v>
      </c>
      <c r="F113" s="279">
        <v>130000</v>
      </c>
      <c r="G113" s="279">
        <v>118320</v>
      </c>
      <c r="H113" s="279">
        <v>11680</v>
      </c>
      <c r="I113" s="279">
        <v>49300</v>
      </c>
      <c r="J113" s="279">
        <v>69020</v>
      </c>
      <c r="K113" s="279">
        <v>80700</v>
      </c>
      <c r="L113" s="279">
        <v>49300</v>
      </c>
      <c r="M113" s="279">
        <v>39440</v>
      </c>
      <c r="N113" s="280">
        <v>9860</v>
      </c>
      <c r="O113" s="86"/>
      <c r="P113" s="193"/>
    </row>
    <row r="114" spans="1:16" ht="24" x14ac:dyDescent="0.2">
      <c r="A114" s="281">
        <v>3600</v>
      </c>
      <c r="B114" s="282" t="s">
        <v>114</v>
      </c>
      <c r="C114" s="283">
        <v>10523</v>
      </c>
      <c r="D114" s="283">
        <v>5343568</v>
      </c>
      <c r="E114" s="283">
        <v>0</v>
      </c>
      <c r="F114" s="283">
        <v>5354091</v>
      </c>
      <c r="G114" s="283">
        <v>3184146.68</v>
      </c>
      <c r="H114" s="283">
        <v>2169944.3199999998</v>
      </c>
      <c r="I114" s="283">
        <v>284146.68</v>
      </c>
      <c r="J114" s="283">
        <v>2900000</v>
      </c>
      <c r="K114" s="283">
        <v>5069944.32</v>
      </c>
      <c r="L114" s="283">
        <v>284146.68</v>
      </c>
      <c r="M114" s="283">
        <v>282413.92</v>
      </c>
      <c r="N114" s="284">
        <v>1732.7600000000373</v>
      </c>
      <c r="O114" s="86"/>
      <c r="P114" s="193"/>
    </row>
    <row r="115" spans="1:16" ht="24" x14ac:dyDescent="0.2">
      <c r="A115" s="285">
        <v>3611</v>
      </c>
      <c r="B115" s="286" t="s">
        <v>384</v>
      </c>
      <c r="C115" s="279">
        <v>0</v>
      </c>
      <c r="D115" s="279">
        <v>5279091</v>
      </c>
      <c r="E115" s="279">
        <v>0</v>
      </c>
      <c r="F115" s="279">
        <v>5279091</v>
      </c>
      <c r="G115" s="279">
        <v>3149444.38</v>
      </c>
      <c r="H115" s="279">
        <v>2129646.62</v>
      </c>
      <c r="I115" s="279">
        <v>249444.38</v>
      </c>
      <c r="J115" s="279">
        <v>2900000</v>
      </c>
      <c r="K115" s="279">
        <v>5029646.62</v>
      </c>
      <c r="L115" s="279">
        <v>249444.38</v>
      </c>
      <c r="M115" s="279">
        <v>249444.37999999998</v>
      </c>
      <c r="N115" s="280">
        <v>3.7252902984619141E-11</v>
      </c>
      <c r="O115" s="86"/>
      <c r="P115" s="193"/>
    </row>
    <row r="116" spans="1:16" ht="24" x14ac:dyDescent="0.2">
      <c r="A116" s="285">
        <v>3621</v>
      </c>
      <c r="B116" s="286" t="s">
        <v>399</v>
      </c>
      <c r="C116" s="279">
        <v>10523</v>
      </c>
      <c r="D116" s="279">
        <v>59477</v>
      </c>
      <c r="E116" s="279">
        <v>0</v>
      </c>
      <c r="F116" s="279">
        <v>70000</v>
      </c>
      <c r="G116" s="279">
        <v>34702.299999999988</v>
      </c>
      <c r="H116" s="279">
        <v>35297.700000000012</v>
      </c>
      <c r="I116" s="279">
        <v>34702.300000000003</v>
      </c>
      <c r="J116" s="279">
        <v>-4.6566128730773927E-12</v>
      </c>
      <c r="K116" s="279">
        <v>35297.699999999997</v>
      </c>
      <c r="L116" s="279">
        <v>34702.300000000003</v>
      </c>
      <c r="M116" s="279">
        <v>32969.54</v>
      </c>
      <c r="N116" s="280">
        <v>1732.76</v>
      </c>
      <c r="O116" s="86"/>
      <c r="P116" s="193"/>
    </row>
    <row r="117" spans="1:16" x14ac:dyDescent="0.2">
      <c r="A117" s="285">
        <v>3641</v>
      </c>
      <c r="B117" s="286" t="s">
        <v>497</v>
      </c>
      <c r="C117" s="279">
        <v>0</v>
      </c>
      <c r="D117" s="279">
        <v>5000</v>
      </c>
      <c r="E117" s="279">
        <v>0</v>
      </c>
      <c r="F117" s="279">
        <v>5000</v>
      </c>
      <c r="G117" s="279">
        <v>0</v>
      </c>
      <c r="H117" s="279">
        <v>5000</v>
      </c>
      <c r="I117" s="279">
        <v>0</v>
      </c>
      <c r="J117" s="279">
        <v>0</v>
      </c>
      <c r="K117" s="279">
        <v>5000</v>
      </c>
      <c r="L117" s="279">
        <v>0</v>
      </c>
      <c r="M117" s="279">
        <v>0</v>
      </c>
      <c r="N117" s="280">
        <v>0</v>
      </c>
      <c r="O117" s="86"/>
      <c r="P117" s="193"/>
    </row>
    <row r="118" spans="1:16" x14ac:dyDescent="0.2">
      <c r="A118" s="281">
        <v>3700</v>
      </c>
      <c r="B118" s="282" t="s">
        <v>115</v>
      </c>
      <c r="C118" s="283">
        <v>43000</v>
      </c>
      <c r="D118" s="283">
        <v>27000</v>
      </c>
      <c r="E118" s="283">
        <v>0</v>
      </c>
      <c r="F118" s="283">
        <v>70000</v>
      </c>
      <c r="G118" s="283">
        <v>23554.84</v>
      </c>
      <c r="H118" s="283">
        <v>46445.16</v>
      </c>
      <c r="I118" s="283">
        <v>23554.84</v>
      </c>
      <c r="J118" s="283">
        <v>0</v>
      </c>
      <c r="K118" s="283">
        <v>46445.16</v>
      </c>
      <c r="L118" s="283">
        <v>23554.84</v>
      </c>
      <c r="M118" s="283">
        <v>21963.84</v>
      </c>
      <c r="N118" s="284">
        <v>1591</v>
      </c>
      <c r="O118" s="86"/>
      <c r="P118" s="193"/>
    </row>
    <row r="119" spans="1:16" x14ac:dyDescent="0.2">
      <c r="A119" s="285">
        <v>3711</v>
      </c>
      <c r="B119" s="286" t="s">
        <v>385</v>
      </c>
      <c r="C119" s="279">
        <v>6000</v>
      </c>
      <c r="D119" s="279">
        <v>4000</v>
      </c>
      <c r="E119" s="279">
        <v>0</v>
      </c>
      <c r="F119" s="279">
        <v>10000</v>
      </c>
      <c r="G119" s="279">
        <v>0</v>
      </c>
      <c r="H119" s="279">
        <v>10000</v>
      </c>
      <c r="I119" s="279">
        <v>0</v>
      </c>
      <c r="J119" s="279">
        <v>0</v>
      </c>
      <c r="K119" s="279">
        <v>10000</v>
      </c>
      <c r="L119" s="279">
        <v>0</v>
      </c>
      <c r="M119" s="279">
        <v>0</v>
      </c>
      <c r="N119" s="280">
        <v>0</v>
      </c>
      <c r="O119" s="86"/>
      <c r="P119" s="193"/>
    </row>
    <row r="120" spans="1:16" x14ac:dyDescent="0.2">
      <c r="A120" s="285">
        <v>3721</v>
      </c>
      <c r="B120" s="286" t="s">
        <v>386</v>
      </c>
      <c r="C120" s="279">
        <v>30000</v>
      </c>
      <c r="D120" s="279">
        <v>20000</v>
      </c>
      <c r="E120" s="279">
        <v>0</v>
      </c>
      <c r="F120" s="279">
        <v>50000</v>
      </c>
      <c r="G120" s="279">
        <v>20458.72</v>
      </c>
      <c r="H120" s="279">
        <v>29541.279999999999</v>
      </c>
      <c r="I120" s="279">
        <v>20458.72</v>
      </c>
      <c r="J120" s="279">
        <v>0</v>
      </c>
      <c r="K120" s="279">
        <v>29541.279999999999</v>
      </c>
      <c r="L120" s="279">
        <v>20458.72</v>
      </c>
      <c r="M120" s="279">
        <v>18957.72</v>
      </c>
      <c r="N120" s="280">
        <v>1501</v>
      </c>
      <c r="O120" s="86"/>
      <c r="P120" s="193"/>
    </row>
    <row r="121" spans="1:16" x14ac:dyDescent="0.2">
      <c r="A121" s="285">
        <v>3751</v>
      </c>
      <c r="B121" s="286" t="s">
        <v>387</v>
      </c>
      <c r="C121" s="279">
        <v>5000</v>
      </c>
      <c r="D121" s="279">
        <v>0</v>
      </c>
      <c r="E121" s="279">
        <v>0</v>
      </c>
      <c r="F121" s="279">
        <v>5000</v>
      </c>
      <c r="G121" s="279">
        <v>2748.13</v>
      </c>
      <c r="H121" s="279">
        <v>2251.87</v>
      </c>
      <c r="I121" s="279">
        <v>2748.13</v>
      </c>
      <c r="J121" s="279">
        <v>0</v>
      </c>
      <c r="K121" s="279">
        <v>2251.87</v>
      </c>
      <c r="L121" s="279">
        <v>2748.13</v>
      </c>
      <c r="M121" s="279">
        <v>2748.13</v>
      </c>
      <c r="N121" s="280">
        <v>0</v>
      </c>
      <c r="O121" s="86"/>
      <c r="P121" s="193"/>
    </row>
    <row r="122" spans="1:16" x14ac:dyDescent="0.2">
      <c r="A122" s="285">
        <v>3791</v>
      </c>
      <c r="B122" s="286" t="s">
        <v>388</v>
      </c>
      <c r="C122" s="279">
        <v>2000</v>
      </c>
      <c r="D122" s="279">
        <v>3000</v>
      </c>
      <c r="E122" s="279">
        <v>0</v>
      </c>
      <c r="F122" s="279">
        <v>5000</v>
      </c>
      <c r="G122" s="279">
        <v>347.99</v>
      </c>
      <c r="H122" s="279">
        <v>4652.01</v>
      </c>
      <c r="I122" s="279">
        <v>347.99</v>
      </c>
      <c r="J122" s="279">
        <v>0</v>
      </c>
      <c r="K122" s="279">
        <v>4652.01</v>
      </c>
      <c r="L122" s="279">
        <v>347.99</v>
      </c>
      <c r="M122" s="279">
        <v>257.99</v>
      </c>
      <c r="N122" s="280">
        <v>90</v>
      </c>
      <c r="O122" s="86"/>
      <c r="P122" s="193"/>
    </row>
    <row r="123" spans="1:16" x14ac:dyDescent="0.2">
      <c r="A123" s="281">
        <v>3800</v>
      </c>
      <c r="B123" s="282" t="s">
        <v>116</v>
      </c>
      <c r="C123" s="283">
        <v>70000</v>
      </c>
      <c r="D123" s="283">
        <v>3378426.54</v>
      </c>
      <c r="E123" s="283">
        <v>10000</v>
      </c>
      <c r="F123" s="283">
        <v>3438426.54</v>
      </c>
      <c r="G123" s="283">
        <v>1942283.6300000004</v>
      </c>
      <c r="H123" s="283">
        <v>1496142.91</v>
      </c>
      <c r="I123" s="283">
        <v>1942283.6300000004</v>
      </c>
      <c r="J123" s="283">
        <v>0</v>
      </c>
      <c r="K123" s="283">
        <v>1496142.91</v>
      </c>
      <c r="L123" s="283">
        <v>1942283.6300000004</v>
      </c>
      <c r="M123" s="283">
        <v>1923787.65</v>
      </c>
      <c r="N123" s="284">
        <v>18495.98</v>
      </c>
      <c r="O123" s="86"/>
      <c r="P123" s="193"/>
    </row>
    <row r="124" spans="1:16" x14ac:dyDescent="0.2">
      <c r="A124" s="285">
        <v>3822</v>
      </c>
      <c r="B124" s="286" t="s">
        <v>389</v>
      </c>
      <c r="C124" s="279">
        <v>30000</v>
      </c>
      <c r="D124" s="279">
        <v>40000</v>
      </c>
      <c r="E124" s="279">
        <v>10000</v>
      </c>
      <c r="F124" s="279">
        <v>60000</v>
      </c>
      <c r="G124" s="279">
        <v>25369.48</v>
      </c>
      <c r="H124" s="279">
        <v>34630.520000000004</v>
      </c>
      <c r="I124" s="279">
        <v>25369.48</v>
      </c>
      <c r="J124" s="279">
        <v>0</v>
      </c>
      <c r="K124" s="279">
        <v>34630.520000000004</v>
      </c>
      <c r="L124" s="279">
        <v>25369.48</v>
      </c>
      <c r="M124" s="279">
        <v>22060.799999999999</v>
      </c>
      <c r="N124" s="280">
        <v>3308.68</v>
      </c>
      <c r="O124" s="86"/>
      <c r="P124" s="193"/>
    </row>
    <row r="125" spans="1:16" x14ac:dyDescent="0.2">
      <c r="A125" s="285">
        <v>3841</v>
      </c>
      <c r="B125" s="286" t="s">
        <v>390</v>
      </c>
      <c r="C125" s="279">
        <v>30000</v>
      </c>
      <c r="D125" s="279">
        <v>3338426.54</v>
      </c>
      <c r="E125" s="279">
        <v>0</v>
      </c>
      <c r="F125" s="279">
        <v>3368426.54</v>
      </c>
      <c r="G125" s="279">
        <v>1910945.9500000002</v>
      </c>
      <c r="H125" s="279">
        <v>1457480.59</v>
      </c>
      <c r="I125" s="279">
        <v>1910945.9500000002</v>
      </c>
      <c r="J125" s="279">
        <v>0</v>
      </c>
      <c r="K125" s="279">
        <v>1457480.59</v>
      </c>
      <c r="L125" s="279">
        <v>1910945.9500000002</v>
      </c>
      <c r="M125" s="279">
        <v>1895758.65</v>
      </c>
      <c r="N125" s="280">
        <v>15187.3</v>
      </c>
      <c r="O125" s="86"/>
      <c r="P125" s="193"/>
    </row>
    <row r="126" spans="1:16" x14ac:dyDescent="0.2">
      <c r="A126" s="285">
        <v>3851</v>
      </c>
      <c r="B126" s="286" t="s">
        <v>391</v>
      </c>
      <c r="C126" s="279">
        <v>10000</v>
      </c>
      <c r="D126" s="279">
        <v>0</v>
      </c>
      <c r="E126" s="279">
        <v>0</v>
      </c>
      <c r="F126" s="279">
        <v>10000</v>
      </c>
      <c r="G126" s="279">
        <v>5968.2</v>
      </c>
      <c r="H126" s="279">
        <v>4031.8</v>
      </c>
      <c r="I126" s="279">
        <v>5968.2</v>
      </c>
      <c r="J126" s="279">
        <v>0</v>
      </c>
      <c r="K126" s="279">
        <v>4031.8</v>
      </c>
      <c r="L126" s="279">
        <v>5968.2</v>
      </c>
      <c r="M126" s="279">
        <v>5968.2</v>
      </c>
      <c r="N126" s="280">
        <v>0</v>
      </c>
      <c r="O126" s="86"/>
      <c r="P126" s="193"/>
    </row>
    <row r="127" spans="1:16" x14ac:dyDescent="0.2">
      <c r="A127" s="281">
        <v>3900</v>
      </c>
      <c r="B127" s="282" t="s">
        <v>117</v>
      </c>
      <c r="C127" s="283">
        <v>2500</v>
      </c>
      <c r="D127" s="283">
        <v>1552828</v>
      </c>
      <c r="E127" s="283">
        <v>22000</v>
      </c>
      <c r="F127" s="283">
        <v>1533328</v>
      </c>
      <c r="G127" s="283">
        <v>1254</v>
      </c>
      <c r="H127" s="283">
        <v>1532074</v>
      </c>
      <c r="I127" s="283">
        <v>1254</v>
      </c>
      <c r="J127" s="283">
        <v>0</v>
      </c>
      <c r="K127" s="283">
        <v>1532074</v>
      </c>
      <c r="L127" s="283">
        <v>1254</v>
      </c>
      <c r="M127" s="283">
        <v>1254</v>
      </c>
      <c r="N127" s="284">
        <v>0</v>
      </c>
      <c r="O127" s="86"/>
      <c r="P127" s="193"/>
    </row>
    <row r="128" spans="1:16" x14ac:dyDescent="0.2">
      <c r="A128" s="285">
        <v>3921</v>
      </c>
      <c r="B128" s="286" t="s">
        <v>392</v>
      </c>
      <c r="C128" s="279">
        <v>2000</v>
      </c>
      <c r="D128" s="279">
        <v>0</v>
      </c>
      <c r="E128" s="279">
        <v>0</v>
      </c>
      <c r="F128" s="279">
        <v>2000</v>
      </c>
      <c r="G128" s="279">
        <v>1254</v>
      </c>
      <c r="H128" s="279">
        <v>746</v>
      </c>
      <c r="I128" s="279">
        <v>1254</v>
      </c>
      <c r="J128" s="279">
        <v>0</v>
      </c>
      <c r="K128" s="279">
        <v>746</v>
      </c>
      <c r="L128" s="279">
        <v>1254</v>
      </c>
      <c r="M128" s="279">
        <v>1254</v>
      </c>
      <c r="N128" s="280">
        <v>0</v>
      </c>
      <c r="O128" s="86"/>
      <c r="P128" s="193"/>
    </row>
    <row r="129" spans="1:17" x14ac:dyDescent="0.2">
      <c r="A129" s="285">
        <v>3941</v>
      </c>
      <c r="B129" s="291" t="s">
        <v>510</v>
      </c>
      <c r="C129" s="279">
        <v>0</v>
      </c>
      <c r="D129" s="279">
        <v>1552828</v>
      </c>
      <c r="E129" s="279">
        <v>22000</v>
      </c>
      <c r="F129" s="279">
        <v>1530828</v>
      </c>
      <c r="G129" s="279">
        <v>0</v>
      </c>
      <c r="H129" s="279">
        <v>1530828</v>
      </c>
      <c r="I129" s="279">
        <v>0</v>
      </c>
      <c r="J129" s="279">
        <v>0</v>
      </c>
      <c r="K129" s="279">
        <v>1530828</v>
      </c>
      <c r="L129" s="279">
        <v>0</v>
      </c>
      <c r="M129" s="279">
        <v>0</v>
      </c>
      <c r="N129" s="280">
        <v>0</v>
      </c>
      <c r="O129" s="86"/>
      <c r="P129" s="193"/>
    </row>
    <row r="130" spans="1:17" x14ac:dyDescent="0.2">
      <c r="A130" s="285">
        <v>3951</v>
      </c>
      <c r="B130" s="288" t="s">
        <v>393</v>
      </c>
      <c r="C130" s="279">
        <v>500</v>
      </c>
      <c r="D130" s="279">
        <v>0</v>
      </c>
      <c r="E130" s="279">
        <v>0</v>
      </c>
      <c r="F130" s="279">
        <v>500</v>
      </c>
      <c r="G130" s="279">
        <v>0</v>
      </c>
      <c r="H130" s="279">
        <v>500</v>
      </c>
      <c r="I130" s="279">
        <v>0</v>
      </c>
      <c r="J130" s="279">
        <v>0</v>
      </c>
      <c r="K130" s="279">
        <v>500</v>
      </c>
      <c r="L130" s="279">
        <v>0</v>
      </c>
      <c r="M130" s="279">
        <v>0</v>
      </c>
      <c r="N130" s="280">
        <v>0</v>
      </c>
      <c r="O130" s="86"/>
      <c r="P130" s="193"/>
    </row>
    <row r="131" spans="1:17" s="192" customFormat="1" x14ac:dyDescent="0.2">
      <c r="A131" s="285"/>
      <c r="B131" s="286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289"/>
      <c r="O131" s="86"/>
      <c r="P131" s="193"/>
    </row>
    <row r="132" spans="1:17" ht="28.5" x14ac:dyDescent="0.2">
      <c r="A132" s="277">
        <v>4000</v>
      </c>
      <c r="B132" s="278" t="s">
        <v>84</v>
      </c>
      <c r="C132" s="279">
        <v>24000</v>
      </c>
      <c r="D132" s="279">
        <v>5000</v>
      </c>
      <c r="E132" s="279">
        <v>0</v>
      </c>
      <c r="F132" s="279">
        <v>29000</v>
      </c>
      <c r="G132" s="279">
        <v>10000</v>
      </c>
      <c r="H132" s="279">
        <v>19000</v>
      </c>
      <c r="I132" s="279">
        <v>10000</v>
      </c>
      <c r="J132" s="279">
        <v>0</v>
      </c>
      <c r="K132" s="279">
        <v>19000</v>
      </c>
      <c r="L132" s="279">
        <v>10000</v>
      </c>
      <c r="M132" s="279">
        <v>10000</v>
      </c>
      <c r="N132" s="280">
        <v>0</v>
      </c>
      <c r="O132" s="86"/>
      <c r="P132" s="193"/>
    </row>
    <row r="133" spans="1:17" x14ac:dyDescent="0.2">
      <c r="A133" s="285">
        <v>4400</v>
      </c>
      <c r="B133" s="292" t="s">
        <v>118</v>
      </c>
      <c r="C133" s="283">
        <v>24000</v>
      </c>
      <c r="D133" s="283">
        <v>5000</v>
      </c>
      <c r="E133" s="283">
        <v>0</v>
      </c>
      <c r="F133" s="283">
        <v>29000</v>
      </c>
      <c r="G133" s="283">
        <v>10000</v>
      </c>
      <c r="H133" s="283">
        <v>19000</v>
      </c>
      <c r="I133" s="283">
        <v>10000</v>
      </c>
      <c r="J133" s="283">
        <v>0</v>
      </c>
      <c r="K133" s="283">
        <v>19000</v>
      </c>
      <c r="L133" s="283">
        <v>10000</v>
      </c>
      <c r="M133" s="283">
        <v>10000</v>
      </c>
      <c r="N133" s="284">
        <v>0</v>
      </c>
      <c r="O133" s="86"/>
      <c r="P133" s="263"/>
    </row>
    <row r="134" spans="1:17" x14ac:dyDescent="0.2">
      <c r="A134" s="285">
        <v>4419</v>
      </c>
      <c r="B134" s="291" t="s">
        <v>394</v>
      </c>
      <c r="C134" s="279">
        <v>24000</v>
      </c>
      <c r="D134" s="279">
        <v>5000</v>
      </c>
      <c r="E134" s="279">
        <v>0</v>
      </c>
      <c r="F134" s="279">
        <v>29000</v>
      </c>
      <c r="G134" s="279">
        <v>10000</v>
      </c>
      <c r="H134" s="279">
        <v>19000</v>
      </c>
      <c r="I134" s="279">
        <v>10000</v>
      </c>
      <c r="J134" s="279">
        <v>0</v>
      </c>
      <c r="K134" s="279">
        <v>19000</v>
      </c>
      <c r="L134" s="279">
        <v>10000</v>
      </c>
      <c r="M134" s="279">
        <v>10000</v>
      </c>
      <c r="N134" s="280">
        <v>0</v>
      </c>
      <c r="O134" s="86"/>
      <c r="P134" s="193"/>
    </row>
    <row r="135" spans="1:17" ht="13.5" customHeight="1" x14ac:dyDescent="0.2">
      <c r="A135" s="272"/>
      <c r="B135" s="293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289"/>
      <c r="O135" s="86"/>
      <c r="P135" s="193"/>
    </row>
    <row r="136" spans="1:17" ht="28.5" x14ac:dyDescent="0.2">
      <c r="A136" s="277">
        <v>5000</v>
      </c>
      <c r="B136" s="278" t="s">
        <v>395</v>
      </c>
      <c r="C136" s="279">
        <v>20000</v>
      </c>
      <c r="D136" s="279">
        <v>666000</v>
      </c>
      <c r="E136" s="279">
        <v>6000</v>
      </c>
      <c r="F136" s="279">
        <v>680000</v>
      </c>
      <c r="G136" s="279">
        <v>84239.48</v>
      </c>
      <c r="H136" s="279">
        <v>595760.52</v>
      </c>
      <c r="I136" s="279">
        <v>84239.48</v>
      </c>
      <c r="J136" s="279">
        <v>0</v>
      </c>
      <c r="K136" s="279">
        <v>595760.52</v>
      </c>
      <c r="L136" s="279">
        <v>84239.48</v>
      </c>
      <c r="M136" s="279">
        <v>84239.48</v>
      </c>
      <c r="N136" s="280">
        <v>0</v>
      </c>
      <c r="O136" s="86"/>
      <c r="P136" s="193"/>
    </row>
    <row r="137" spans="1:17" x14ac:dyDescent="0.2">
      <c r="A137" s="285">
        <v>5100</v>
      </c>
      <c r="B137" s="292" t="s">
        <v>61</v>
      </c>
      <c r="C137" s="283">
        <v>0</v>
      </c>
      <c r="D137" s="283">
        <v>196000</v>
      </c>
      <c r="E137" s="283">
        <v>6000</v>
      </c>
      <c r="F137" s="283">
        <v>190000</v>
      </c>
      <c r="G137" s="283">
        <v>29532.48</v>
      </c>
      <c r="H137" s="283">
        <v>160467.51999999999</v>
      </c>
      <c r="I137" s="283">
        <v>29532.48</v>
      </c>
      <c r="J137" s="283">
        <v>0</v>
      </c>
      <c r="K137" s="283">
        <v>160467.51999999999</v>
      </c>
      <c r="L137" s="283">
        <v>29532.48</v>
      </c>
      <c r="M137" s="283">
        <v>29532.48</v>
      </c>
      <c r="N137" s="284">
        <v>0</v>
      </c>
      <c r="O137" s="86"/>
      <c r="P137" s="193"/>
    </row>
    <row r="138" spans="1:17" ht="13.5" thickBot="1" x14ac:dyDescent="0.25">
      <c r="A138" s="285">
        <v>5111</v>
      </c>
      <c r="B138" s="287" t="s">
        <v>511</v>
      </c>
      <c r="C138" s="279">
        <v>0</v>
      </c>
      <c r="D138" s="279">
        <v>28000</v>
      </c>
      <c r="E138" s="279">
        <v>0</v>
      </c>
      <c r="F138" s="279">
        <v>28000</v>
      </c>
      <c r="G138" s="279">
        <v>0</v>
      </c>
      <c r="H138" s="279">
        <v>28000</v>
      </c>
      <c r="I138" s="279">
        <v>0</v>
      </c>
      <c r="J138" s="279">
        <v>0</v>
      </c>
      <c r="K138" s="279">
        <v>28000</v>
      </c>
      <c r="L138" s="279">
        <v>0</v>
      </c>
      <c r="M138" s="279">
        <v>0</v>
      </c>
      <c r="N138" s="280">
        <v>0</v>
      </c>
      <c r="O138" s="86"/>
      <c r="P138" s="193"/>
    </row>
    <row r="139" spans="1:17" ht="13.5" thickTop="1" x14ac:dyDescent="0.2">
      <c r="A139" s="229"/>
      <c r="B139" s="230" t="s">
        <v>308</v>
      </c>
      <c r="C139" s="335" t="s">
        <v>309</v>
      </c>
      <c r="D139" s="335" t="s">
        <v>310</v>
      </c>
      <c r="E139" s="335" t="s">
        <v>311</v>
      </c>
      <c r="F139" s="335" t="s">
        <v>312</v>
      </c>
      <c r="G139" s="335" t="s">
        <v>313</v>
      </c>
      <c r="H139" s="335" t="s">
        <v>314</v>
      </c>
      <c r="I139" s="335" t="s">
        <v>284</v>
      </c>
      <c r="J139" s="335" t="s">
        <v>315</v>
      </c>
      <c r="K139" s="335" t="s">
        <v>316</v>
      </c>
      <c r="L139" s="335" t="s">
        <v>317</v>
      </c>
      <c r="M139" s="335" t="s">
        <v>318</v>
      </c>
      <c r="N139" s="337" t="s">
        <v>319</v>
      </c>
      <c r="O139" s="192"/>
    </row>
    <row r="140" spans="1:17" ht="24" customHeight="1" x14ac:dyDescent="0.2">
      <c r="A140" s="339" t="s">
        <v>320</v>
      </c>
      <c r="B140" s="340"/>
      <c r="C140" s="336"/>
      <c r="D140" s="336"/>
      <c r="E140" s="336"/>
      <c r="F140" s="336"/>
      <c r="G140" s="336"/>
      <c r="H140" s="336"/>
      <c r="I140" s="336"/>
      <c r="J140" s="336"/>
      <c r="K140" s="336"/>
      <c r="L140" s="336"/>
      <c r="M140" s="336"/>
      <c r="N140" s="338"/>
      <c r="O140" s="192"/>
    </row>
    <row r="141" spans="1:17" ht="13.5" customHeight="1" x14ac:dyDescent="0.2">
      <c r="A141" s="272"/>
      <c r="B141" s="273" t="s">
        <v>321</v>
      </c>
      <c r="C141" s="273">
        <v>1</v>
      </c>
      <c r="D141" s="341">
        <v>2</v>
      </c>
      <c r="E141" s="341"/>
      <c r="F141" s="273">
        <v>3</v>
      </c>
      <c r="G141" s="274">
        <v>4</v>
      </c>
      <c r="H141" s="275" t="s">
        <v>322</v>
      </c>
      <c r="I141" s="274">
        <v>6</v>
      </c>
      <c r="J141" s="275" t="s">
        <v>323</v>
      </c>
      <c r="K141" s="275" t="s">
        <v>324</v>
      </c>
      <c r="L141" s="275">
        <v>9</v>
      </c>
      <c r="M141" s="275">
        <v>10</v>
      </c>
      <c r="N141" s="276" t="s">
        <v>325</v>
      </c>
      <c r="O141" s="192"/>
    </row>
    <row r="142" spans="1:17" x14ac:dyDescent="0.2">
      <c r="A142" s="285">
        <v>5151</v>
      </c>
      <c r="B142" s="288" t="s">
        <v>512</v>
      </c>
      <c r="C142" s="279">
        <v>0</v>
      </c>
      <c r="D142" s="279">
        <v>42000</v>
      </c>
      <c r="E142" s="279">
        <v>0</v>
      </c>
      <c r="F142" s="279">
        <v>42000</v>
      </c>
      <c r="G142" s="279">
        <v>9535.2000000000007</v>
      </c>
      <c r="H142" s="279">
        <v>32464.799999999999</v>
      </c>
      <c r="I142" s="279">
        <v>9535.2000000000007</v>
      </c>
      <c r="J142" s="279">
        <v>0</v>
      </c>
      <c r="K142" s="279">
        <v>32464.799999999999</v>
      </c>
      <c r="L142" s="279">
        <v>9535.2000000000007</v>
      </c>
      <c r="M142" s="279">
        <v>9535.2000000000007</v>
      </c>
      <c r="N142" s="280">
        <v>0</v>
      </c>
      <c r="O142" s="86"/>
    </row>
    <row r="143" spans="1:17" x14ac:dyDescent="0.2">
      <c r="A143" s="285">
        <v>5191</v>
      </c>
      <c r="B143" s="291" t="s">
        <v>498</v>
      </c>
      <c r="C143" s="279">
        <v>0</v>
      </c>
      <c r="D143" s="279">
        <v>126000</v>
      </c>
      <c r="E143" s="279">
        <v>6000</v>
      </c>
      <c r="F143" s="279">
        <v>120000</v>
      </c>
      <c r="G143" s="279">
        <v>19997.28</v>
      </c>
      <c r="H143" s="279">
        <v>100002.72</v>
      </c>
      <c r="I143" s="279">
        <v>19997.28</v>
      </c>
      <c r="J143" s="279">
        <v>0</v>
      </c>
      <c r="K143" s="279">
        <v>100002.72</v>
      </c>
      <c r="L143" s="279">
        <v>19997.28</v>
      </c>
      <c r="M143" s="279">
        <v>19997.28</v>
      </c>
      <c r="N143" s="280">
        <v>0</v>
      </c>
      <c r="O143" s="86"/>
      <c r="Q143" s="192"/>
    </row>
    <row r="144" spans="1:17" x14ac:dyDescent="0.2">
      <c r="A144" s="285">
        <v>5200</v>
      </c>
      <c r="B144" s="290" t="s">
        <v>62</v>
      </c>
      <c r="C144" s="283">
        <v>0</v>
      </c>
      <c r="D144" s="283">
        <v>389000</v>
      </c>
      <c r="E144" s="283">
        <v>0</v>
      </c>
      <c r="F144" s="283">
        <v>389000</v>
      </c>
      <c r="G144" s="283">
        <v>7953</v>
      </c>
      <c r="H144" s="283">
        <v>381047</v>
      </c>
      <c r="I144" s="283">
        <v>7953</v>
      </c>
      <c r="J144" s="283">
        <v>0</v>
      </c>
      <c r="K144" s="283">
        <v>381047</v>
      </c>
      <c r="L144" s="283">
        <v>7953</v>
      </c>
      <c r="M144" s="283">
        <v>7953</v>
      </c>
      <c r="N144" s="284">
        <v>0</v>
      </c>
      <c r="O144" s="86"/>
      <c r="Q144" s="192"/>
    </row>
    <row r="145" spans="1:20" x14ac:dyDescent="0.2">
      <c r="A145" s="285">
        <v>5211</v>
      </c>
      <c r="B145" s="287" t="s">
        <v>499</v>
      </c>
      <c r="C145" s="279">
        <v>0</v>
      </c>
      <c r="D145" s="279">
        <v>381000</v>
      </c>
      <c r="E145" s="279">
        <v>0</v>
      </c>
      <c r="F145" s="279">
        <v>381000</v>
      </c>
      <c r="G145" s="279">
        <v>0</v>
      </c>
      <c r="H145" s="279">
        <v>381000</v>
      </c>
      <c r="I145" s="279">
        <v>0</v>
      </c>
      <c r="J145" s="279">
        <v>0</v>
      </c>
      <c r="K145" s="279">
        <v>381000</v>
      </c>
      <c r="L145" s="279">
        <v>0</v>
      </c>
      <c r="M145" s="279">
        <v>0</v>
      </c>
      <c r="N145" s="280">
        <v>0</v>
      </c>
      <c r="O145" s="86"/>
      <c r="Q145" s="192"/>
    </row>
    <row r="146" spans="1:20" x14ac:dyDescent="0.2">
      <c r="A146" s="285">
        <v>5231</v>
      </c>
      <c r="B146" s="294" t="s">
        <v>500</v>
      </c>
      <c r="C146" s="279">
        <v>0</v>
      </c>
      <c r="D146" s="279">
        <v>8000</v>
      </c>
      <c r="E146" s="279">
        <v>0</v>
      </c>
      <c r="F146" s="279">
        <v>8000</v>
      </c>
      <c r="G146" s="279">
        <v>7953</v>
      </c>
      <c r="H146" s="279">
        <v>47</v>
      </c>
      <c r="I146" s="279">
        <v>7953</v>
      </c>
      <c r="J146" s="279">
        <v>0</v>
      </c>
      <c r="K146" s="279">
        <v>47</v>
      </c>
      <c r="L146" s="279">
        <v>7953</v>
      </c>
      <c r="M146" s="279">
        <v>7953</v>
      </c>
      <c r="N146" s="280">
        <v>0</v>
      </c>
      <c r="O146" s="86"/>
      <c r="Q146" s="192"/>
    </row>
    <row r="147" spans="1:20" ht="24" x14ac:dyDescent="0.2">
      <c r="A147" s="285">
        <v>5600</v>
      </c>
      <c r="B147" s="282" t="s">
        <v>65</v>
      </c>
      <c r="C147" s="283">
        <v>0</v>
      </c>
      <c r="D147" s="283">
        <v>76000</v>
      </c>
      <c r="E147" s="283">
        <v>0</v>
      </c>
      <c r="F147" s="283">
        <v>76000</v>
      </c>
      <c r="G147" s="283">
        <v>46000</v>
      </c>
      <c r="H147" s="283">
        <v>30000</v>
      </c>
      <c r="I147" s="283">
        <v>46000</v>
      </c>
      <c r="J147" s="283">
        <v>0</v>
      </c>
      <c r="K147" s="283">
        <v>30000</v>
      </c>
      <c r="L147" s="283">
        <v>46000</v>
      </c>
      <c r="M147" s="283">
        <v>46000</v>
      </c>
      <c r="N147" s="284">
        <v>0</v>
      </c>
      <c r="O147" s="86"/>
      <c r="Q147" s="192"/>
    </row>
    <row r="148" spans="1:20" x14ac:dyDescent="0.2">
      <c r="A148" s="285">
        <v>5651</v>
      </c>
      <c r="B148" s="294" t="s">
        <v>501</v>
      </c>
      <c r="C148" s="279">
        <v>0</v>
      </c>
      <c r="D148" s="279">
        <v>45000</v>
      </c>
      <c r="E148" s="279">
        <v>0</v>
      </c>
      <c r="F148" s="279">
        <v>45000</v>
      </c>
      <c r="G148" s="279">
        <v>40800</v>
      </c>
      <c r="H148" s="279">
        <v>4200</v>
      </c>
      <c r="I148" s="279">
        <v>40800</v>
      </c>
      <c r="J148" s="279">
        <v>0</v>
      </c>
      <c r="K148" s="279">
        <v>4200</v>
      </c>
      <c r="L148" s="279">
        <v>40800</v>
      </c>
      <c r="M148" s="279">
        <v>40800</v>
      </c>
      <c r="N148" s="280">
        <v>0</v>
      </c>
      <c r="O148" s="86"/>
      <c r="P148" s="193"/>
      <c r="Q148" s="192"/>
    </row>
    <row r="149" spans="1:20" x14ac:dyDescent="0.2">
      <c r="A149" s="285">
        <v>5671</v>
      </c>
      <c r="B149" s="287" t="s">
        <v>538</v>
      </c>
      <c r="C149" s="279">
        <v>0</v>
      </c>
      <c r="D149" s="279">
        <v>6000</v>
      </c>
      <c r="E149" s="279">
        <v>0</v>
      </c>
      <c r="F149" s="279">
        <v>6000</v>
      </c>
      <c r="G149" s="279">
        <v>5200</v>
      </c>
      <c r="H149" s="279">
        <v>800</v>
      </c>
      <c r="I149" s="279">
        <v>5200</v>
      </c>
      <c r="J149" s="279">
        <v>0</v>
      </c>
      <c r="K149" s="279">
        <v>800</v>
      </c>
      <c r="L149" s="279">
        <v>5200</v>
      </c>
      <c r="M149" s="279">
        <v>5200</v>
      </c>
      <c r="N149" s="280">
        <v>0</v>
      </c>
      <c r="O149" s="86"/>
      <c r="P149" s="193"/>
    </row>
    <row r="150" spans="1:20" x14ac:dyDescent="0.2">
      <c r="A150" s="285">
        <v>5672</v>
      </c>
      <c r="B150" s="294" t="s">
        <v>502</v>
      </c>
      <c r="C150" s="279">
        <v>0</v>
      </c>
      <c r="D150" s="279">
        <v>25000</v>
      </c>
      <c r="E150" s="279">
        <v>0</v>
      </c>
      <c r="F150" s="279">
        <v>25000</v>
      </c>
      <c r="G150" s="279">
        <v>0</v>
      </c>
      <c r="H150" s="279">
        <v>25000</v>
      </c>
      <c r="I150" s="279">
        <v>0</v>
      </c>
      <c r="J150" s="279">
        <v>0</v>
      </c>
      <c r="K150" s="279">
        <v>25000</v>
      </c>
      <c r="L150" s="279">
        <v>0</v>
      </c>
      <c r="M150" s="279">
        <v>0</v>
      </c>
      <c r="N150" s="280">
        <v>0</v>
      </c>
      <c r="O150" s="86"/>
    </row>
    <row r="151" spans="1:20" x14ac:dyDescent="0.2">
      <c r="A151" s="285">
        <v>5900</v>
      </c>
      <c r="B151" s="282" t="s">
        <v>18</v>
      </c>
      <c r="C151" s="283">
        <v>20000</v>
      </c>
      <c r="D151" s="283">
        <v>5000</v>
      </c>
      <c r="E151" s="283">
        <v>0</v>
      </c>
      <c r="F151" s="283">
        <v>25000</v>
      </c>
      <c r="G151" s="283">
        <v>754</v>
      </c>
      <c r="H151" s="283">
        <v>24246</v>
      </c>
      <c r="I151" s="283">
        <v>754</v>
      </c>
      <c r="J151" s="283">
        <v>0</v>
      </c>
      <c r="K151" s="283">
        <v>24246</v>
      </c>
      <c r="L151" s="283">
        <v>754</v>
      </c>
      <c r="M151" s="283">
        <v>754</v>
      </c>
      <c r="N151" s="284">
        <v>0</v>
      </c>
      <c r="O151" s="86"/>
    </row>
    <row r="152" spans="1:20" x14ac:dyDescent="0.2">
      <c r="A152" s="285">
        <v>5981</v>
      </c>
      <c r="B152" s="286" t="s">
        <v>396</v>
      </c>
      <c r="C152" s="279">
        <v>20000</v>
      </c>
      <c r="D152" s="279">
        <v>5000</v>
      </c>
      <c r="E152" s="279">
        <v>0</v>
      </c>
      <c r="F152" s="279">
        <v>25000</v>
      </c>
      <c r="G152" s="279">
        <v>754</v>
      </c>
      <c r="H152" s="279">
        <v>24246</v>
      </c>
      <c r="I152" s="279">
        <v>754</v>
      </c>
      <c r="J152" s="279">
        <v>0</v>
      </c>
      <c r="K152" s="279">
        <v>24246</v>
      </c>
      <c r="L152" s="279">
        <v>754</v>
      </c>
      <c r="M152" s="279">
        <v>754</v>
      </c>
      <c r="N152" s="280">
        <v>0</v>
      </c>
      <c r="O152" s="264"/>
      <c r="P152" s="193"/>
      <c r="R152" s="264"/>
      <c r="S152" s="194"/>
    </row>
    <row r="153" spans="1:20" s="264" customFormat="1" x14ac:dyDescent="0.2">
      <c r="A153" s="295"/>
      <c r="B153" s="296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289"/>
      <c r="O153" s="187"/>
      <c r="P153" s="227"/>
      <c r="Q153" s="194"/>
      <c r="R153" s="194"/>
      <c r="S153" s="194"/>
      <c r="T153" s="194"/>
    </row>
    <row r="154" spans="1:20" s="194" customFormat="1" x14ac:dyDescent="0.2">
      <c r="A154" s="297"/>
      <c r="B154" s="298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289"/>
      <c r="O154" s="189"/>
      <c r="P154" s="189"/>
      <c r="Q154" s="112"/>
    </row>
    <row r="155" spans="1:20" s="194" customFormat="1" ht="13.5" thickBot="1" x14ac:dyDescent="0.25">
      <c r="A155" s="299"/>
      <c r="B155" s="300" t="s">
        <v>305</v>
      </c>
      <c r="C155" s="301">
        <v>24068072</v>
      </c>
      <c r="D155" s="301">
        <v>16552767.539999999</v>
      </c>
      <c r="E155" s="301">
        <v>60000</v>
      </c>
      <c r="F155" s="301">
        <v>40560839.539999999</v>
      </c>
      <c r="G155" s="301">
        <v>24270126.5</v>
      </c>
      <c r="H155" s="301">
        <v>16290713.039999999</v>
      </c>
      <c r="I155" s="301">
        <v>12423976.640000001</v>
      </c>
      <c r="J155" s="301">
        <v>11846149.859999999</v>
      </c>
      <c r="K155" s="301">
        <v>28136862.899999999</v>
      </c>
      <c r="L155" s="301">
        <v>12423976.640000001</v>
      </c>
      <c r="M155" s="301">
        <v>12280243.15</v>
      </c>
      <c r="N155" s="302">
        <v>143733.48999999947</v>
      </c>
      <c r="O155" s="189"/>
      <c r="P155" s="189"/>
      <c r="Q155" s="189"/>
      <c r="R155" s="189"/>
      <c r="S155" s="189"/>
    </row>
    <row r="156" spans="1:20" ht="15" customHeight="1" thickTop="1" x14ac:dyDescent="0.2">
      <c r="A156" s="192"/>
      <c r="B156" s="204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112"/>
      <c r="Q156" s="112"/>
      <c r="R156" s="112"/>
    </row>
    <row r="157" spans="1:20" s="112" customFormat="1" x14ac:dyDescent="0.2">
      <c r="A157" s="195"/>
      <c r="B157" s="205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187"/>
      <c r="P157" s="189"/>
      <c r="T157" s="189"/>
    </row>
    <row r="158" spans="1:20" s="112" customFormat="1" x14ac:dyDescent="0.2">
      <c r="A158" s="26"/>
      <c r="B158" s="205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187"/>
    </row>
    <row r="159" spans="1:20" s="112" customFormat="1" x14ac:dyDescent="0.2">
      <c r="A159" s="196"/>
      <c r="B159" s="205"/>
    </row>
    <row r="160" spans="1:20" s="112" customFormat="1" x14ac:dyDescent="0.2">
      <c r="A160" s="196"/>
      <c r="B160" s="205"/>
    </row>
    <row r="161" spans="1:16" s="112" customFormat="1" x14ac:dyDescent="0.2">
      <c r="A161" s="196"/>
    </row>
    <row r="162" spans="1:16" s="112" customFormat="1" x14ac:dyDescent="0.2">
      <c r="A162" s="196"/>
      <c r="B162" s="205"/>
    </row>
    <row r="163" spans="1:16" s="86" customFormat="1" x14ac:dyDescent="0.2">
      <c r="A163" s="30"/>
      <c r="D163" s="30"/>
      <c r="E163" s="17"/>
      <c r="F163" s="47"/>
      <c r="G163" s="47"/>
    </row>
    <row r="164" spans="1:16" s="86" customFormat="1" x14ac:dyDescent="0.2">
      <c r="A164" s="30"/>
      <c r="D164" s="30"/>
      <c r="E164" s="17"/>
      <c r="F164" s="47"/>
      <c r="G164" s="47"/>
    </row>
    <row r="165" spans="1:16" s="86" customFormat="1" x14ac:dyDescent="0.2">
      <c r="A165" s="30"/>
      <c r="D165" s="30"/>
      <c r="E165" s="17"/>
      <c r="F165" s="47"/>
      <c r="G165" s="47"/>
    </row>
    <row r="166" spans="1:16" s="86" customFormat="1" x14ac:dyDescent="0.2">
      <c r="A166" s="30"/>
      <c r="B166" s="45"/>
      <c r="D166"/>
      <c r="F166" s="47"/>
      <c r="G166" s="47"/>
    </row>
    <row r="167" spans="1:16" s="86" customFormat="1" x14ac:dyDescent="0.2">
      <c r="D167"/>
      <c r="F167" s="47"/>
      <c r="G167" s="47"/>
    </row>
    <row r="168" spans="1:16" s="86" customFormat="1" x14ac:dyDescent="0.2">
      <c r="D168" s="45" t="s">
        <v>71</v>
      </c>
      <c r="K168" s="37"/>
    </row>
    <row r="169" spans="1:16" s="86" customFormat="1" x14ac:dyDescent="0.2">
      <c r="D169" s="45" t="s">
        <v>132</v>
      </c>
      <c r="K169" s="37"/>
    </row>
    <row r="170" spans="1:16" s="86" customFormat="1" x14ac:dyDescent="0.2"/>
    <row r="171" spans="1:16" s="86" customFormat="1" x14ac:dyDescent="0.2"/>
    <row r="172" spans="1:16" s="86" customFormat="1" x14ac:dyDescent="0.2"/>
    <row r="173" spans="1:16" x14ac:dyDescent="0.2">
      <c r="A173" s="192"/>
      <c r="B173" s="192"/>
      <c r="C173" s="197"/>
      <c r="D173" s="198"/>
      <c r="E173" s="199"/>
      <c r="F173" s="198"/>
      <c r="G173" s="198"/>
      <c r="H173" s="196"/>
      <c r="I173" s="196"/>
      <c r="J173" s="200"/>
      <c r="K173" s="200"/>
      <c r="L173" s="200"/>
      <c r="M173" s="200"/>
      <c r="N173" s="200"/>
      <c r="O173" s="197"/>
      <c r="P173" s="193"/>
    </row>
    <row r="174" spans="1:16" x14ac:dyDescent="0.2">
      <c r="A174" s="192"/>
      <c r="B174" s="192"/>
      <c r="C174" s="197"/>
      <c r="D174" s="198"/>
      <c r="E174" s="199"/>
      <c r="F174" s="198"/>
      <c r="G174" s="198"/>
      <c r="H174" s="196"/>
      <c r="I174" s="196"/>
      <c r="J174" s="197"/>
      <c r="K174" s="197"/>
      <c r="L174" s="197"/>
      <c r="M174" s="197"/>
      <c r="N174" s="197"/>
      <c r="O174" s="87"/>
    </row>
    <row r="175" spans="1:16" x14ac:dyDescent="0.2">
      <c r="A175" s="192"/>
      <c r="B175" s="192"/>
      <c r="C175" s="197"/>
      <c r="D175" s="198"/>
      <c r="E175" s="199"/>
      <c r="F175" s="198"/>
      <c r="G175" s="198"/>
      <c r="H175" s="196"/>
      <c r="I175" s="196"/>
      <c r="J175" s="197"/>
      <c r="K175" s="197"/>
      <c r="L175" s="197"/>
      <c r="M175" s="197"/>
      <c r="N175" s="197"/>
      <c r="O175" s="87"/>
    </row>
    <row r="176" spans="1:16" x14ac:dyDescent="0.2">
      <c r="A176" s="192"/>
      <c r="B176" s="192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</row>
    <row r="177" spans="1:15" x14ac:dyDescent="0.2">
      <c r="A177" s="192"/>
      <c r="B177" s="192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</row>
    <row r="178" spans="1:15" x14ac:dyDescent="0.2">
      <c r="A178" s="192"/>
      <c r="B178" s="192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6"/>
    </row>
    <row r="179" spans="1:15" x14ac:dyDescent="0.2">
      <c r="A179" s="192"/>
      <c r="B179" s="192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6"/>
    </row>
    <row r="180" spans="1:15" x14ac:dyDescent="0.2">
      <c r="A180" s="192"/>
      <c r="B180" s="19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6"/>
    </row>
    <row r="181" spans="1:15" x14ac:dyDescent="0.2">
      <c r="A181" s="192"/>
      <c r="B181" s="192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192"/>
    </row>
    <row r="182" spans="1:15" x14ac:dyDescent="0.2">
      <c r="A182" s="192"/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86"/>
    </row>
    <row r="183" spans="1:15" x14ac:dyDescent="0.2">
      <c r="A183" s="192"/>
      <c r="B183" s="192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192"/>
    </row>
    <row r="184" spans="1:15" x14ac:dyDescent="0.2">
      <c r="A184" s="192"/>
      <c r="B184" s="192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6"/>
    </row>
    <row r="185" spans="1:15" x14ac:dyDescent="0.2">
      <c r="A185" s="192"/>
      <c r="B185" s="192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6"/>
    </row>
    <row r="186" spans="1:15" x14ac:dyDescent="0.2">
      <c r="A186" s="192"/>
      <c r="B186" s="192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6"/>
    </row>
    <row r="187" spans="1:15" x14ac:dyDescent="0.2">
      <c r="A187" s="192"/>
      <c r="B187" s="192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6"/>
    </row>
    <row r="188" spans="1:15" x14ac:dyDescent="0.2">
      <c r="A188" s="192"/>
      <c r="B188" s="192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6"/>
    </row>
    <row r="189" spans="1:15" x14ac:dyDescent="0.2">
      <c r="A189" s="192"/>
      <c r="B189" s="192"/>
      <c r="O189" s="86"/>
    </row>
    <row r="190" spans="1:15" x14ac:dyDescent="0.2">
      <c r="A190" s="192"/>
      <c r="B190" s="19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6"/>
    </row>
    <row r="191" spans="1:15" x14ac:dyDescent="0.2">
      <c r="A191" s="192"/>
      <c r="B191" s="192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6"/>
    </row>
    <row r="192" spans="1:15" x14ac:dyDescent="0.2">
      <c r="A192" s="192"/>
      <c r="B192" s="192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6"/>
    </row>
    <row r="193" spans="1:15" x14ac:dyDescent="0.2">
      <c r="A193" s="192"/>
      <c r="B193" s="192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6"/>
    </row>
    <row r="194" spans="1:15" x14ac:dyDescent="0.2">
      <c r="A194" s="192"/>
      <c r="B194" s="192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6"/>
    </row>
    <row r="195" spans="1:15" x14ac:dyDescent="0.2">
      <c r="A195" s="192"/>
      <c r="B195" s="192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6"/>
    </row>
    <row r="196" spans="1:15" x14ac:dyDescent="0.2">
      <c r="A196" s="192"/>
      <c r="B196" s="192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6"/>
    </row>
    <row r="197" spans="1:15" x14ac:dyDescent="0.2">
      <c r="A197" s="192"/>
      <c r="B197" s="192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6"/>
    </row>
    <row r="198" spans="1:15" x14ac:dyDescent="0.2">
      <c r="A198" s="192"/>
      <c r="B198" s="192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6"/>
    </row>
    <row r="199" spans="1:15" x14ac:dyDescent="0.2">
      <c r="A199" s="192"/>
      <c r="B199" s="192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6"/>
    </row>
    <row r="200" spans="1:15" x14ac:dyDescent="0.2">
      <c r="A200" s="192"/>
      <c r="B200" s="192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6"/>
    </row>
    <row r="201" spans="1:15" x14ac:dyDescent="0.2">
      <c r="A201" s="192"/>
      <c r="B201" s="192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6"/>
    </row>
    <row r="202" spans="1:15" x14ac:dyDescent="0.2">
      <c r="A202" s="192"/>
      <c r="B202" s="192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6"/>
    </row>
    <row r="203" spans="1:15" x14ac:dyDescent="0.2">
      <c r="A203" s="192"/>
      <c r="B203" s="19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6"/>
    </row>
    <row r="204" spans="1:15" x14ac:dyDescent="0.2">
      <c r="A204" s="192"/>
      <c r="B204" s="192"/>
    </row>
    <row r="205" spans="1:15" x14ac:dyDescent="0.2">
      <c r="A205" s="192"/>
      <c r="B205" s="192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192"/>
    </row>
    <row r="206" spans="1:15" x14ac:dyDescent="0.2">
      <c r="A206" s="192"/>
      <c r="B206" s="192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6"/>
    </row>
    <row r="207" spans="1:15" x14ac:dyDescent="0.2">
      <c r="A207" s="192"/>
      <c r="B207" s="192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6"/>
    </row>
    <row r="208" spans="1:15" x14ac:dyDescent="0.2">
      <c r="A208" s="192"/>
      <c r="B208" s="192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6"/>
    </row>
    <row r="209" spans="1:15" x14ac:dyDescent="0.2">
      <c r="A209" s="192"/>
      <c r="B209" s="192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6"/>
    </row>
    <row r="210" spans="1:15" x14ac:dyDescent="0.2">
      <c r="A210" s="192"/>
      <c r="B210" s="192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6"/>
    </row>
    <row r="211" spans="1:15" x14ac:dyDescent="0.2">
      <c r="A211" s="192"/>
      <c r="B211" s="192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6"/>
    </row>
    <row r="212" spans="1:15" x14ac:dyDescent="0.2">
      <c r="A212" s="192"/>
      <c r="B212" s="192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6"/>
    </row>
    <row r="213" spans="1:15" x14ac:dyDescent="0.2">
      <c r="A213" s="192"/>
      <c r="B213" s="192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86"/>
    </row>
    <row r="214" spans="1:15" x14ac:dyDescent="0.2">
      <c r="A214" s="192"/>
      <c r="B214" s="192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86"/>
    </row>
    <row r="215" spans="1:15" x14ac:dyDescent="0.2">
      <c r="A215" s="192"/>
      <c r="B215" s="192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86"/>
    </row>
    <row r="216" spans="1:15" x14ac:dyDescent="0.2">
      <c r="A216" s="192"/>
      <c r="B216" s="192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86"/>
    </row>
    <row r="217" spans="1:15" x14ac:dyDescent="0.2">
      <c r="A217" s="192"/>
      <c r="B217" s="192"/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86"/>
    </row>
    <row r="218" spans="1:15" x14ac:dyDescent="0.2">
      <c r="A218" s="192"/>
      <c r="B218" s="192"/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86"/>
    </row>
    <row r="219" spans="1:15" x14ac:dyDescent="0.2">
      <c r="A219" s="192"/>
      <c r="B219" s="192"/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86"/>
    </row>
    <row r="220" spans="1:15" x14ac:dyDescent="0.2">
      <c r="A220" s="192"/>
      <c r="B220" s="192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86"/>
    </row>
    <row r="221" spans="1:15" x14ac:dyDescent="0.2">
      <c r="A221" s="192"/>
      <c r="B221" s="192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86"/>
    </row>
    <row r="222" spans="1:15" x14ac:dyDescent="0.2">
      <c r="A222" s="192"/>
      <c r="B222" s="192"/>
    </row>
    <row r="223" spans="1:15" x14ac:dyDescent="0.2">
      <c r="A223" s="192"/>
      <c r="B223" s="192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86"/>
    </row>
    <row r="224" spans="1:15" x14ac:dyDescent="0.2">
      <c r="A224" s="192"/>
      <c r="B224" s="192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86"/>
    </row>
    <row r="225" spans="1:15" x14ac:dyDescent="0.2">
      <c r="A225" s="192"/>
      <c r="B225" s="192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86"/>
    </row>
    <row r="226" spans="1:15" x14ac:dyDescent="0.2">
      <c r="A226" s="192"/>
      <c r="B226" s="192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86"/>
    </row>
    <row r="227" spans="1:15" x14ac:dyDescent="0.2">
      <c r="A227" s="192"/>
      <c r="B227" s="192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86"/>
    </row>
    <row r="228" spans="1:15" x14ac:dyDescent="0.2">
      <c r="A228" s="192"/>
      <c r="B228" s="192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86"/>
    </row>
    <row r="229" spans="1:15" x14ac:dyDescent="0.2">
      <c r="A229" s="192"/>
      <c r="B229" s="192"/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86"/>
    </row>
    <row r="230" spans="1:15" x14ac:dyDescent="0.2">
      <c r="A230" s="192"/>
      <c r="B230" s="192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  <c r="M230" s="187"/>
      <c r="N230" s="187"/>
      <c r="O230" s="86"/>
    </row>
    <row r="231" spans="1:15" x14ac:dyDescent="0.2">
      <c r="A231" s="192"/>
      <c r="B231" s="192"/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86"/>
    </row>
    <row r="232" spans="1:15" x14ac:dyDescent="0.2">
      <c r="A232" s="192"/>
      <c r="B232" s="192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86"/>
    </row>
    <row r="233" spans="1:15" x14ac:dyDescent="0.2">
      <c r="A233" s="192"/>
      <c r="B233" s="192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86"/>
    </row>
    <row r="234" spans="1:15" x14ac:dyDescent="0.2">
      <c r="A234" s="192"/>
      <c r="B234" s="192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86"/>
    </row>
    <row r="235" spans="1:15" x14ac:dyDescent="0.2">
      <c r="A235" s="192"/>
      <c r="B235" s="192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86"/>
    </row>
    <row r="236" spans="1:15" x14ac:dyDescent="0.2">
      <c r="A236" s="192"/>
      <c r="B236" s="192"/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  <c r="M236" s="187"/>
      <c r="N236" s="187"/>
      <c r="O236" s="86"/>
    </row>
    <row r="237" spans="1:15" x14ac:dyDescent="0.2">
      <c r="A237" s="192"/>
      <c r="B237" s="192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86"/>
    </row>
    <row r="238" spans="1:15" x14ac:dyDescent="0.2">
      <c r="A238" s="192"/>
      <c r="B238" s="192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86"/>
    </row>
    <row r="239" spans="1:15" x14ac:dyDescent="0.2">
      <c r="A239" s="192"/>
      <c r="B239" s="192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86"/>
    </row>
    <row r="240" spans="1:15" x14ac:dyDescent="0.2">
      <c r="A240" s="192"/>
      <c r="B240" s="192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86"/>
    </row>
    <row r="241" spans="1:15" x14ac:dyDescent="0.2">
      <c r="A241" s="192"/>
      <c r="B241" s="192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86"/>
    </row>
    <row r="242" spans="1:15" x14ac:dyDescent="0.2">
      <c r="A242" s="192"/>
      <c r="B242" s="192"/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86"/>
    </row>
    <row r="243" spans="1:15" x14ac:dyDescent="0.2">
      <c r="A243" s="192"/>
      <c r="B243" s="192"/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86"/>
    </row>
    <row r="244" spans="1:15" x14ac:dyDescent="0.2">
      <c r="A244" s="192"/>
      <c r="B244" s="192"/>
      <c r="C244" s="187"/>
      <c r="D244" s="187"/>
      <c r="E244" s="187"/>
      <c r="F244" s="187"/>
      <c r="G244" s="187"/>
      <c r="H244" s="187"/>
      <c r="I244" s="187"/>
      <c r="J244" s="187"/>
      <c r="K244" s="187"/>
      <c r="L244" s="187"/>
      <c r="M244" s="187"/>
      <c r="N244" s="187"/>
      <c r="O244" s="86"/>
    </row>
    <row r="245" spans="1:15" x14ac:dyDescent="0.2">
      <c r="A245" s="192"/>
      <c r="B245" s="192"/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86"/>
    </row>
    <row r="246" spans="1:15" x14ac:dyDescent="0.2">
      <c r="A246" s="192"/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</row>
    <row r="247" spans="1:15" x14ac:dyDescent="0.2">
      <c r="A247" s="192"/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</row>
    <row r="248" spans="1:15" x14ac:dyDescent="0.2">
      <c r="A248" s="192"/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</row>
    <row r="249" spans="1:15" x14ac:dyDescent="0.2">
      <c r="A249" s="192"/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</row>
    <row r="250" spans="1:15" x14ac:dyDescent="0.2">
      <c r="A250" s="192"/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</row>
    <row r="251" spans="1:15" x14ac:dyDescent="0.2">
      <c r="A251" s="192"/>
      <c r="B251" s="192"/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</row>
    <row r="252" spans="1:15" x14ac:dyDescent="0.2">
      <c r="A252" s="192"/>
      <c r="B252" s="192"/>
      <c r="C252" s="192"/>
      <c r="D252" s="192"/>
      <c r="E252" s="192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</row>
    <row r="253" spans="1:15" x14ac:dyDescent="0.2">
      <c r="A253" s="192"/>
      <c r="B253" s="192"/>
      <c r="C253" s="192"/>
      <c r="D253" s="192"/>
      <c r="E253" s="192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</row>
    <row r="254" spans="1:15" x14ac:dyDescent="0.2">
      <c r="A254" s="192"/>
      <c r="B254" s="192"/>
      <c r="C254" s="192"/>
      <c r="D254" s="192"/>
      <c r="E254" s="192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</row>
  </sheetData>
  <mergeCells count="62">
    <mergeCell ref="M139:M140"/>
    <mergeCell ref="N139:N140"/>
    <mergeCell ref="A140:B140"/>
    <mergeCell ref="D141:E141"/>
    <mergeCell ref="H139:H140"/>
    <mergeCell ref="I139:I140"/>
    <mergeCell ref="J139:J140"/>
    <mergeCell ref="K139:K140"/>
    <mergeCell ref="L139:L140"/>
    <mergeCell ref="C139:C140"/>
    <mergeCell ref="D139:D140"/>
    <mergeCell ref="E139:E140"/>
    <mergeCell ref="F139:F140"/>
    <mergeCell ref="G139:G140"/>
    <mergeCell ref="L95:L96"/>
    <mergeCell ref="M95:M96"/>
    <mergeCell ref="N95:N96"/>
    <mergeCell ref="A96:B96"/>
    <mergeCell ref="D97:E97"/>
    <mergeCell ref="G95:G96"/>
    <mergeCell ref="H95:H96"/>
    <mergeCell ref="I95:I96"/>
    <mergeCell ref="J95:J96"/>
    <mergeCell ref="K95:K96"/>
    <mergeCell ref="D51:E51"/>
    <mergeCell ref="C95:C96"/>
    <mergeCell ref="D95:D96"/>
    <mergeCell ref="E95:E96"/>
    <mergeCell ref="F95:F96"/>
    <mergeCell ref="K49:K50"/>
    <mergeCell ref="L49:L50"/>
    <mergeCell ref="M49:M50"/>
    <mergeCell ref="N49:N50"/>
    <mergeCell ref="A50:B50"/>
    <mergeCell ref="A9:B9"/>
    <mergeCell ref="D10:E10"/>
    <mergeCell ref="I8:I9"/>
    <mergeCell ref="J8:J9"/>
    <mergeCell ref="C49:C50"/>
    <mergeCell ref="D49:D50"/>
    <mergeCell ref="E49:E50"/>
    <mergeCell ref="F49:F50"/>
    <mergeCell ref="G49:G50"/>
    <mergeCell ref="H49:H50"/>
    <mergeCell ref="I49:I50"/>
    <mergeCell ref="J49:J50"/>
    <mergeCell ref="K8:K9"/>
    <mergeCell ref="L8:L9"/>
    <mergeCell ref="M8:M9"/>
    <mergeCell ref="N8:N9"/>
    <mergeCell ref="C8:C9"/>
    <mergeCell ref="D8:D9"/>
    <mergeCell ref="E8:E9"/>
    <mergeCell ref="F8:F9"/>
    <mergeCell ref="G8:G9"/>
    <mergeCell ref="H8:H9"/>
    <mergeCell ref="B7:N7"/>
    <mergeCell ref="B2:N2"/>
    <mergeCell ref="B3:N3"/>
    <mergeCell ref="B4:N4"/>
    <mergeCell ref="B5:N5"/>
    <mergeCell ref="B6:N6"/>
  </mergeCells>
  <printOptions horizontalCentered="1"/>
  <pageMargins left="0.55118110236220474" right="0.55118110236220474" top="0.39370078740157483" bottom="0.59055118110236227" header="0.51181102362204722" footer="0.51181102362204722"/>
  <pageSetup paperSize="5"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B1" sqref="B1"/>
    </sheetView>
  </sheetViews>
  <sheetFormatPr baseColWidth="10" defaultRowHeight="12.75" x14ac:dyDescent="0.2"/>
  <cols>
    <col min="1" max="1" width="7.28515625" style="86" customWidth="1"/>
    <col min="2" max="2" width="49.42578125" style="86" customWidth="1"/>
    <col min="3" max="4" width="12.85546875" style="86" bestFit="1" customWidth="1"/>
    <col min="5" max="5" width="14.42578125" style="86" customWidth="1"/>
    <col min="6" max="6" width="13.42578125" style="86" customWidth="1"/>
    <col min="7" max="7" width="12.85546875" style="86" bestFit="1" customWidth="1"/>
    <col min="8" max="8" width="14.42578125" style="86" customWidth="1"/>
    <col min="9" max="9" width="12.85546875" style="86" bestFit="1" customWidth="1"/>
    <col min="10" max="10" width="15.85546875" style="86" customWidth="1"/>
    <col min="11" max="12" width="12.85546875" style="86" bestFit="1" customWidth="1"/>
    <col min="13" max="13" width="11.5703125" style="86" bestFit="1" customWidth="1"/>
    <col min="14" max="256" width="11.42578125" style="86"/>
    <col min="257" max="257" width="7.28515625" style="86" customWidth="1"/>
    <col min="258" max="258" width="50.7109375" style="86" bestFit="1" customWidth="1"/>
    <col min="259" max="259" width="12.85546875" style="86" bestFit="1" customWidth="1"/>
    <col min="260" max="260" width="12" style="86" bestFit="1" customWidth="1"/>
    <col min="261" max="261" width="14.42578125" style="86" customWidth="1"/>
    <col min="262" max="262" width="13.42578125" style="86" customWidth="1"/>
    <col min="263" max="264" width="12" style="86" bestFit="1" customWidth="1"/>
    <col min="265" max="266" width="12.85546875" style="86" bestFit="1" customWidth="1"/>
    <col min="267" max="268" width="12" style="86" bestFit="1" customWidth="1"/>
    <col min="269" max="269" width="11.5703125" style="86" bestFit="1" customWidth="1"/>
    <col min="270" max="512" width="11.42578125" style="86"/>
    <col min="513" max="513" width="7.28515625" style="86" customWidth="1"/>
    <col min="514" max="514" width="50.7109375" style="86" bestFit="1" customWidth="1"/>
    <col min="515" max="515" width="12.85546875" style="86" bestFit="1" customWidth="1"/>
    <col min="516" max="516" width="12" style="86" bestFit="1" customWidth="1"/>
    <col min="517" max="517" width="14.42578125" style="86" customWidth="1"/>
    <col min="518" max="518" width="13.42578125" style="86" customWidth="1"/>
    <col min="519" max="520" width="12" style="86" bestFit="1" customWidth="1"/>
    <col min="521" max="522" width="12.85546875" style="86" bestFit="1" customWidth="1"/>
    <col min="523" max="524" width="12" style="86" bestFit="1" customWidth="1"/>
    <col min="525" max="525" width="11.5703125" style="86" bestFit="1" customWidth="1"/>
    <col min="526" max="768" width="11.42578125" style="86"/>
    <col min="769" max="769" width="7.28515625" style="86" customWidth="1"/>
    <col min="770" max="770" width="50.7109375" style="86" bestFit="1" customWidth="1"/>
    <col min="771" max="771" width="12.85546875" style="86" bestFit="1" customWidth="1"/>
    <col min="772" max="772" width="12" style="86" bestFit="1" customWidth="1"/>
    <col min="773" max="773" width="14.42578125" style="86" customWidth="1"/>
    <col min="774" max="774" width="13.42578125" style="86" customWidth="1"/>
    <col min="775" max="776" width="12" style="86" bestFit="1" customWidth="1"/>
    <col min="777" max="778" width="12.85546875" style="86" bestFit="1" customWidth="1"/>
    <col min="779" max="780" width="12" style="86" bestFit="1" customWidth="1"/>
    <col min="781" max="781" width="11.5703125" style="86" bestFit="1" customWidth="1"/>
    <col min="782" max="1024" width="11.42578125" style="86"/>
    <col min="1025" max="1025" width="7.28515625" style="86" customWidth="1"/>
    <col min="1026" max="1026" width="50.7109375" style="86" bestFit="1" customWidth="1"/>
    <col min="1027" max="1027" width="12.85546875" style="86" bestFit="1" customWidth="1"/>
    <col min="1028" max="1028" width="12" style="86" bestFit="1" customWidth="1"/>
    <col min="1029" max="1029" width="14.42578125" style="86" customWidth="1"/>
    <col min="1030" max="1030" width="13.42578125" style="86" customWidth="1"/>
    <col min="1031" max="1032" width="12" style="86" bestFit="1" customWidth="1"/>
    <col min="1033" max="1034" width="12.85546875" style="86" bestFit="1" customWidth="1"/>
    <col min="1035" max="1036" width="12" style="86" bestFit="1" customWidth="1"/>
    <col min="1037" max="1037" width="11.5703125" style="86" bestFit="1" customWidth="1"/>
    <col min="1038" max="1280" width="11.42578125" style="86"/>
    <col min="1281" max="1281" width="7.28515625" style="86" customWidth="1"/>
    <col min="1282" max="1282" width="50.7109375" style="86" bestFit="1" customWidth="1"/>
    <col min="1283" max="1283" width="12.85546875" style="86" bestFit="1" customWidth="1"/>
    <col min="1284" max="1284" width="12" style="86" bestFit="1" customWidth="1"/>
    <col min="1285" max="1285" width="14.42578125" style="86" customWidth="1"/>
    <col min="1286" max="1286" width="13.42578125" style="86" customWidth="1"/>
    <col min="1287" max="1288" width="12" style="86" bestFit="1" customWidth="1"/>
    <col min="1289" max="1290" width="12.85546875" style="86" bestFit="1" customWidth="1"/>
    <col min="1291" max="1292" width="12" style="86" bestFit="1" customWidth="1"/>
    <col min="1293" max="1293" width="11.5703125" style="86" bestFit="1" customWidth="1"/>
    <col min="1294" max="1536" width="11.42578125" style="86"/>
    <col min="1537" max="1537" width="7.28515625" style="86" customWidth="1"/>
    <col min="1538" max="1538" width="50.7109375" style="86" bestFit="1" customWidth="1"/>
    <col min="1539" max="1539" width="12.85546875" style="86" bestFit="1" customWidth="1"/>
    <col min="1540" max="1540" width="12" style="86" bestFit="1" customWidth="1"/>
    <col min="1541" max="1541" width="14.42578125" style="86" customWidth="1"/>
    <col min="1542" max="1542" width="13.42578125" style="86" customWidth="1"/>
    <col min="1543" max="1544" width="12" style="86" bestFit="1" customWidth="1"/>
    <col min="1545" max="1546" width="12.85546875" style="86" bestFit="1" customWidth="1"/>
    <col min="1547" max="1548" width="12" style="86" bestFit="1" customWidth="1"/>
    <col min="1549" max="1549" width="11.5703125" style="86" bestFit="1" customWidth="1"/>
    <col min="1550" max="1792" width="11.42578125" style="86"/>
    <col min="1793" max="1793" width="7.28515625" style="86" customWidth="1"/>
    <col min="1794" max="1794" width="50.7109375" style="86" bestFit="1" customWidth="1"/>
    <col min="1795" max="1795" width="12.85546875" style="86" bestFit="1" customWidth="1"/>
    <col min="1796" max="1796" width="12" style="86" bestFit="1" customWidth="1"/>
    <col min="1797" max="1797" width="14.42578125" style="86" customWidth="1"/>
    <col min="1798" max="1798" width="13.42578125" style="86" customWidth="1"/>
    <col min="1799" max="1800" width="12" style="86" bestFit="1" customWidth="1"/>
    <col min="1801" max="1802" width="12.85546875" style="86" bestFit="1" customWidth="1"/>
    <col min="1803" max="1804" width="12" style="86" bestFit="1" customWidth="1"/>
    <col min="1805" max="1805" width="11.5703125" style="86" bestFit="1" customWidth="1"/>
    <col min="1806" max="2048" width="11.42578125" style="86"/>
    <col min="2049" max="2049" width="7.28515625" style="86" customWidth="1"/>
    <col min="2050" max="2050" width="50.7109375" style="86" bestFit="1" customWidth="1"/>
    <col min="2051" max="2051" width="12.85546875" style="86" bestFit="1" customWidth="1"/>
    <col min="2052" max="2052" width="12" style="86" bestFit="1" customWidth="1"/>
    <col min="2053" max="2053" width="14.42578125" style="86" customWidth="1"/>
    <col min="2054" max="2054" width="13.42578125" style="86" customWidth="1"/>
    <col min="2055" max="2056" width="12" style="86" bestFit="1" customWidth="1"/>
    <col min="2057" max="2058" width="12.85546875" style="86" bestFit="1" customWidth="1"/>
    <col min="2059" max="2060" width="12" style="86" bestFit="1" customWidth="1"/>
    <col min="2061" max="2061" width="11.5703125" style="86" bestFit="1" customWidth="1"/>
    <col min="2062" max="2304" width="11.42578125" style="86"/>
    <col min="2305" max="2305" width="7.28515625" style="86" customWidth="1"/>
    <col min="2306" max="2306" width="50.7109375" style="86" bestFit="1" customWidth="1"/>
    <col min="2307" max="2307" width="12.85546875" style="86" bestFit="1" customWidth="1"/>
    <col min="2308" max="2308" width="12" style="86" bestFit="1" customWidth="1"/>
    <col min="2309" max="2309" width="14.42578125" style="86" customWidth="1"/>
    <col min="2310" max="2310" width="13.42578125" style="86" customWidth="1"/>
    <col min="2311" max="2312" width="12" style="86" bestFit="1" customWidth="1"/>
    <col min="2313" max="2314" width="12.85546875" style="86" bestFit="1" customWidth="1"/>
    <col min="2315" max="2316" width="12" style="86" bestFit="1" customWidth="1"/>
    <col min="2317" max="2317" width="11.5703125" style="86" bestFit="1" customWidth="1"/>
    <col min="2318" max="2560" width="11.42578125" style="86"/>
    <col min="2561" max="2561" width="7.28515625" style="86" customWidth="1"/>
    <col min="2562" max="2562" width="50.7109375" style="86" bestFit="1" customWidth="1"/>
    <col min="2563" max="2563" width="12.85546875" style="86" bestFit="1" customWidth="1"/>
    <col min="2564" max="2564" width="12" style="86" bestFit="1" customWidth="1"/>
    <col min="2565" max="2565" width="14.42578125" style="86" customWidth="1"/>
    <col min="2566" max="2566" width="13.42578125" style="86" customWidth="1"/>
    <col min="2567" max="2568" width="12" style="86" bestFit="1" customWidth="1"/>
    <col min="2569" max="2570" width="12.85546875" style="86" bestFit="1" customWidth="1"/>
    <col min="2571" max="2572" width="12" style="86" bestFit="1" customWidth="1"/>
    <col min="2573" max="2573" width="11.5703125" style="86" bestFit="1" customWidth="1"/>
    <col min="2574" max="2816" width="11.42578125" style="86"/>
    <col min="2817" max="2817" width="7.28515625" style="86" customWidth="1"/>
    <col min="2818" max="2818" width="50.7109375" style="86" bestFit="1" customWidth="1"/>
    <col min="2819" max="2819" width="12.85546875" style="86" bestFit="1" customWidth="1"/>
    <col min="2820" max="2820" width="12" style="86" bestFit="1" customWidth="1"/>
    <col min="2821" max="2821" width="14.42578125" style="86" customWidth="1"/>
    <col min="2822" max="2822" width="13.42578125" style="86" customWidth="1"/>
    <col min="2823" max="2824" width="12" style="86" bestFit="1" customWidth="1"/>
    <col min="2825" max="2826" width="12.85546875" style="86" bestFit="1" customWidth="1"/>
    <col min="2827" max="2828" width="12" style="86" bestFit="1" customWidth="1"/>
    <col min="2829" max="2829" width="11.5703125" style="86" bestFit="1" customWidth="1"/>
    <col min="2830" max="3072" width="11.42578125" style="86"/>
    <col min="3073" max="3073" width="7.28515625" style="86" customWidth="1"/>
    <col min="3074" max="3074" width="50.7109375" style="86" bestFit="1" customWidth="1"/>
    <col min="3075" max="3075" width="12.85546875" style="86" bestFit="1" customWidth="1"/>
    <col min="3076" max="3076" width="12" style="86" bestFit="1" customWidth="1"/>
    <col min="3077" max="3077" width="14.42578125" style="86" customWidth="1"/>
    <col min="3078" max="3078" width="13.42578125" style="86" customWidth="1"/>
    <col min="3079" max="3080" width="12" style="86" bestFit="1" customWidth="1"/>
    <col min="3081" max="3082" width="12.85546875" style="86" bestFit="1" customWidth="1"/>
    <col min="3083" max="3084" width="12" style="86" bestFit="1" customWidth="1"/>
    <col min="3085" max="3085" width="11.5703125" style="86" bestFit="1" customWidth="1"/>
    <col min="3086" max="3328" width="11.42578125" style="86"/>
    <col min="3329" max="3329" width="7.28515625" style="86" customWidth="1"/>
    <col min="3330" max="3330" width="50.7109375" style="86" bestFit="1" customWidth="1"/>
    <col min="3331" max="3331" width="12.85546875" style="86" bestFit="1" customWidth="1"/>
    <col min="3332" max="3332" width="12" style="86" bestFit="1" customWidth="1"/>
    <col min="3333" max="3333" width="14.42578125" style="86" customWidth="1"/>
    <col min="3334" max="3334" width="13.42578125" style="86" customWidth="1"/>
    <col min="3335" max="3336" width="12" style="86" bestFit="1" customWidth="1"/>
    <col min="3337" max="3338" width="12.85546875" style="86" bestFit="1" customWidth="1"/>
    <col min="3339" max="3340" width="12" style="86" bestFit="1" customWidth="1"/>
    <col min="3341" max="3341" width="11.5703125" style="86" bestFit="1" customWidth="1"/>
    <col min="3342" max="3584" width="11.42578125" style="86"/>
    <col min="3585" max="3585" width="7.28515625" style="86" customWidth="1"/>
    <col min="3586" max="3586" width="50.7109375" style="86" bestFit="1" customWidth="1"/>
    <col min="3587" max="3587" width="12.85546875" style="86" bestFit="1" customWidth="1"/>
    <col min="3588" max="3588" width="12" style="86" bestFit="1" customWidth="1"/>
    <col min="3589" max="3589" width="14.42578125" style="86" customWidth="1"/>
    <col min="3590" max="3590" width="13.42578125" style="86" customWidth="1"/>
    <col min="3591" max="3592" width="12" style="86" bestFit="1" customWidth="1"/>
    <col min="3593" max="3594" width="12.85546875" style="86" bestFit="1" customWidth="1"/>
    <col min="3595" max="3596" width="12" style="86" bestFit="1" customWidth="1"/>
    <col min="3597" max="3597" width="11.5703125" style="86" bestFit="1" customWidth="1"/>
    <col min="3598" max="3840" width="11.42578125" style="86"/>
    <col min="3841" max="3841" width="7.28515625" style="86" customWidth="1"/>
    <col min="3842" max="3842" width="50.7109375" style="86" bestFit="1" customWidth="1"/>
    <col min="3843" max="3843" width="12.85546875" style="86" bestFit="1" customWidth="1"/>
    <col min="3844" max="3844" width="12" style="86" bestFit="1" customWidth="1"/>
    <col min="3845" max="3845" width="14.42578125" style="86" customWidth="1"/>
    <col min="3846" max="3846" width="13.42578125" style="86" customWidth="1"/>
    <col min="3847" max="3848" width="12" style="86" bestFit="1" customWidth="1"/>
    <col min="3849" max="3850" width="12.85546875" style="86" bestFit="1" customWidth="1"/>
    <col min="3851" max="3852" width="12" style="86" bestFit="1" customWidth="1"/>
    <col min="3853" max="3853" width="11.5703125" style="86" bestFit="1" customWidth="1"/>
    <col min="3854" max="4096" width="11.42578125" style="86"/>
    <col min="4097" max="4097" width="7.28515625" style="86" customWidth="1"/>
    <col min="4098" max="4098" width="50.7109375" style="86" bestFit="1" customWidth="1"/>
    <col min="4099" max="4099" width="12.85546875" style="86" bestFit="1" customWidth="1"/>
    <col min="4100" max="4100" width="12" style="86" bestFit="1" customWidth="1"/>
    <col min="4101" max="4101" width="14.42578125" style="86" customWidth="1"/>
    <col min="4102" max="4102" width="13.42578125" style="86" customWidth="1"/>
    <col min="4103" max="4104" width="12" style="86" bestFit="1" customWidth="1"/>
    <col min="4105" max="4106" width="12.85546875" style="86" bestFit="1" customWidth="1"/>
    <col min="4107" max="4108" width="12" style="86" bestFit="1" customWidth="1"/>
    <col min="4109" max="4109" width="11.5703125" style="86" bestFit="1" customWidth="1"/>
    <col min="4110" max="4352" width="11.42578125" style="86"/>
    <col min="4353" max="4353" width="7.28515625" style="86" customWidth="1"/>
    <col min="4354" max="4354" width="50.7109375" style="86" bestFit="1" customWidth="1"/>
    <col min="4355" max="4355" width="12.85546875" style="86" bestFit="1" customWidth="1"/>
    <col min="4356" max="4356" width="12" style="86" bestFit="1" customWidth="1"/>
    <col min="4357" max="4357" width="14.42578125" style="86" customWidth="1"/>
    <col min="4358" max="4358" width="13.42578125" style="86" customWidth="1"/>
    <col min="4359" max="4360" width="12" style="86" bestFit="1" customWidth="1"/>
    <col min="4361" max="4362" width="12.85546875" style="86" bestFit="1" customWidth="1"/>
    <col min="4363" max="4364" width="12" style="86" bestFit="1" customWidth="1"/>
    <col min="4365" max="4365" width="11.5703125" style="86" bestFit="1" customWidth="1"/>
    <col min="4366" max="4608" width="11.42578125" style="86"/>
    <col min="4609" max="4609" width="7.28515625" style="86" customWidth="1"/>
    <col min="4610" max="4610" width="50.7109375" style="86" bestFit="1" customWidth="1"/>
    <col min="4611" max="4611" width="12.85546875" style="86" bestFit="1" customWidth="1"/>
    <col min="4612" max="4612" width="12" style="86" bestFit="1" customWidth="1"/>
    <col min="4613" max="4613" width="14.42578125" style="86" customWidth="1"/>
    <col min="4614" max="4614" width="13.42578125" style="86" customWidth="1"/>
    <col min="4615" max="4616" width="12" style="86" bestFit="1" customWidth="1"/>
    <col min="4617" max="4618" width="12.85546875" style="86" bestFit="1" customWidth="1"/>
    <col min="4619" max="4620" width="12" style="86" bestFit="1" customWidth="1"/>
    <col min="4621" max="4621" width="11.5703125" style="86" bestFit="1" customWidth="1"/>
    <col min="4622" max="4864" width="11.42578125" style="86"/>
    <col min="4865" max="4865" width="7.28515625" style="86" customWidth="1"/>
    <col min="4866" max="4866" width="50.7109375" style="86" bestFit="1" customWidth="1"/>
    <col min="4867" max="4867" width="12.85546875" style="86" bestFit="1" customWidth="1"/>
    <col min="4868" max="4868" width="12" style="86" bestFit="1" customWidth="1"/>
    <col min="4869" max="4869" width="14.42578125" style="86" customWidth="1"/>
    <col min="4870" max="4870" width="13.42578125" style="86" customWidth="1"/>
    <col min="4871" max="4872" width="12" style="86" bestFit="1" customWidth="1"/>
    <col min="4873" max="4874" width="12.85546875" style="86" bestFit="1" customWidth="1"/>
    <col min="4875" max="4876" width="12" style="86" bestFit="1" customWidth="1"/>
    <col min="4877" max="4877" width="11.5703125" style="86" bestFit="1" customWidth="1"/>
    <col min="4878" max="5120" width="11.42578125" style="86"/>
    <col min="5121" max="5121" width="7.28515625" style="86" customWidth="1"/>
    <col min="5122" max="5122" width="50.7109375" style="86" bestFit="1" customWidth="1"/>
    <col min="5123" max="5123" width="12.85546875" style="86" bestFit="1" customWidth="1"/>
    <col min="5124" max="5124" width="12" style="86" bestFit="1" customWidth="1"/>
    <col min="5125" max="5125" width="14.42578125" style="86" customWidth="1"/>
    <col min="5126" max="5126" width="13.42578125" style="86" customWidth="1"/>
    <col min="5127" max="5128" width="12" style="86" bestFit="1" customWidth="1"/>
    <col min="5129" max="5130" width="12.85546875" style="86" bestFit="1" customWidth="1"/>
    <col min="5131" max="5132" width="12" style="86" bestFit="1" customWidth="1"/>
    <col min="5133" max="5133" width="11.5703125" style="86" bestFit="1" customWidth="1"/>
    <col min="5134" max="5376" width="11.42578125" style="86"/>
    <col min="5377" max="5377" width="7.28515625" style="86" customWidth="1"/>
    <col min="5378" max="5378" width="50.7109375" style="86" bestFit="1" customWidth="1"/>
    <col min="5379" max="5379" width="12.85546875" style="86" bestFit="1" customWidth="1"/>
    <col min="5380" max="5380" width="12" style="86" bestFit="1" customWidth="1"/>
    <col min="5381" max="5381" width="14.42578125" style="86" customWidth="1"/>
    <col min="5382" max="5382" width="13.42578125" style="86" customWidth="1"/>
    <col min="5383" max="5384" width="12" style="86" bestFit="1" customWidth="1"/>
    <col min="5385" max="5386" width="12.85546875" style="86" bestFit="1" customWidth="1"/>
    <col min="5387" max="5388" width="12" style="86" bestFit="1" customWidth="1"/>
    <col min="5389" max="5389" width="11.5703125" style="86" bestFit="1" customWidth="1"/>
    <col min="5390" max="5632" width="11.42578125" style="86"/>
    <col min="5633" max="5633" width="7.28515625" style="86" customWidth="1"/>
    <col min="5634" max="5634" width="50.7109375" style="86" bestFit="1" customWidth="1"/>
    <col min="5635" max="5635" width="12.85546875" style="86" bestFit="1" customWidth="1"/>
    <col min="5636" max="5636" width="12" style="86" bestFit="1" customWidth="1"/>
    <col min="5637" max="5637" width="14.42578125" style="86" customWidth="1"/>
    <col min="5638" max="5638" width="13.42578125" style="86" customWidth="1"/>
    <col min="5639" max="5640" width="12" style="86" bestFit="1" customWidth="1"/>
    <col min="5641" max="5642" width="12.85546875" style="86" bestFit="1" customWidth="1"/>
    <col min="5643" max="5644" width="12" style="86" bestFit="1" customWidth="1"/>
    <col min="5645" max="5645" width="11.5703125" style="86" bestFit="1" customWidth="1"/>
    <col min="5646" max="5888" width="11.42578125" style="86"/>
    <col min="5889" max="5889" width="7.28515625" style="86" customWidth="1"/>
    <col min="5890" max="5890" width="50.7109375" style="86" bestFit="1" customWidth="1"/>
    <col min="5891" max="5891" width="12.85546875" style="86" bestFit="1" customWidth="1"/>
    <col min="5892" max="5892" width="12" style="86" bestFit="1" customWidth="1"/>
    <col min="5893" max="5893" width="14.42578125" style="86" customWidth="1"/>
    <col min="5894" max="5894" width="13.42578125" style="86" customWidth="1"/>
    <col min="5895" max="5896" width="12" style="86" bestFit="1" customWidth="1"/>
    <col min="5897" max="5898" width="12.85546875" style="86" bestFit="1" customWidth="1"/>
    <col min="5899" max="5900" width="12" style="86" bestFit="1" customWidth="1"/>
    <col min="5901" max="5901" width="11.5703125" style="86" bestFit="1" customWidth="1"/>
    <col min="5902" max="6144" width="11.42578125" style="86"/>
    <col min="6145" max="6145" width="7.28515625" style="86" customWidth="1"/>
    <col min="6146" max="6146" width="50.7109375" style="86" bestFit="1" customWidth="1"/>
    <col min="6147" max="6147" width="12.85546875" style="86" bestFit="1" customWidth="1"/>
    <col min="6148" max="6148" width="12" style="86" bestFit="1" customWidth="1"/>
    <col min="6149" max="6149" width="14.42578125" style="86" customWidth="1"/>
    <col min="6150" max="6150" width="13.42578125" style="86" customWidth="1"/>
    <col min="6151" max="6152" width="12" style="86" bestFit="1" customWidth="1"/>
    <col min="6153" max="6154" width="12.85546875" style="86" bestFit="1" customWidth="1"/>
    <col min="6155" max="6156" width="12" style="86" bestFit="1" customWidth="1"/>
    <col min="6157" max="6157" width="11.5703125" style="86" bestFit="1" customWidth="1"/>
    <col min="6158" max="6400" width="11.42578125" style="86"/>
    <col min="6401" max="6401" width="7.28515625" style="86" customWidth="1"/>
    <col min="6402" max="6402" width="50.7109375" style="86" bestFit="1" customWidth="1"/>
    <col min="6403" max="6403" width="12.85546875" style="86" bestFit="1" customWidth="1"/>
    <col min="6404" max="6404" width="12" style="86" bestFit="1" customWidth="1"/>
    <col min="6405" max="6405" width="14.42578125" style="86" customWidth="1"/>
    <col min="6406" max="6406" width="13.42578125" style="86" customWidth="1"/>
    <col min="6407" max="6408" width="12" style="86" bestFit="1" customWidth="1"/>
    <col min="6409" max="6410" width="12.85546875" style="86" bestFit="1" customWidth="1"/>
    <col min="6411" max="6412" width="12" style="86" bestFit="1" customWidth="1"/>
    <col min="6413" max="6413" width="11.5703125" style="86" bestFit="1" customWidth="1"/>
    <col min="6414" max="6656" width="11.42578125" style="86"/>
    <col min="6657" max="6657" width="7.28515625" style="86" customWidth="1"/>
    <col min="6658" max="6658" width="50.7109375" style="86" bestFit="1" customWidth="1"/>
    <col min="6659" max="6659" width="12.85546875" style="86" bestFit="1" customWidth="1"/>
    <col min="6660" max="6660" width="12" style="86" bestFit="1" customWidth="1"/>
    <col min="6661" max="6661" width="14.42578125" style="86" customWidth="1"/>
    <col min="6662" max="6662" width="13.42578125" style="86" customWidth="1"/>
    <col min="6663" max="6664" width="12" style="86" bestFit="1" customWidth="1"/>
    <col min="6665" max="6666" width="12.85546875" style="86" bestFit="1" customWidth="1"/>
    <col min="6667" max="6668" width="12" style="86" bestFit="1" customWidth="1"/>
    <col min="6669" max="6669" width="11.5703125" style="86" bestFit="1" customWidth="1"/>
    <col min="6670" max="6912" width="11.42578125" style="86"/>
    <col min="6913" max="6913" width="7.28515625" style="86" customWidth="1"/>
    <col min="6914" max="6914" width="50.7109375" style="86" bestFit="1" customWidth="1"/>
    <col min="6915" max="6915" width="12.85546875" style="86" bestFit="1" customWidth="1"/>
    <col min="6916" max="6916" width="12" style="86" bestFit="1" customWidth="1"/>
    <col min="6917" max="6917" width="14.42578125" style="86" customWidth="1"/>
    <col min="6918" max="6918" width="13.42578125" style="86" customWidth="1"/>
    <col min="6919" max="6920" width="12" style="86" bestFit="1" customWidth="1"/>
    <col min="6921" max="6922" width="12.85546875" style="86" bestFit="1" customWidth="1"/>
    <col min="6923" max="6924" width="12" style="86" bestFit="1" customWidth="1"/>
    <col min="6925" max="6925" width="11.5703125" style="86" bestFit="1" customWidth="1"/>
    <col min="6926" max="7168" width="11.42578125" style="86"/>
    <col min="7169" max="7169" width="7.28515625" style="86" customWidth="1"/>
    <col min="7170" max="7170" width="50.7109375" style="86" bestFit="1" customWidth="1"/>
    <col min="7171" max="7171" width="12.85546875" style="86" bestFit="1" customWidth="1"/>
    <col min="7172" max="7172" width="12" style="86" bestFit="1" customWidth="1"/>
    <col min="7173" max="7173" width="14.42578125" style="86" customWidth="1"/>
    <col min="7174" max="7174" width="13.42578125" style="86" customWidth="1"/>
    <col min="7175" max="7176" width="12" style="86" bestFit="1" customWidth="1"/>
    <col min="7177" max="7178" width="12.85546875" style="86" bestFit="1" customWidth="1"/>
    <col min="7179" max="7180" width="12" style="86" bestFit="1" customWidth="1"/>
    <col min="7181" max="7181" width="11.5703125" style="86" bestFit="1" customWidth="1"/>
    <col min="7182" max="7424" width="11.42578125" style="86"/>
    <col min="7425" max="7425" width="7.28515625" style="86" customWidth="1"/>
    <col min="7426" max="7426" width="50.7109375" style="86" bestFit="1" customWidth="1"/>
    <col min="7427" max="7427" width="12.85546875" style="86" bestFit="1" customWidth="1"/>
    <col min="7428" max="7428" width="12" style="86" bestFit="1" customWidth="1"/>
    <col min="7429" max="7429" width="14.42578125" style="86" customWidth="1"/>
    <col min="7430" max="7430" width="13.42578125" style="86" customWidth="1"/>
    <col min="7431" max="7432" width="12" style="86" bestFit="1" customWidth="1"/>
    <col min="7433" max="7434" width="12.85546875" style="86" bestFit="1" customWidth="1"/>
    <col min="7435" max="7436" width="12" style="86" bestFit="1" customWidth="1"/>
    <col min="7437" max="7437" width="11.5703125" style="86" bestFit="1" customWidth="1"/>
    <col min="7438" max="7680" width="11.42578125" style="86"/>
    <col min="7681" max="7681" width="7.28515625" style="86" customWidth="1"/>
    <col min="7682" max="7682" width="50.7109375" style="86" bestFit="1" customWidth="1"/>
    <col min="7683" max="7683" width="12.85546875" style="86" bestFit="1" customWidth="1"/>
    <col min="7684" max="7684" width="12" style="86" bestFit="1" customWidth="1"/>
    <col min="7685" max="7685" width="14.42578125" style="86" customWidth="1"/>
    <col min="7686" max="7686" width="13.42578125" style="86" customWidth="1"/>
    <col min="7687" max="7688" width="12" style="86" bestFit="1" customWidth="1"/>
    <col min="7689" max="7690" width="12.85546875" style="86" bestFit="1" customWidth="1"/>
    <col min="7691" max="7692" width="12" style="86" bestFit="1" customWidth="1"/>
    <col min="7693" max="7693" width="11.5703125" style="86" bestFit="1" customWidth="1"/>
    <col min="7694" max="7936" width="11.42578125" style="86"/>
    <col min="7937" max="7937" width="7.28515625" style="86" customWidth="1"/>
    <col min="7938" max="7938" width="50.7109375" style="86" bestFit="1" customWidth="1"/>
    <col min="7939" max="7939" width="12.85546875" style="86" bestFit="1" customWidth="1"/>
    <col min="7940" max="7940" width="12" style="86" bestFit="1" customWidth="1"/>
    <col min="7941" max="7941" width="14.42578125" style="86" customWidth="1"/>
    <col min="7942" max="7942" width="13.42578125" style="86" customWidth="1"/>
    <col min="7943" max="7944" width="12" style="86" bestFit="1" customWidth="1"/>
    <col min="7945" max="7946" width="12.85546875" style="86" bestFit="1" customWidth="1"/>
    <col min="7947" max="7948" width="12" style="86" bestFit="1" customWidth="1"/>
    <col min="7949" max="7949" width="11.5703125" style="86" bestFit="1" customWidth="1"/>
    <col min="7950" max="8192" width="11.42578125" style="86"/>
    <col min="8193" max="8193" width="7.28515625" style="86" customWidth="1"/>
    <col min="8194" max="8194" width="50.7109375" style="86" bestFit="1" customWidth="1"/>
    <col min="8195" max="8195" width="12.85546875" style="86" bestFit="1" customWidth="1"/>
    <col min="8196" max="8196" width="12" style="86" bestFit="1" customWidth="1"/>
    <col min="8197" max="8197" width="14.42578125" style="86" customWidth="1"/>
    <col min="8198" max="8198" width="13.42578125" style="86" customWidth="1"/>
    <col min="8199" max="8200" width="12" style="86" bestFit="1" customWidth="1"/>
    <col min="8201" max="8202" width="12.85546875" style="86" bestFit="1" customWidth="1"/>
    <col min="8203" max="8204" width="12" style="86" bestFit="1" customWidth="1"/>
    <col min="8205" max="8205" width="11.5703125" style="86" bestFit="1" customWidth="1"/>
    <col min="8206" max="8448" width="11.42578125" style="86"/>
    <col min="8449" max="8449" width="7.28515625" style="86" customWidth="1"/>
    <col min="8450" max="8450" width="50.7109375" style="86" bestFit="1" customWidth="1"/>
    <col min="8451" max="8451" width="12.85546875" style="86" bestFit="1" customWidth="1"/>
    <col min="8452" max="8452" width="12" style="86" bestFit="1" customWidth="1"/>
    <col min="8453" max="8453" width="14.42578125" style="86" customWidth="1"/>
    <col min="8454" max="8454" width="13.42578125" style="86" customWidth="1"/>
    <col min="8455" max="8456" width="12" style="86" bestFit="1" customWidth="1"/>
    <col min="8457" max="8458" width="12.85546875" style="86" bestFit="1" customWidth="1"/>
    <col min="8459" max="8460" width="12" style="86" bestFit="1" customWidth="1"/>
    <col min="8461" max="8461" width="11.5703125" style="86" bestFit="1" customWidth="1"/>
    <col min="8462" max="8704" width="11.42578125" style="86"/>
    <col min="8705" max="8705" width="7.28515625" style="86" customWidth="1"/>
    <col min="8706" max="8706" width="50.7109375" style="86" bestFit="1" customWidth="1"/>
    <col min="8707" max="8707" width="12.85546875" style="86" bestFit="1" customWidth="1"/>
    <col min="8708" max="8708" width="12" style="86" bestFit="1" customWidth="1"/>
    <col min="8709" max="8709" width="14.42578125" style="86" customWidth="1"/>
    <col min="8710" max="8710" width="13.42578125" style="86" customWidth="1"/>
    <col min="8711" max="8712" width="12" style="86" bestFit="1" customWidth="1"/>
    <col min="8713" max="8714" width="12.85546875" style="86" bestFit="1" customWidth="1"/>
    <col min="8715" max="8716" width="12" style="86" bestFit="1" customWidth="1"/>
    <col min="8717" max="8717" width="11.5703125" style="86" bestFit="1" customWidth="1"/>
    <col min="8718" max="8960" width="11.42578125" style="86"/>
    <col min="8961" max="8961" width="7.28515625" style="86" customWidth="1"/>
    <col min="8962" max="8962" width="50.7109375" style="86" bestFit="1" customWidth="1"/>
    <col min="8963" max="8963" width="12.85546875" style="86" bestFit="1" customWidth="1"/>
    <col min="8964" max="8964" width="12" style="86" bestFit="1" customWidth="1"/>
    <col min="8965" max="8965" width="14.42578125" style="86" customWidth="1"/>
    <col min="8966" max="8966" width="13.42578125" style="86" customWidth="1"/>
    <col min="8967" max="8968" width="12" style="86" bestFit="1" customWidth="1"/>
    <col min="8969" max="8970" width="12.85546875" style="86" bestFit="1" customWidth="1"/>
    <col min="8971" max="8972" width="12" style="86" bestFit="1" customWidth="1"/>
    <col min="8973" max="8973" width="11.5703125" style="86" bestFit="1" customWidth="1"/>
    <col min="8974" max="9216" width="11.42578125" style="86"/>
    <col min="9217" max="9217" width="7.28515625" style="86" customWidth="1"/>
    <col min="9218" max="9218" width="50.7109375" style="86" bestFit="1" customWidth="1"/>
    <col min="9219" max="9219" width="12.85546875" style="86" bestFit="1" customWidth="1"/>
    <col min="9220" max="9220" width="12" style="86" bestFit="1" customWidth="1"/>
    <col min="9221" max="9221" width="14.42578125" style="86" customWidth="1"/>
    <col min="9222" max="9222" width="13.42578125" style="86" customWidth="1"/>
    <col min="9223" max="9224" width="12" style="86" bestFit="1" customWidth="1"/>
    <col min="9225" max="9226" width="12.85546875" style="86" bestFit="1" customWidth="1"/>
    <col min="9227" max="9228" width="12" style="86" bestFit="1" customWidth="1"/>
    <col min="9229" max="9229" width="11.5703125" style="86" bestFit="1" customWidth="1"/>
    <col min="9230" max="9472" width="11.42578125" style="86"/>
    <col min="9473" max="9473" width="7.28515625" style="86" customWidth="1"/>
    <col min="9474" max="9474" width="50.7109375" style="86" bestFit="1" customWidth="1"/>
    <col min="9475" max="9475" width="12.85546875" style="86" bestFit="1" customWidth="1"/>
    <col min="9476" max="9476" width="12" style="86" bestFit="1" customWidth="1"/>
    <col min="9477" max="9477" width="14.42578125" style="86" customWidth="1"/>
    <col min="9478" max="9478" width="13.42578125" style="86" customWidth="1"/>
    <col min="9479" max="9480" width="12" style="86" bestFit="1" customWidth="1"/>
    <col min="9481" max="9482" width="12.85546875" style="86" bestFit="1" customWidth="1"/>
    <col min="9483" max="9484" width="12" style="86" bestFit="1" customWidth="1"/>
    <col min="9485" max="9485" width="11.5703125" style="86" bestFit="1" customWidth="1"/>
    <col min="9486" max="9728" width="11.42578125" style="86"/>
    <col min="9729" max="9729" width="7.28515625" style="86" customWidth="1"/>
    <col min="9730" max="9730" width="50.7109375" style="86" bestFit="1" customWidth="1"/>
    <col min="9731" max="9731" width="12.85546875" style="86" bestFit="1" customWidth="1"/>
    <col min="9732" max="9732" width="12" style="86" bestFit="1" customWidth="1"/>
    <col min="9733" max="9733" width="14.42578125" style="86" customWidth="1"/>
    <col min="9734" max="9734" width="13.42578125" style="86" customWidth="1"/>
    <col min="9735" max="9736" width="12" style="86" bestFit="1" customWidth="1"/>
    <col min="9737" max="9738" width="12.85546875" style="86" bestFit="1" customWidth="1"/>
    <col min="9739" max="9740" width="12" style="86" bestFit="1" customWidth="1"/>
    <col min="9741" max="9741" width="11.5703125" style="86" bestFit="1" customWidth="1"/>
    <col min="9742" max="9984" width="11.42578125" style="86"/>
    <col min="9985" max="9985" width="7.28515625" style="86" customWidth="1"/>
    <col min="9986" max="9986" width="50.7109375" style="86" bestFit="1" customWidth="1"/>
    <col min="9987" max="9987" width="12.85546875" style="86" bestFit="1" customWidth="1"/>
    <col min="9988" max="9988" width="12" style="86" bestFit="1" customWidth="1"/>
    <col min="9989" max="9989" width="14.42578125" style="86" customWidth="1"/>
    <col min="9990" max="9990" width="13.42578125" style="86" customWidth="1"/>
    <col min="9991" max="9992" width="12" style="86" bestFit="1" customWidth="1"/>
    <col min="9993" max="9994" width="12.85546875" style="86" bestFit="1" customWidth="1"/>
    <col min="9995" max="9996" width="12" style="86" bestFit="1" customWidth="1"/>
    <col min="9997" max="9997" width="11.5703125" style="86" bestFit="1" customWidth="1"/>
    <col min="9998" max="10240" width="11.42578125" style="86"/>
    <col min="10241" max="10241" width="7.28515625" style="86" customWidth="1"/>
    <col min="10242" max="10242" width="50.7109375" style="86" bestFit="1" customWidth="1"/>
    <col min="10243" max="10243" width="12.85546875" style="86" bestFit="1" customWidth="1"/>
    <col min="10244" max="10244" width="12" style="86" bestFit="1" customWidth="1"/>
    <col min="10245" max="10245" width="14.42578125" style="86" customWidth="1"/>
    <col min="10246" max="10246" width="13.42578125" style="86" customWidth="1"/>
    <col min="10247" max="10248" width="12" style="86" bestFit="1" customWidth="1"/>
    <col min="10249" max="10250" width="12.85546875" style="86" bestFit="1" customWidth="1"/>
    <col min="10251" max="10252" width="12" style="86" bestFit="1" customWidth="1"/>
    <col min="10253" max="10253" width="11.5703125" style="86" bestFit="1" customWidth="1"/>
    <col min="10254" max="10496" width="11.42578125" style="86"/>
    <col min="10497" max="10497" width="7.28515625" style="86" customWidth="1"/>
    <col min="10498" max="10498" width="50.7109375" style="86" bestFit="1" customWidth="1"/>
    <col min="10499" max="10499" width="12.85546875" style="86" bestFit="1" customWidth="1"/>
    <col min="10500" max="10500" width="12" style="86" bestFit="1" customWidth="1"/>
    <col min="10501" max="10501" width="14.42578125" style="86" customWidth="1"/>
    <col min="10502" max="10502" width="13.42578125" style="86" customWidth="1"/>
    <col min="10503" max="10504" width="12" style="86" bestFit="1" customWidth="1"/>
    <col min="10505" max="10506" width="12.85546875" style="86" bestFit="1" customWidth="1"/>
    <col min="10507" max="10508" width="12" style="86" bestFit="1" customWidth="1"/>
    <col min="10509" max="10509" width="11.5703125" style="86" bestFit="1" customWidth="1"/>
    <col min="10510" max="10752" width="11.42578125" style="86"/>
    <col min="10753" max="10753" width="7.28515625" style="86" customWidth="1"/>
    <col min="10754" max="10754" width="50.7109375" style="86" bestFit="1" customWidth="1"/>
    <col min="10755" max="10755" width="12.85546875" style="86" bestFit="1" customWidth="1"/>
    <col min="10756" max="10756" width="12" style="86" bestFit="1" customWidth="1"/>
    <col min="10757" max="10757" width="14.42578125" style="86" customWidth="1"/>
    <col min="10758" max="10758" width="13.42578125" style="86" customWidth="1"/>
    <col min="10759" max="10760" width="12" style="86" bestFit="1" customWidth="1"/>
    <col min="10761" max="10762" width="12.85546875" style="86" bestFit="1" customWidth="1"/>
    <col min="10763" max="10764" width="12" style="86" bestFit="1" customWidth="1"/>
    <col min="10765" max="10765" width="11.5703125" style="86" bestFit="1" customWidth="1"/>
    <col min="10766" max="11008" width="11.42578125" style="86"/>
    <col min="11009" max="11009" width="7.28515625" style="86" customWidth="1"/>
    <col min="11010" max="11010" width="50.7109375" style="86" bestFit="1" customWidth="1"/>
    <col min="11011" max="11011" width="12.85546875" style="86" bestFit="1" customWidth="1"/>
    <col min="11012" max="11012" width="12" style="86" bestFit="1" customWidth="1"/>
    <col min="11013" max="11013" width="14.42578125" style="86" customWidth="1"/>
    <col min="11014" max="11014" width="13.42578125" style="86" customWidth="1"/>
    <col min="11015" max="11016" width="12" style="86" bestFit="1" customWidth="1"/>
    <col min="11017" max="11018" width="12.85546875" style="86" bestFit="1" customWidth="1"/>
    <col min="11019" max="11020" width="12" style="86" bestFit="1" customWidth="1"/>
    <col min="11021" max="11021" width="11.5703125" style="86" bestFit="1" customWidth="1"/>
    <col min="11022" max="11264" width="11.42578125" style="86"/>
    <col min="11265" max="11265" width="7.28515625" style="86" customWidth="1"/>
    <col min="11266" max="11266" width="50.7109375" style="86" bestFit="1" customWidth="1"/>
    <col min="11267" max="11267" width="12.85546875" style="86" bestFit="1" customWidth="1"/>
    <col min="11268" max="11268" width="12" style="86" bestFit="1" customWidth="1"/>
    <col min="11269" max="11269" width="14.42578125" style="86" customWidth="1"/>
    <col min="11270" max="11270" width="13.42578125" style="86" customWidth="1"/>
    <col min="11271" max="11272" width="12" style="86" bestFit="1" customWidth="1"/>
    <col min="11273" max="11274" width="12.85546875" style="86" bestFit="1" customWidth="1"/>
    <col min="11275" max="11276" width="12" style="86" bestFit="1" customWidth="1"/>
    <col min="11277" max="11277" width="11.5703125" style="86" bestFit="1" customWidth="1"/>
    <col min="11278" max="11520" width="11.42578125" style="86"/>
    <col min="11521" max="11521" width="7.28515625" style="86" customWidth="1"/>
    <col min="11522" max="11522" width="50.7109375" style="86" bestFit="1" customWidth="1"/>
    <col min="11523" max="11523" width="12.85546875" style="86" bestFit="1" customWidth="1"/>
    <col min="11524" max="11524" width="12" style="86" bestFit="1" customWidth="1"/>
    <col min="11525" max="11525" width="14.42578125" style="86" customWidth="1"/>
    <col min="11526" max="11526" width="13.42578125" style="86" customWidth="1"/>
    <col min="11527" max="11528" width="12" style="86" bestFit="1" customWidth="1"/>
    <col min="11529" max="11530" width="12.85546875" style="86" bestFit="1" customWidth="1"/>
    <col min="11531" max="11532" width="12" style="86" bestFit="1" customWidth="1"/>
    <col min="11533" max="11533" width="11.5703125" style="86" bestFit="1" customWidth="1"/>
    <col min="11534" max="11776" width="11.42578125" style="86"/>
    <col min="11777" max="11777" width="7.28515625" style="86" customWidth="1"/>
    <col min="11778" max="11778" width="50.7109375" style="86" bestFit="1" customWidth="1"/>
    <col min="11779" max="11779" width="12.85546875" style="86" bestFit="1" customWidth="1"/>
    <col min="11780" max="11780" width="12" style="86" bestFit="1" customWidth="1"/>
    <col min="11781" max="11781" width="14.42578125" style="86" customWidth="1"/>
    <col min="11782" max="11782" width="13.42578125" style="86" customWidth="1"/>
    <col min="11783" max="11784" width="12" style="86" bestFit="1" customWidth="1"/>
    <col min="11785" max="11786" width="12.85546875" style="86" bestFit="1" customWidth="1"/>
    <col min="11787" max="11788" width="12" style="86" bestFit="1" customWidth="1"/>
    <col min="11789" max="11789" width="11.5703125" style="86" bestFit="1" customWidth="1"/>
    <col min="11790" max="12032" width="11.42578125" style="86"/>
    <col min="12033" max="12033" width="7.28515625" style="86" customWidth="1"/>
    <col min="12034" max="12034" width="50.7109375" style="86" bestFit="1" customWidth="1"/>
    <col min="12035" max="12035" width="12.85546875" style="86" bestFit="1" customWidth="1"/>
    <col min="12036" max="12036" width="12" style="86" bestFit="1" customWidth="1"/>
    <col min="12037" max="12037" width="14.42578125" style="86" customWidth="1"/>
    <col min="12038" max="12038" width="13.42578125" style="86" customWidth="1"/>
    <col min="12039" max="12040" width="12" style="86" bestFit="1" customWidth="1"/>
    <col min="12041" max="12042" width="12.85546875" style="86" bestFit="1" customWidth="1"/>
    <col min="12043" max="12044" width="12" style="86" bestFit="1" customWidth="1"/>
    <col min="12045" max="12045" width="11.5703125" style="86" bestFit="1" customWidth="1"/>
    <col min="12046" max="12288" width="11.42578125" style="86"/>
    <col min="12289" max="12289" width="7.28515625" style="86" customWidth="1"/>
    <col min="12290" max="12290" width="50.7109375" style="86" bestFit="1" customWidth="1"/>
    <col min="12291" max="12291" width="12.85546875" style="86" bestFit="1" customWidth="1"/>
    <col min="12292" max="12292" width="12" style="86" bestFit="1" customWidth="1"/>
    <col min="12293" max="12293" width="14.42578125" style="86" customWidth="1"/>
    <col min="12294" max="12294" width="13.42578125" style="86" customWidth="1"/>
    <col min="12295" max="12296" width="12" style="86" bestFit="1" customWidth="1"/>
    <col min="12297" max="12298" width="12.85546875" style="86" bestFit="1" customWidth="1"/>
    <col min="12299" max="12300" width="12" style="86" bestFit="1" customWidth="1"/>
    <col min="12301" max="12301" width="11.5703125" style="86" bestFit="1" customWidth="1"/>
    <col min="12302" max="12544" width="11.42578125" style="86"/>
    <col min="12545" max="12545" width="7.28515625" style="86" customWidth="1"/>
    <col min="12546" max="12546" width="50.7109375" style="86" bestFit="1" customWidth="1"/>
    <col min="12547" max="12547" width="12.85546875" style="86" bestFit="1" customWidth="1"/>
    <col min="12548" max="12548" width="12" style="86" bestFit="1" customWidth="1"/>
    <col min="12549" max="12549" width="14.42578125" style="86" customWidth="1"/>
    <col min="12550" max="12550" width="13.42578125" style="86" customWidth="1"/>
    <col min="12551" max="12552" width="12" style="86" bestFit="1" customWidth="1"/>
    <col min="12553" max="12554" width="12.85546875" style="86" bestFit="1" customWidth="1"/>
    <col min="12555" max="12556" width="12" style="86" bestFit="1" customWidth="1"/>
    <col min="12557" max="12557" width="11.5703125" style="86" bestFit="1" customWidth="1"/>
    <col min="12558" max="12800" width="11.42578125" style="86"/>
    <col min="12801" max="12801" width="7.28515625" style="86" customWidth="1"/>
    <col min="12802" max="12802" width="50.7109375" style="86" bestFit="1" customWidth="1"/>
    <col min="12803" max="12803" width="12.85546875" style="86" bestFit="1" customWidth="1"/>
    <col min="12804" max="12804" width="12" style="86" bestFit="1" customWidth="1"/>
    <col min="12805" max="12805" width="14.42578125" style="86" customWidth="1"/>
    <col min="12806" max="12806" width="13.42578125" style="86" customWidth="1"/>
    <col min="12807" max="12808" width="12" style="86" bestFit="1" customWidth="1"/>
    <col min="12809" max="12810" width="12.85546875" style="86" bestFit="1" customWidth="1"/>
    <col min="12811" max="12812" width="12" style="86" bestFit="1" customWidth="1"/>
    <col min="12813" max="12813" width="11.5703125" style="86" bestFit="1" customWidth="1"/>
    <col min="12814" max="13056" width="11.42578125" style="86"/>
    <col min="13057" max="13057" width="7.28515625" style="86" customWidth="1"/>
    <col min="13058" max="13058" width="50.7109375" style="86" bestFit="1" customWidth="1"/>
    <col min="13059" max="13059" width="12.85546875" style="86" bestFit="1" customWidth="1"/>
    <col min="13060" max="13060" width="12" style="86" bestFit="1" customWidth="1"/>
    <col min="13061" max="13061" width="14.42578125" style="86" customWidth="1"/>
    <col min="13062" max="13062" width="13.42578125" style="86" customWidth="1"/>
    <col min="13063" max="13064" width="12" style="86" bestFit="1" customWidth="1"/>
    <col min="13065" max="13066" width="12.85546875" style="86" bestFit="1" customWidth="1"/>
    <col min="13067" max="13068" width="12" style="86" bestFit="1" customWidth="1"/>
    <col min="13069" max="13069" width="11.5703125" style="86" bestFit="1" customWidth="1"/>
    <col min="13070" max="13312" width="11.42578125" style="86"/>
    <col min="13313" max="13313" width="7.28515625" style="86" customWidth="1"/>
    <col min="13314" max="13314" width="50.7109375" style="86" bestFit="1" customWidth="1"/>
    <col min="13315" max="13315" width="12.85546875" style="86" bestFit="1" customWidth="1"/>
    <col min="13316" max="13316" width="12" style="86" bestFit="1" customWidth="1"/>
    <col min="13317" max="13317" width="14.42578125" style="86" customWidth="1"/>
    <col min="13318" max="13318" width="13.42578125" style="86" customWidth="1"/>
    <col min="13319" max="13320" width="12" style="86" bestFit="1" customWidth="1"/>
    <col min="13321" max="13322" width="12.85546875" style="86" bestFit="1" customWidth="1"/>
    <col min="13323" max="13324" width="12" style="86" bestFit="1" customWidth="1"/>
    <col min="13325" max="13325" width="11.5703125" style="86" bestFit="1" customWidth="1"/>
    <col min="13326" max="13568" width="11.42578125" style="86"/>
    <col min="13569" max="13569" width="7.28515625" style="86" customWidth="1"/>
    <col min="13570" max="13570" width="50.7109375" style="86" bestFit="1" customWidth="1"/>
    <col min="13571" max="13571" width="12.85546875" style="86" bestFit="1" customWidth="1"/>
    <col min="13572" max="13572" width="12" style="86" bestFit="1" customWidth="1"/>
    <col min="13573" max="13573" width="14.42578125" style="86" customWidth="1"/>
    <col min="13574" max="13574" width="13.42578125" style="86" customWidth="1"/>
    <col min="13575" max="13576" width="12" style="86" bestFit="1" customWidth="1"/>
    <col min="13577" max="13578" width="12.85546875" style="86" bestFit="1" customWidth="1"/>
    <col min="13579" max="13580" width="12" style="86" bestFit="1" customWidth="1"/>
    <col min="13581" max="13581" width="11.5703125" style="86" bestFit="1" customWidth="1"/>
    <col min="13582" max="13824" width="11.42578125" style="86"/>
    <col min="13825" max="13825" width="7.28515625" style="86" customWidth="1"/>
    <col min="13826" max="13826" width="50.7109375" style="86" bestFit="1" customWidth="1"/>
    <col min="13827" max="13827" width="12.85546875" style="86" bestFit="1" customWidth="1"/>
    <col min="13828" max="13828" width="12" style="86" bestFit="1" customWidth="1"/>
    <col min="13829" max="13829" width="14.42578125" style="86" customWidth="1"/>
    <col min="13830" max="13830" width="13.42578125" style="86" customWidth="1"/>
    <col min="13831" max="13832" width="12" style="86" bestFit="1" customWidth="1"/>
    <col min="13833" max="13834" width="12.85546875" style="86" bestFit="1" customWidth="1"/>
    <col min="13835" max="13836" width="12" style="86" bestFit="1" customWidth="1"/>
    <col min="13837" max="13837" width="11.5703125" style="86" bestFit="1" customWidth="1"/>
    <col min="13838" max="14080" width="11.42578125" style="86"/>
    <col min="14081" max="14081" width="7.28515625" style="86" customWidth="1"/>
    <col min="14082" max="14082" width="50.7109375" style="86" bestFit="1" customWidth="1"/>
    <col min="14083" max="14083" width="12.85546875" style="86" bestFit="1" customWidth="1"/>
    <col min="14084" max="14084" width="12" style="86" bestFit="1" customWidth="1"/>
    <col min="14085" max="14085" width="14.42578125" style="86" customWidth="1"/>
    <col min="14086" max="14086" width="13.42578125" style="86" customWidth="1"/>
    <col min="14087" max="14088" width="12" style="86" bestFit="1" customWidth="1"/>
    <col min="14089" max="14090" width="12.85546875" style="86" bestFit="1" customWidth="1"/>
    <col min="14091" max="14092" width="12" style="86" bestFit="1" customWidth="1"/>
    <col min="14093" max="14093" width="11.5703125" style="86" bestFit="1" customWidth="1"/>
    <col min="14094" max="14336" width="11.42578125" style="86"/>
    <col min="14337" max="14337" width="7.28515625" style="86" customWidth="1"/>
    <col min="14338" max="14338" width="50.7109375" style="86" bestFit="1" customWidth="1"/>
    <col min="14339" max="14339" width="12.85546875" style="86" bestFit="1" customWidth="1"/>
    <col min="14340" max="14340" width="12" style="86" bestFit="1" customWidth="1"/>
    <col min="14341" max="14341" width="14.42578125" style="86" customWidth="1"/>
    <col min="14342" max="14342" width="13.42578125" style="86" customWidth="1"/>
    <col min="14343" max="14344" width="12" style="86" bestFit="1" customWidth="1"/>
    <col min="14345" max="14346" width="12.85546875" style="86" bestFit="1" customWidth="1"/>
    <col min="14347" max="14348" width="12" style="86" bestFit="1" customWidth="1"/>
    <col min="14349" max="14349" width="11.5703125" style="86" bestFit="1" customWidth="1"/>
    <col min="14350" max="14592" width="11.42578125" style="86"/>
    <col min="14593" max="14593" width="7.28515625" style="86" customWidth="1"/>
    <col min="14594" max="14594" width="50.7109375" style="86" bestFit="1" customWidth="1"/>
    <col min="14595" max="14595" width="12.85546875" style="86" bestFit="1" customWidth="1"/>
    <col min="14596" max="14596" width="12" style="86" bestFit="1" customWidth="1"/>
    <col min="14597" max="14597" width="14.42578125" style="86" customWidth="1"/>
    <col min="14598" max="14598" width="13.42578125" style="86" customWidth="1"/>
    <col min="14599" max="14600" width="12" style="86" bestFit="1" customWidth="1"/>
    <col min="14601" max="14602" width="12.85546875" style="86" bestFit="1" customWidth="1"/>
    <col min="14603" max="14604" width="12" style="86" bestFit="1" customWidth="1"/>
    <col min="14605" max="14605" width="11.5703125" style="86" bestFit="1" customWidth="1"/>
    <col min="14606" max="14848" width="11.42578125" style="86"/>
    <col min="14849" max="14849" width="7.28515625" style="86" customWidth="1"/>
    <col min="14850" max="14850" width="50.7109375" style="86" bestFit="1" customWidth="1"/>
    <col min="14851" max="14851" width="12.85546875" style="86" bestFit="1" customWidth="1"/>
    <col min="14852" max="14852" width="12" style="86" bestFit="1" customWidth="1"/>
    <col min="14853" max="14853" width="14.42578125" style="86" customWidth="1"/>
    <col min="14854" max="14854" width="13.42578125" style="86" customWidth="1"/>
    <col min="14855" max="14856" width="12" style="86" bestFit="1" customWidth="1"/>
    <col min="14857" max="14858" width="12.85546875" style="86" bestFit="1" customWidth="1"/>
    <col min="14859" max="14860" width="12" style="86" bestFit="1" customWidth="1"/>
    <col min="14861" max="14861" width="11.5703125" style="86" bestFit="1" customWidth="1"/>
    <col min="14862" max="15104" width="11.42578125" style="86"/>
    <col min="15105" max="15105" width="7.28515625" style="86" customWidth="1"/>
    <col min="15106" max="15106" width="50.7109375" style="86" bestFit="1" customWidth="1"/>
    <col min="15107" max="15107" width="12.85546875" style="86" bestFit="1" customWidth="1"/>
    <col min="15108" max="15108" width="12" style="86" bestFit="1" customWidth="1"/>
    <col min="15109" max="15109" width="14.42578125" style="86" customWidth="1"/>
    <col min="15110" max="15110" width="13.42578125" style="86" customWidth="1"/>
    <col min="15111" max="15112" width="12" style="86" bestFit="1" customWidth="1"/>
    <col min="15113" max="15114" width="12.85546875" style="86" bestFit="1" customWidth="1"/>
    <col min="15115" max="15116" width="12" style="86" bestFit="1" customWidth="1"/>
    <col min="15117" max="15117" width="11.5703125" style="86" bestFit="1" customWidth="1"/>
    <col min="15118" max="15360" width="11.42578125" style="86"/>
    <col min="15361" max="15361" width="7.28515625" style="86" customWidth="1"/>
    <col min="15362" max="15362" width="50.7109375" style="86" bestFit="1" customWidth="1"/>
    <col min="15363" max="15363" width="12.85546875" style="86" bestFit="1" customWidth="1"/>
    <col min="15364" max="15364" width="12" style="86" bestFit="1" customWidth="1"/>
    <col min="15365" max="15365" width="14.42578125" style="86" customWidth="1"/>
    <col min="15366" max="15366" width="13.42578125" style="86" customWidth="1"/>
    <col min="15367" max="15368" width="12" style="86" bestFit="1" customWidth="1"/>
    <col min="15369" max="15370" width="12.85546875" style="86" bestFit="1" customWidth="1"/>
    <col min="15371" max="15372" width="12" style="86" bestFit="1" customWidth="1"/>
    <col min="15373" max="15373" width="11.5703125" style="86" bestFit="1" customWidth="1"/>
    <col min="15374" max="15616" width="11.42578125" style="86"/>
    <col min="15617" max="15617" width="7.28515625" style="86" customWidth="1"/>
    <col min="15618" max="15618" width="50.7109375" style="86" bestFit="1" customWidth="1"/>
    <col min="15619" max="15619" width="12.85546875" style="86" bestFit="1" customWidth="1"/>
    <col min="15620" max="15620" width="12" style="86" bestFit="1" customWidth="1"/>
    <col min="15621" max="15621" width="14.42578125" style="86" customWidth="1"/>
    <col min="15622" max="15622" width="13.42578125" style="86" customWidth="1"/>
    <col min="15623" max="15624" width="12" style="86" bestFit="1" customWidth="1"/>
    <col min="15625" max="15626" width="12.85546875" style="86" bestFit="1" customWidth="1"/>
    <col min="15627" max="15628" width="12" style="86" bestFit="1" customWidth="1"/>
    <col min="15629" max="15629" width="11.5703125" style="86" bestFit="1" customWidth="1"/>
    <col min="15630" max="15872" width="11.42578125" style="86"/>
    <col min="15873" max="15873" width="7.28515625" style="86" customWidth="1"/>
    <col min="15874" max="15874" width="50.7109375" style="86" bestFit="1" customWidth="1"/>
    <col min="15875" max="15875" width="12.85546875" style="86" bestFit="1" customWidth="1"/>
    <col min="15876" max="15876" width="12" style="86" bestFit="1" customWidth="1"/>
    <col min="15877" max="15877" width="14.42578125" style="86" customWidth="1"/>
    <col min="15878" max="15878" width="13.42578125" style="86" customWidth="1"/>
    <col min="15879" max="15880" width="12" style="86" bestFit="1" customWidth="1"/>
    <col min="15881" max="15882" width="12.85546875" style="86" bestFit="1" customWidth="1"/>
    <col min="15883" max="15884" width="12" style="86" bestFit="1" customWidth="1"/>
    <col min="15885" max="15885" width="11.5703125" style="86" bestFit="1" customWidth="1"/>
    <col min="15886" max="16128" width="11.42578125" style="86"/>
    <col min="16129" max="16129" width="7.28515625" style="86" customWidth="1"/>
    <col min="16130" max="16130" width="50.7109375" style="86" bestFit="1" customWidth="1"/>
    <col min="16131" max="16131" width="12.85546875" style="86" bestFit="1" customWidth="1"/>
    <col min="16132" max="16132" width="12" style="86" bestFit="1" customWidth="1"/>
    <col min="16133" max="16133" width="14.42578125" style="86" customWidth="1"/>
    <col min="16134" max="16134" width="13.42578125" style="86" customWidth="1"/>
    <col min="16135" max="16136" width="12" style="86" bestFit="1" customWidth="1"/>
    <col min="16137" max="16138" width="12.85546875" style="86" bestFit="1" customWidth="1"/>
    <col min="16139" max="16140" width="12" style="86" bestFit="1" customWidth="1"/>
    <col min="16141" max="16141" width="11.5703125" style="86" bestFit="1" customWidth="1"/>
    <col min="16142" max="16384" width="11.42578125" style="86"/>
  </cols>
  <sheetData>
    <row r="1" spans="1:14" ht="123.75" customHeight="1" x14ac:dyDescent="0.2"/>
    <row r="2" spans="1:14" x14ac:dyDescent="0.2">
      <c r="A2" s="77" t="s">
        <v>281</v>
      </c>
      <c r="E2" s="177" t="s">
        <v>0</v>
      </c>
      <c r="M2" s="150"/>
    </row>
    <row r="3" spans="1:14" x14ac:dyDescent="0.2">
      <c r="A3" s="178" t="s">
        <v>451</v>
      </c>
      <c r="E3" s="177" t="s">
        <v>1</v>
      </c>
      <c r="M3" s="179"/>
    </row>
    <row r="5" spans="1:14" ht="15.75" x14ac:dyDescent="0.2">
      <c r="E5" s="214" t="s">
        <v>452</v>
      </c>
      <c r="M5" s="150"/>
      <c r="N5" s="231"/>
    </row>
    <row r="6" spans="1:14" x14ac:dyDescent="0.2">
      <c r="E6" s="149" t="s">
        <v>539</v>
      </c>
    </row>
    <row r="7" spans="1:14" x14ac:dyDescent="0.2">
      <c r="E7" s="177" t="s">
        <v>258</v>
      </c>
    </row>
    <row r="9" spans="1:14" x14ac:dyDescent="0.2">
      <c r="C9" s="232"/>
      <c r="G9" s="181"/>
      <c r="I9" s="181"/>
      <c r="J9" s="181"/>
      <c r="M9" s="181"/>
    </row>
    <row r="10" spans="1:14" x14ac:dyDescent="0.2">
      <c r="C10" s="181"/>
      <c r="D10" s="232"/>
      <c r="E10" s="181"/>
      <c r="G10" s="181"/>
      <c r="I10" s="181"/>
      <c r="J10" s="181"/>
      <c r="M10" s="181"/>
    </row>
    <row r="11" spans="1:14" ht="13.5" thickBot="1" x14ac:dyDescent="0.25"/>
    <row r="12" spans="1:14" ht="36.75" thickTop="1" x14ac:dyDescent="0.2">
      <c r="A12" s="235"/>
      <c r="B12" s="249" t="s">
        <v>453</v>
      </c>
      <c r="C12" s="270" t="s">
        <v>309</v>
      </c>
      <c r="D12" s="270" t="s">
        <v>420</v>
      </c>
      <c r="E12" s="270" t="s">
        <v>312</v>
      </c>
      <c r="F12" s="270" t="s">
        <v>313</v>
      </c>
      <c r="G12" s="270" t="s">
        <v>314</v>
      </c>
      <c r="H12" s="270" t="s">
        <v>284</v>
      </c>
      <c r="I12" s="270" t="s">
        <v>315</v>
      </c>
      <c r="J12" s="270" t="s">
        <v>316</v>
      </c>
      <c r="K12" s="270" t="s">
        <v>317</v>
      </c>
      <c r="L12" s="270" t="s">
        <v>318</v>
      </c>
      <c r="M12" s="271" t="s">
        <v>319</v>
      </c>
    </row>
    <row r="13" spans="1:14" ht="15.75" x14ac:dyDescent="0.2">
      <c r="A13" s="303" t="s">
        <v>454</v>
      </c>
      <c r="B13" s="161"/>
      <c r="C13" s="304" t="s">
        <v>422</v>
      </c>
      <c r="D13" s="304" t="s">
        <v>423</v>
      </c>
      <c r="E13" s="304" t="s">
        <v>424</v>
      </c>
      <c r="F13" s="304" t="s">
        <v>425</v>
      </c>
      <c r="G13" s="304" t="s">
        <v>455</v>
      </c>
      <c r="H13" s="304" t="s">
        <v>427</v>
      </c>
      <c r="I13" s="304" t="s">
        <v>428</v>
      </c>
      <c r="J13" s="304" t="s">
        <v>456</v>
      </c>
      <c r="K13" s="304" t="s">
        <v>430</v>
      </c>
      <c r="L13" s="304" t="s">
        <v>457</v>
      </c>
      <c r="M13" s="305" t="s">
        <v>432</v>
      </c>
    </row>
    <row r="14" spans="1:14" x14ac:dyDescent="0.2">
      <c r="A14" s="306"/>
      <c r="B14" s="158" t="s">
        <v>421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289"/>
    </row>
    <row r="15" spans="1:14" x14ac:dyDescent="0.2">
      <c r="A15" s="307" t="s">
        <v>458</v>
      </c>
      <c r="B15" s="161"/>
      <c r="C15" s="308">
        <v>24048072</v>
      </c>
      <c r="D15" s="308">
        <v>15832767.539999999</v>
      </c>
      <c r="E15" s="308">
        <v>39880839.539999999</v>
      </c>
      <c r="F15" s="308">
        <v>24185887.019999996</v>
      </c>
      <c r="G15" s="308">
        <v>15694952.520000005</v>
      </c>
      <c r="H15" s="308">
        <v>12339737.159999995</v>
      </c>
      <c r="I15" s="308">
        <v>11846149.859999992</v>
      </c>
      <c r="J15" s="308">
        <v>27541102.379999999</v>
      </c>
      <c r="K15" s="308">
        <v>12339737.159999998</v>
      </c>
      <c r="L15" s="308">
        <v>12196003.669999998</v>
      </c>
      <c r="M15" s="309">
        <v>143733.4900000018</v>
      </c>
    </row>
    <row r="16" spans="1:14" x14ac:dyDescent="0.2">
      <c r="A16" s="310" t="s">
        <v>459</v>
      </c>
      <c r="B16" s="294" t="s">
        <v>93</v>
      </c>
      <c r="C16" s="311">
        <v>22982869</v>
      </c>
      <c r="D16" s="312">
        <v>10000</v>
      </c>
      <c r="E16" s="311">
        <v>22992869</v>
      </c>
      <c r="F16" s="311">
        <v>16992206.089999992</v>
      </c>
      <c r="G16" s="311">
        <v>6000662.9100000076</v>
      </c>
      <c r="H16" s="311">
        <v>8148216.2299999949</v>
      </c>
      <c r="I16" s="311">
        <v>8843989.8599999957</v>
      </c>
      <c r="J16" s="311">
        <v>14844652.770000003</v>
      </c>
      <c r="K16" s="311">
        <v>8148216.2299999967</v>
      </c>
      <c r="L16" s="311">
        <v>8088571.8899999969</v>
      </c>
      <c r="M16" s="313">
        <v>59644.34</v>
      </c>
    </row>
    <row r="17" spans="1:17" x14ac:dyDescent="0.2">
      <c r="A17" s="310" t="s">
        <v>446</v>
      </c>
      <c r="B17" s="294" t="s">
        <v>100</v>
      </c>
      <c r="C17" s="311">
        <v>324500</v>
      </c>
      <c r="D17" s="312">
        <v>1336093</v>
      </c>
      <c r="E17" s="311">
        <v>1660593</v>
      </c>
      <c r="F17" s="311">
        <v>524119.7</v>
      </c>
      <c r="G17" s="311">
        <v>1136473.3</v>
      </c>
      <c r="H17" s="311">
        <v>522819.7</v>
      </c>
      <c r="I17" s="311">
        <v>1300</v>
      </c>
      <c r="J17" s="311">
        <v>1137773.3</v>
      </c>
      <c r="K17" s="311">
        <v>522819.70000000007</v>
      </c>
      <c r="L17" s="311">
        <v>476910.56</v>
      </c>
      <c r="M17" s="313">
        <v>45909.14</v>
      </c>
    </row>
    <row r="18" spans="1:17" x14ac:dyDescent="0.2">
      <c r="A18" s="310" t="s">
        <v>460</v>
      </c>
      <c r="B18" s="294" t="s">
        <v>108</v>
      </c>
      <c r="C18" s="311">
        <v>716703</v>
      </c>
      <c r="D18" s="312">
        <v>14481674.539999999</v>
      </c>
      <c r="E18" s="311">
        <v>15198377.539999999</v>
      </c>
      <c r="F18" s="311">
        <v>6659561.2300000014</v>
      </c>
      <c r="G18" s="311">
        <v>8538816.3099999987</v>
      </c>
      <c r="H18" s="311">
        <v>3658701.2300000014</v>
      </c>
      <c r="I18" s="311">
        <v>3000859.9999999981</v>
      </c>
      <c r="J18" s="311">
        <v>11539676.309999997</v>
      </c>
      <c r="K18" s="311">
        <v>3658701.2300000004</v>
      </c>
      <c r="L18" s="311">
        <v>3620521.2200000007</v>
      </c>
      <c r="M18" s="313">
        <v>38180.010000001785</v>
      </c>
    </row>
    <row r="19" spans="1:17" x14ac:dyDescent="0.2">
      <c r="A19" s="310" t="s">
        <v>461</v>
      </c>
      <c r="B19" s="294" t="s">
        <v>483</v>
      </c>
      <c r="C19" s="311">
        <v>24000</v>
      </c>
      <c r="D19" s="312">
        <v>5000</v>
      </c>
      <c r="E19" s="311">
        <v>29000</v>
      </c>
      <c r="F19" s="311">
        <v>10000</v>
      </c>
      <c r="G19" s="311">
        <v>19000</v>
      </c>
      <c r="H19" s="311">
        <v>10000</v>
      </c>
      <c r="I19" s="311">
        <v>0</v>
      </c>
      <c r="J19" s="311">
        <v>19000</v>
      </c>
      <c r="K19" s="311">
        <v>10000</v>
      </c>
      <c r="L19" s="311">
        <v>10000</v>
      </c>
      <c r="M19" s="313">
        <v>0</v>
      </c>
    </row>
    <row r="20" spans="1:17" x14ac:dyDescent="0.2">
      <c r="A20" s="306"/>
      <c r="B20" s="161"/>
      <c r="C20" s="311"/>
      <c r="D20" s="312"/>
      <c r="E20" s="311"/>
      <c r="F20" s="311"/>
      <c r="G20" s="311"/>
      <c r="H20" s="311"/>
      <c r="I20" s="311"/>
      <c r="J20" s="311"/>
      <c r="K20" s="311"/>
      <c r="L20" s="311"/>
      <c r="M20" s="313"/>
    </row>
    <row r="21" spans="1:17" x14ac:dyDescent="0.2">
      <c r="A21" s="307" t="s">
        <v>462</v>
      </c>
      <c r="B21" s="161"/>
      <c r="C21" s="308">
        <v>20000</v>
      </c>
      <c r="D21" s="308">
        <v>660000</v>
      </c>
      <c r="E21" s="308">
        <v>680000</v>
      </c>
      <c r="F21" s="308">
        <v>84239.480000000025</v>
      </c>
      <c r="G21" s="308">
        <v>595760.52</v>
      </c>
      <c r="H21" s="308">
        <v>84239.480000000025</v>
      </c>
      <c r="I21" s="308">
        <v>0</v>
      </c>
      <c r="J21" s="308">
        <v>595760.52</v>
      </c>
      <c r="K21" s="308">
        <v>84239.480000000025</v>
      </c>
      <c r="L21" s="308">
        <v>84239.480000000025</v>
      </c>
      <c r="M21" s="309">
        <v>0</v>
      </c>
    </row>
    <row r="22" spans="1:17" x14ac:dyDescent="0.2">
      <c r="A22" s="310" t="s">
        <v>463</v>
      </c>
      <c r="B22" s="294" t="s">
        <v>395</v>
      </c>
      <c r="C22" s="311">
        <v>20000</v>
      </c>
      <c r="D22" s="312">
        <v>660000</v>
      </c>
      <c r="E22" s="311">
        <v>680000</v>
      </c>
      <c r="F22" s="311">
        <v>84239.480000000025</v>
      </c>
      <c r="G22" s="311">
        <v>595760.52</v>
      </c>
      <c r="H22" s="311">
        <v>84239.480000000025</v>
      </c>
      <c r="I22" s="311">
        <v>0</v>
      </c>
      <c r="J22" s="311">
        <v>595760.52</v>
      </c>
      <c r="K22" s="311">
        <v>84239.480000000025</v>
      </c>
      <c r="L22" s="311">
        <v>84239.480000000025</v>
      </c>
      <c r="M22" s="313">
        <v>0</v>
      </c>
    </row>
    <row r="23" spans="1:17" x14ac:dyDescent="0.2">
      <c r="A23" s="306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289"/>
    </row>
    <row r="24" spans="1:17" ht="13.5" thickBot="1" x14ac:dyDescent="0.25">
      <c r="A24" s="314"/>
      <c r="B24" s="315" t="s">
        <v>488</v>
      </c>
      <c r="C24" s="316">
        <v>24068072</v>
      </c>
      <c r="D24" s="316">
        <v>16492767.539999999</v>
      </c>
      <c r="E24" s="316">
        <v>40560839.539999999</v>
      </c>
      <c r="F24" s="316">
        <v>24270126.499999996</v>
      </c>
      <c r="G24" s="316">
        <v>16290713.040000005</v>
      </c>
      <c r="H24" s="316">
        <v>12423976.639999995</v>
      </c>
      <c r="I24" s="316">
        <v>11846149.859999992</v>
      </c>
      <c r="J24" s="316">
        <v>28136862.899999999</v>
      </c>
      <c r="K24" s="316">
        <v>12423976.639999997</v>
      </c>
      <c r="L24" s="316">
        <v>12280243.149999999</v>
      </c>
      <c r="M24" s="317">
        <v>143733.4900000018</v>
      </c>
    </row>
    <row r="25" spans="1:17" ht="13.5" thickTop="1" x14ac:dyDescent="0.2"/>
    <row r="28" spans="1:17" s="112" customFormat="1" x14ac:dyDescent="0.2">
      <c r="A28" s="31"/>
      <c r="D28"/>
      <c r="E28" s="17"/>
      <c r="F28" s="47"/>
      <c r="G28" s="47"/>
      <c r="H28"/>
      <c r="I28"/>
      <c r="J28" s="206"/>
      <c r="K28" s="206"/>
      <c r="L28" s="206"/>
      <c r="M28" s="206"/>
      <c r="N28" s="206"/>
    </row>
    <row r="29" spans="1:17" s="112" customFormat="1" x14ac:dyDescent="0.2">
      <c r="A29" s="45"/>
      <c r="D29"/>
      <c r="E29" s="37"/>
      <c r="F29" s="47"/>
      <c r="G29" s="47"/>
      <c r="H29"/>
      <c r="I29"/>
      <c r="J29" s="206"/>
      <c r="K29" s="206"/>
      <c r="L29" s="206"/>
      <c r="M29" s="206"/>
      <c r="N29" s="206"/>
    </row>
    <row r="30" spans="1:17" s="112" customFormat="1" x14ac:dyDescent="0.2">
      <c r="B30"/>
      <c r="E30" s="37"/>
      <c r="F30" s="47"/>
      <c r="G30" s="47"/>
      <c r="H30"/>
      <c r="I30"/>
      <c r="J30" s="206"/>
      <c r="L30" s="206"/>
      <c r="M30" s="206"/>
      <c r="N30" s="206"/>
    </row>
    <row r="31" spans="1:17" s="112" customFormat="1" x14ac:dyDescent="0.2">
      <c r="A31"/>
      <c r="B31"/>
      <c r="E31" s="17"/>
      <c r="F31" s="47"/>
      <c r="G31" s="47"/>
      <c r="H31"/>
      <c r="I31"/>
      <c r="J31" s="206"/>
      <c r="L31" s="206"/>
      <c r="M31" s="206"/>
      <c r="N31" s="206"/>
      <c r="O31" s="197"/>
    </row>
    <row r="32" spans="1:17" s="112" customFormat="1" x14ac:dyDescent="0.2">
      <c r="A32" s="45" t="s">
        <v>71</v>
      </c>
      <c r="B32"/>
      <c r="D32" s="47"/>
      <c r="E32" s="17"/>
      <c r="F32" s="47"/>
      <c r="G32" s="47"/>
      <c r="H32"/>
      <c r="I32"/>
      <c r="J32" s="206"/>
      <c r="K32" s="206"/>
      <c r="L32" s="206"/>
      <c r="M32" s="206"/>
      <c r="N32" s="206"/>
      <c r="O32" s="197"/>
      <c r="Q32"/>
    </row>
    <row r="33" spans="1:20" s="203" customFormat="1" x14ac:dyDescent="0.2">
      <c r="A33" s="45" t="s">
        <v>132</v>
      </c>
      <c r="B33" s="202"/>
      <c r="C33" s="112"/>
      <c r="D33" s="47"/>
      <c r="E33" s="17"/>
      <c r="F33" s="47"/>
      <c r="G33" s="47"/>
      <c r="H33"/>
      <c r="I33"/>
      <c r="J33" s="112"/>
      <c r="K33" s="112"/>
      <c r="L33" s="112"/>
      <c r="M33" s="112"/>
      <c r="N33" s="112"/>
      <c r="O33" s="197"/>
      <c r="P33"/>
      <c r="R33" s="112"/>
      <c r="S33" s="112"/>
      <c r="T33" s="112"/>
    </row>
    <row r="34" spans="1:20" s="203" customFormat="1" x14ac:dyDescent="0.2">
      <c r="A34" s="202"/>
      <c r="B34" s="202"/>
      <c r="C34" s="196"/>
      <c r="D34" s="196"/>
      <c r="E34" s="199"/>
      <c r="F34" s="196"/>
      <c r="G34" s="201"/>
      <c r="H34" s="196"/>
      <c r="I34" s="196"/>
      <c r="J34" s="200"/>
      <c r="K34" s="200"/>
      <c r="L34" s="200"/>
      <c r="M34" s="200"/>
      <c r="N34" s="200"/>
      <c r="O34" s="197"/>
      <c r="P34"/>
    </row>
  </sheetData>
  <pageMargins left="0.15748031496062992" right="0.15748031496062992" top="0.23622047244094491" bottom="0.15748031496062992" header="0" footer="0"/>
  <pageSetup scale="6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"/>
  <sheetViews>
    <sheetView workbookViewId="0">
      <selection activeCell="B1" sqref="B1"/>
    </sheetView>
  </sheetViews>
  <sheetFormatPr baseColWidth="10" defaultRowHeight="12.75" x14ac:dyDescent="0.2"/>
  <cols>
    <col min="1" max="1" width="6.5703125" style="86" customWidth="1"/>
    <col min="2" max="2" width="32.140625" style="86" customWidth="1"/>
    <col min="3" max="3" width="12.85546875" style="86" bestFit="1" customWidth="1"/>
    <col min="4" max="4" width="11.28515625" style="86" customWidth="1"/>
    <col min="5" max="6" width="12.85546875" style="86" bestFit="1" customWidth="1"/>
    <col min="7" max="8" width="12" style="86" bestFit="1" customWidth="1"/>
    <col min="9" max="9" width="14.85546875" style="86" customWidth="1"/>
    <col min="10" max="10" width="12.85546875" style="86" bestFit="1" customWidth="1"/>
    <col min="11" max="11" width="13.85546875" style="86" customWidth="1"/>
    <col min="12" max="12" width="12" style="86" bestFit="1" customWidth="1"/>
    <col min="13" max="13" width="11.5703125" style="86" bestFit="1" customWidth="1"/>
    <col min="14" max="14" width="13.5703125" style="86" customWidth="1"/>
    <col min="15" max="256" width="11.42578125" style="86"/>
    <col min="257" max="257" width="28.85546875" style="86" bestFit="1" customWidth="1"/>
    <col min="258" max="258" width="12.85546875" style="86" bestFit="1" customWidth="1"/>
    <col min="259" max="259" width="14" style="86" customWidth="1"/>
    <col min="260" max="261" width="12.85546875" style="86" bestFit="1" customWidth="1"/>
    <col min="262" max="263" width="12" style="86" bestFit="1" customWidth="1"/>
    <col min="264" max="265" width="12.85546875" style="86" bestFit="1" customWidth="1"/>
    <col min="266" max="267" width="12" style="86" bestFit="1" customWidth="1"/>
    <col min="268" max="268" width="11.5703125" style="86" bestFit="1" customWidth="1"/>
    <col min="269" max="512" width="11.42578125" style="86"/>
    <col min="513" max="513" width="28.85546875" style="86" bestFit="1" customWidth="1"/>
    <col min="514" max="514" width="12.85546875" style="86" bestFit="1" customWidth="1"/>
    <col min="515" max="515" width="14" style="86" customWidth="1"/>
    <col min="516" max="517" width="12.85546875" style="86" bestFit="1" customWidth="1"/>
    <col min="518" max="519" width="12" style="86" bestFit="1" customWidth="1"/>
    <col min="520" max="521" width="12.85546875" style="86" bestFit="1" customWidth="1"/>
    <col min="522" max="523" width="12" style="86" bestFit="1" customWidth="1"/>
    <col min="524" max="524" width="11.5703125" style="86" bestFit="1" customWidth="1"/>
    <col min="525" max="768" width="11.42578125" style="86"/>
    <col min="769" max="769" width="28.85546875" style="86" bestFit="1" customWidth="1"/>
    <col min="770" max="770" width="12.85546875" style="86" bestFit="1" customWidth="1"/>
    <col min="771" max="771" width="14" style="86" customWidth="1"/>
    <col min="772" max="773" width="12.85546875" style="86" bestFit="1" customWidth="1"/>
    <col min="774" max="775" width="12" style="86" bestFit="1" customWidth="1"/>
    <col min="776" max="777" width="12.85546875" style="86" bestFit="1" customWidth="1"/>
    <col min="778" max="779" width="12" style="86" bestFit="1" customWidth="1"/>
    <col min="780" max="780" width="11.5703125" style="86" bestFit="1" customWidth="1"/>
    <col min="781" max="1024" width="11.42578125" style="86"/>
    <col min="1025" max="1025" width="28.85546875" style="86" bestFit="1" customWidth="1"/>
    <col min="1026" max="1026" width="12.85546875" style="86" bestFit="1" customWidth="1"/>
    <col min="1027" max="1027" width="14" style="86" customWidth="1"/>
    <col min="1028" max="1029" width="12.85546875" style="86" bestFit="1" customWidth="1"/>
    <col min="1030" max="1031" width="12" style="86" bestFit="1" customWidth="1"/>
    <col min="1032" max="1033" width="12.85546875" style="86" bestFit="1" customWidth="1"/>
    <col min="1034" max="1035" width="12" style="86" bestFit="1" customWidth="1"/>
    <col min="1036" max="1036" width="11.5703125" style="86" bestFit="1" customWidth="1"/>
    <col min="1037" max="1280" width="11.42578125" style="86"/>
    <col min="1281" max="1281" width="28.85546875" style="86" bestFit="1" customWidth="1"/>
    <col min="1282" max="1282" width="12.85546875" style="86" bestFit="1" customWidth="1"/>
    <col min="1283" max="1283" width="14" style="86" customWidth="1"/>
    <col min="1284" max="1285" width="12.85546875" style="86" bestFit="1" customWidth="1"/>
    <col min="1286" max="1287" width="12" style="86" bestFit="1" customWidth="1"/>
    <col min="1288" max="1289" width="12.85546875" style="86" bestFit="1" customWidth="1"/>
    <col min="1290" max="1291" width="12" style="86" bestFit="1" customWidth="1"/>
    <col min="1292" max="1292" width="11.5703125" style="86" bestFit="1" customWidth="1"/>
    <col min="1293" max="1536" width="11.42578125" style="86"/>
    <col min="1537" max="1537" width="28.85546875" style="86" bestFit="1" customWidth="1"/>
    <col min="1538" max="1538" width="12.85546875" style="86" bestFit="1" customWidth="1"/>
    <col min="1539" max="1539" width="14" style="86" customWidth="1"/>
    <col min="1540" max="1541" width="12.85546875" style="86" bestFit="1" customWidth="1"/>
    <col min="1542" max="1543" width="12" style="86" bestFit="1" customWidth="1"/>
    <col min="1544" max="1545" width="12.85546875" style="86" bestFit="1" customWidth="1"/>
    <col min="1546" max="1547" width="12" style="86" bestFit="1" customWidth="1"/>
    <col min="1548" max="1548" width="11.5703125" style="86" bestFit="1" customWidth="1"/>
    <col min="1549" max="1792" width="11.42578125" style="86"/>
    <col min="1793" max="1793" width="28.85546875" style="86" bestFit="1" customWidth="1"/>
    <col min="1794" max="1794" width="12.85546875" style="86" bestFit="1" customWidth="1"/>
    <col min="1795" max="1795" width="14" style="86" customWidth="1"/>
    <col min="1796" max="1797" width="12.85546875" style="86" bestFit="1" customWidth="1"/>
    <col min="1798" max="1799" width="12" style="86" bestFit="1" customWidth="1"/>
    <col min="1800" max="1801" width="12.85546875" style="86" bestFit="1" customWidth="1"/>
    <col min="1802" max="1803" width="12" style="86" bestFit="1" customWidth="1"/>
    <col min="1804" max="1804" width="11.5703125" style="86" bestFit="1" customWidth="1"/>
    <col min="1805" max="2048" width="11.42578125" style="86"/>
    <col min="2049" max="2049" width="28.85546875" style="86" bestFit="1" customWidth="1"/>
    <col min="2050" max="2050" width="12.85546875" style="86" bestFit="1" customWidth="1"/>
    <col min="2051" max="2051" width="14" style="86" customWidth="1"/>
    <col min="2052" max="2053" width="12.85546875" style="86" bestFit="1" customWidth="1"/>
    <col min="2054" max="2055" width="12" style="86" bestFit="1" customWidth="1"/>
    <col min="2056" max="2057" width="12.85546875" style="86" bestFit="1" customWidth="1"/>
    <col min="2058" max="2059" width="12" style="86" bestFit="1" customWidth="1"/>
    <col min="2060" max="2060" width="11.5703125" style="86" bestFit="1" customWidth="1"/>
    <col min="2061" max="2304" width="11.42578125" style="86"/>
    <col min="2305" max="2305" width="28.85546875" style="86" bestFit="1" customWidth="1"/>
    <col min="2306" max="2306" width="12.85546875" style="86" bestFit="1" customWidth="1"/>
    <col min="2307" max="2307" width="14" style="86" customWidth="1"/>
    <col min="2308" max="2309" width="12.85546875" style="86" bestFit="1" customWidth="1"/>
    <col min="2310" max="2311" width="12" style="86" bestFit="1" customWidth="1"/>
    <col min="2312" max="2313" width="12.85546875" style="86" bestFit="1" customWidth="1"/>
    <col min="2314" max="2315" width="12" style="86" bestFit="1" customWidth="1"/>
    <col min="2316" max="2316" width="11.5703125" style="86" bestFit="1" customWidth="1"/>
    <col min="2317" max="2560" width="11.42578125" style="86"/>
    <col min="2561" max="2561" width="28.85546875" style="86" bestFit="1" customWidth="1"/>
    <col min="2562" max="2562" width="12.85546875" style="86" bestFit="1" customWidth="1"/>
    <col min="2563" max="2563" width="14" style="86" customWidth="1"/>
    <col min="2564" max="2565" width="12.85546875" style="86" bestFit="1" customWidth="1"/>
    <col min="2566" max="2567" width="12" style="86" bestFit="1" customWidth="1"/>
    <col min="2568" max="2569" width="12.85546875" style="86" bestFit="1" customWidth="1"/>
    <col min="2570" max="2571" width="12" style="86" bestFit="1" customWidth="1"/>
    <col min="2572" max="2572" width="11.5703125" style="86" bestFit="1" customWidth="1"/>
    <col min="2573" max="2816" width="11.42578125" style="86"/>
    <col min="2817" max="2817" width="28.85546875" style="86" bestFit="1" customWidth="1"/>
    <col min="2818" max="2818" width="12.85546875" style="86" bestFit="1" customWidth="1"/>
    <col min="2819" max="2819" width="14" style="86" customWidth="1"/>
    <col min="2820" max="2821" width="12.85546875" style="86" bestFit="1" customWidth="1"/>
    <col min="2822" max="2823" width="12" style="86" bestFit="1" customWidth="1"/>
    <col min="2824" max="2825" width="12.85546875" style="86" bestFit="1" customWidth="1"/>
    <col min="2826" max="2827" width="12" style="86" bestFit="1" customWidth="1"/>
    <col min="2828" max="2828" width="11.5703125" style="86" bestFit="1" customWidth="1"/>
    <col min="2829" max="3072" width="11.42578125" style="86"/>
    <col min="3073" max="3073" width="28.85546875" style="86" bestFit="1" customWidth="1"/>
    <col min="3074" max="3074" width="12.85546875" style="86" bestFit="1" customWidth="1"/>
    <col min="3075" max="3075" width="14" style="86" customWidth="1"/>
    <col min="3076" max="3077" width="12.85546875" style="86" bestFit="1" customWidth="1"/>
    <col min="3078" max="3079" width="12" style="86" bestFit="1" customWidth="1"/>
    <col min="3080" max="3081" width="12.85546875" style="86" bestFit="1" customWidth="1"/>
    <col min="3082" max="3083" width="12" style="86" bestFit="1" customWidth="1"/>
    <col min="3084" max="3084" width="11.5703125" style="86" bestFit="1" customWidth="1"/>
    <col min="3085" max="3328" width="11.42578125" style="86"/>
    <col min="3329" max="3329" width="28.85546875" style="86" bestFit="1" customWidth="1"/>
    <col min="3330" max="3330" width="12.85546875" style="86" bestFit="1" customWidth="1"/>
    <col min="3331" max="3331" width="14" style="86" customWidth="1"/>
    <col min="3332" max="3333" width="12.85546875" style="86" bestFit="1" customWidth="1"/>
    <col min="3334" max="3335" width="12" style="86" bestFit="1" customWidth="1"/>
    <col min="3336" max="3337" width="12.85546875" style="86" bestFit="1" customWidth="1"/>
    <col min="3338" max="3339" width="12" style="86" bestFit="1" customWidth="1"/>
    <col min="3340" max="3340" width="11.5703125" style="86" bestFit="1" customWidth="1"/>
    <col min="3341" max="3584" width="11.42578125" style="86"/>
    <col min="3585" max="3585" width="28.85546875" style="86" bestFit="1" customWidth="1"/>
    <col min="3586" max="3586" width="12.85546875" style="86" bestFit="1" customWidth="1"/>
    <col min="3587" max="3587" width="14" style="86" customWidth="1"/>
    <col min="3588" max="3589" width="12.85546875" style="86" bestFit="1" customWidth="1"/>
    <col min="3590" max="3591" width="12" style="86" bestFit="1" customWidth="1"/>
    <col min="3592" max="3593" width="12.85546875" style="86" bestFit="1" customWidth="1"/>
    <col min="3594" max="3595" width="12" style="86" bestFit="1" customWidth="1"/>
    <col min="3596" max="3596" width="11.5703125" style="86" bestFit="1" customWidth="1"/>
    <col min="3597" max="3840" width="11.42578125" style="86"/>
    <col min="3841" max="3841" width="28.85546875" style="86" bestFit="1" customWidth="1"/>
    <col min="3842" max="3842" width="12.85546875" style="86" bestFit="1" customWidth="1"/>
    <col min="3843" max="3843" width="14" style="86" customWidth="1"/>
    <col min="3844" max="3845" width="12.85546875" style="86" bestFit="1" customWidth="1"/>
    <col min="3846" max="3847" width="12" style="86" bestFit="1" customWidth="1"/>
    <col min="3848" max="3849" width="12.85546875" style="86" bestFit="1" customWidth="1"/>
    <col min="3850" max="3851" width="12" style="86" bestFit="1" customWidth="1"/>
    <col min="3852" max="3852" width="11.5703125" style="86" bestFit="1" customWidth="1"/>
    <col min="3853" max="4096" width="11.42578125" style="86"/>
    <col min="4097" max="4097" width="28.85546875" style="86" bestFit="1" customWidth="1"/>
    <col min="4098" max="4098" width="12.85546875" style="86" bestFit="1" customWidth="1"/>
    <col min="4099" max="4099" width="14" style="86" customWidth="1"/>
    <col min="4100" max="4101" width="12.85546875" style="86" bestFit="1" customWidth="1"/>
    <col min="4102" max="4103" width="12" style="86" bestFit="1" customWidth="1"/>
    <col min="4104" max="4105" width="12.85546875" style="86" bestFit="1" customWidth="1"/>
    <col min="4106" max="4107" width="12" style="86" bestFit="1" customWidth="1"/>
    <col min="4108" max="4108" width="11.5703125" style="86" bestFit="1" customWidth="1"/>
    <col min="4109" max="4352" width="11.42578125" style="86"/>
    <col min="4353" max="4353" width="28.85546875" style="86" bestFit="1" customWidth="1"/>
    <col min="4354" max="4354" width="12.85546875" style="86" bestFit="1" customWidth="1"/>
    <col min="4355" max="4355" width="14" style="86" customWidth="1"/>
    <col min="4356" max="4357" width="12.85546875" style="86" bestFit="1" customWidth="1"/>
    <col min="4358" max="4359" width="12" style="86" bestFit="1" customWidth="1"/>
    <col min="4360" max="4361" width="12.85546875" style="86" bestFit="1" customWidth="1"/>
    <col min="4362" max="4363" width="12" style="86" bestFit="1" customWidth="1"/>
    <col min="4364" max="4364" width="11.5703125" style="86" bestFit="1" customWidth="1"/>
    <col min="4365" max="4608" width="11.42578125" style="86"/>
    <col min="4609" max="4609" width="28.85546875" style="86" bestFit="1" customWidth="1"/>
    <col min="4610" max="4610" width="12.85546875" style="86" bestFit="1" customWidth="1"/>
    <col min="4611" max="4611" width="14" style="86" customWidth="1"/>
    <col min="4612" max="4613" width="12.85546875" style="86" bestFit="1" customWidth="1"/>
    <col min="4614" max="4615" width="12" style="86" bestFit="1" customWidth="1"/>
    <col min="4616" max="4617" width="12.85546875" style="86" bestFit="1" customWidth="1"/>
    <col min="4618" max="4619" width="12" style="86" bestFit="1" customWidth="1"/>
    <col min="4620" max="4620" width="11.5703125" style="86" bestFit="1" customWidth="1"/>
    <col min="4621" max="4864" width="11.42578125" style="86"/>
    <col min="4865" max="4865" width="28.85546875" style="86" bestFit="1" customWidth="1"/>
    <col min="4866" max="4866" width="12.85546875" style="86" bestFit="1" customWidth="1"/>
    <col min="4867" max="4867" width="14" style="86" customWidth="1"/>
    <col min="4868" max="4869" width="12.85546875" style="86" bestFit="1" customWidth="1"/>
    <col min="4870" max="4871" width="12" style="86" bestFit="1" customWidth="1"/>
    <col min="4872" max="4873" width="12.85546875" style="86" bestFit="1" customWidth="1"/>
    <col min="4874" max="4875" width="12" style="86" bestFit="1" customWidth="1"/>
    <col min="4876" max="4876" width="11.5703125" style="86" bestFit="1" customWidth="1"/>
    <col min="4877" max="5120" width="11.42578125" style="86"/>
    <col min="5121" max="5121" width="28.85546875" style="86" bestFit="1" customWidth="1"/>
    <col min="5122" max="5122" width="12.85546875" style="86" bestFit="1" customWidth="1"/>
    <col min="5123" max="5123" width="14" style="86" customWidth="1"/>
    <col min="5124" max="5125" width="12.85546875" style="86" bestFit="1" customWidth="1"/>
    <col min="5126" max="5127" width="12" style="86" bestFit="1" customWidth="1"/>
    <col min="5128" max="5129" width="12.85546875" style="86" bestFit="1" customWidth="1"/>
    <col min="5130" max="5131" width="12" style="86" bestFit="1" customWidth="1"/>
    <col min="5132" max="5132" width="11.5703125" style="86" bestFit="1" customWidth="1"/>
    <col min="5133" max="5376" width="11.42578125" style="86"/>
    <col min="5377" max="5377" width="28.85546875" style="86" bestFit="1" customWidth="1"/>
    <col min="5378" max="5378" width="12.85546875" style="86" bestFit="1" customWidth="1"/>
    <col min="5379" max="5379" width="14" style="86" customWidth="1"/>
    <col min="5380" max="5381" width="12.85546875" style="86" bestFit="1" customWidth="1"/>
    <col min="5382" max="5383" width="12" style="86" bestFit="1" customWidth="1"/>
    <col min="5384" max="5385" width="12.85546875" style="86" bestFit="1" customWidth="1"/>
    <col min="5386" max="5387" width="12" style="86" bestFit="1" customWidth="1"/>
    <col min="5388" max="5388" width="11.5703125" style="86" bestFit="1" customWidth="1"/>
    <col min="5389" max="5632" width="11.42578125" style="86"/>
    <col min="5633" max="5633" width="28.85546875" style="86" bestFit="1" customWidth="1"/>
    <col min="5634" max="5634" width="12.85546875" style="86" bestFit="1" customWidth="1"/>
    <col min="5635" max="5635" width="14" style="86" customWidth="1"/>
    <col min="5636" max="5637" width="12.85546875" style="86" bestFit="1" customWidth="1"/>
    <col min="5638" max="5639" width="12" style="86" bestFit="1" customWidth="1"/>
    <col min="5640" max="5641" width="12.85546875" style="86" bestFit="1" customWidth="1"/>
    <col min="5642" max="5643" width="12" style="86" bestFit="1" customWidth="1"/>
    <col min="5644" max="5644" width="11.5703125" style="86" bestFit="1" customWidth="1"/>
    <col min="5645" max="5888" width="11.42578125" style="86"/>
    <col min="5889" max="5889" width="28.85546875" style="86" bestFit="1" customWidth="1"/>
    <col min="5890" max="5890" width="12.85546875" style="86" bestFit="1" customWidth="1"/>
    <col min="5891" max="5891" width="14" style="86" customWidth="1"/>
    <col min="5892" max="5893" width="12.85546875" style="86" bestFit="1" customWidth="1"/>
    <col min="5894" max="5895" width="12" style="86" bestFit="1" customWidth="1"/>
    <col min="5896" max="5897" width="12.85546875" style="86" bestFit="1" customWidth="1"/>
    <col min="5898" max="5899" width="12" style="86" bestFit="1" customWidth="1"/>
    <col min="5900" max="5900" width="11.5703125" style="86" bestFit="1" customWidth="1"/>
    <col min="5901" max="6144" width="11.42578125" style="86"/>
    <col min="6145" max="6145" width="28.85546875" style="86" bestFit="1" customWidth="1"/>
    <col min="6146" max="6146" width="12.85546875" style="86" bestFit="1" customWidth="1"/>
    <col min="6147" max="6147" width="14" style="86" customWidth="1"/>
    <col min="6148" max="6149" width="12.85546875" style="86" bestFit="1" customWidth="1"/>
    <col min="6150" max="6151" width="12" style="86" bestFit="1" customWidth="1"/>
    <col min="6152" max="6153" width="12.85546875" style="86" bestFit="1" customWidth="1"/>
    <col min="6154" max="6155" width="12" style="86" bestFit="1" customWidth="1"/>
    <col min="6156" max="6156" width="11.5703125" style="86" bestFit="1" customWidth="1"/>
    <col min="6157" max="6400" width="11.42578125" style="86"/>
    <col min="6401" max="6401" width="28.85546875" style="86" bestFit="1" customWidth="1"/>
    <col min="6402" max="6402" width="12.85546875" style="86" bestFit="1" customWidth="1"/>
    <col min="6403" max="6403" width="14" style="86" customWidth="1"/>
    <col min="6404" max="6405" width="12.85546875" style="86" bestFit="1" customWidth="1"/>
    <col min="6406" max="6407" width="12" style="86" bestFit="1" customWidth="1"/>
    <col min="6408" max="6409" width="12.85546875" style="86" bestFit="1" customWidth="1"/>
    <col min="6410" max="6411" width="12" style="86" bestFit="1" customWidth="1"/>
    <col min="6412" max="6412" width="11.5703125" style="86" bestFit="1" customWidth="1"/>
    <col min="6413" max="6656" width="11.42578125" style="86"/>
    <col min="6657" max="6657" width="28.85546875" style="86" bestFit="1" customWidth="1"/>
    <col min="6658" max="6658" width="12.85546875" style="86" bestFit="1" customWidth="1"/>
    <col min="6659" max="6659" width="14" style="86" customWidth="1"/>
    <col min="6660" max="6661" width="12.85546875" style="86" bestFit="1" customWidth="1"/>
    <col min="6662" max="6663" width="12" style="86" bestFit="1" customWidth="1"/>
    <col min="6664" max="6665" width="12.85546875" style="86" bestFit="1" customWidth="1"/>
    <col min="6666" max="6667" width="12" style="86" bestFit="1" customWidth="1"/>
    <col min="6668" max="6668" width="11.5703125" style="86" bestFit="1" customWidth="1"/>
    <col min="6669" max="6912" width="11.42578125" style="86"/>
    <col min="6913" max="6913" width="28.85546875" style="86" bestFit="1" customWidth="1"/>
    <col min="6914" max="6914" width="12.85546875" style="86" bestFit="1" customWidth="1"/>
    <col min="6915" max="6915" width="14" style="86" customWidth="1"/>
    <col min="6916" max="6917" width="12.85546875" style="86" bestFit="1" customWidth="1"/>
    <col min="6918" max="6919" width="12" style="86" bestFit="1" customWidth="1"/>
    <col min="6920" max="6921" width="12.85546875" style="86" bestFit="1" customWidth="1"/>
    <col min="6922" max="6923" width="12" style="86" bestFit="1" customWidth="1"/>
    <col min="6924" max="6924" width="11.5703125" style="86" bestFit="1" customWidth="1"/>
    <col min="6925" max="7168" width="11.42578125" style="86"/>
    <col min="7169" max="7169" width="28.85546875" style="86" bestFit="1" customWidth="1"/>
    <col min="7170" max="7170" width="12.85546875" style="86" bestFit="1" customWidth="1"/>
    <col min="7171" max="7171" width="14" style="86" customWidth="1"/>
    <col min="7172" max="7173" width="12.85546875" style="86" bestFit="1" customWidth="1"/>
    <col min="7174" max="7175" width="12" style="86" bestFit="1" customWidth="1"/>
    <col min="7176" max="7177" width="12.85546875" style="86" bestFit="1" customWidth="1"/>
    <col min="7178" max="7179" width="12" style="86" bestFit="1" customWidth="1"/>
    <col min="7180" max="7180" width="11.5703125" style="86" bestFit="1" customWidth="1"/>
    <col min="7181" max="7424" width="11.42578125" style="86"/>
    <col min="7425" max="7425" width="28.85546875" style="86" bestFit="1" customWidth="1"/>
    <col min="7426" max="7426" width="12.85546875" style="86" bestFit="1" customWidth="1"/>
    <col min="7427" max="7427" width="14" style="86" customWidth="1"/>
    <col min="7428" max="7429" width="12.85546875" style="86" bestFit="1" customWidth="1"/>
    <col min="7430" max="7431" width="12" style="86" bestFit="1" customWidth="1"/>
    <col min="7432" max="7433" width="12.85546875" style="86" bestFit="1" customWidth="1"/>
    <col min="7434" max="7435" width="12" style="86" bestFit="1" customWidth="1"/>
    <col min="7436" max="7436" width="11.5703125" style="86" bestFit="1" customWidth="1"/>
    <col min="7437" max="7680" width="11.42578125" style="86"/>
    <col min="7681" max="7681" width="28.85546875" style="86" bestFit="1" customWidth="1"/>
    <col min="7682" max="7682" width="12.85546875" style="86" bestFit="1" customWidth="1"/>
    <col min="7683" max="7683" width="14" style="86" customWidth="1"/>
    <col min="7684" max="7685" width="12.85546875" style="86" bestFit="1" customWidth="1"/>
    <col min="7686" max="7687" width="12" style="86" bestFit="1" customWidth="1"/>
    <col min="7688" max="7689" width="12.85546875" style="86" bestFit="1" customWidth="1"/>
    <col min="7690" max="7691" width="12" style="86" bestFit="1" customWidth="1"/>
    <col min="7692" max="7692" width="11.5703125" style="86" bestFit="1" customWidth="1"/>
    <col min="7693" max="7936" width="11.42578125" style="86"/>
    <col min="7937" max="7937" width="28.85546875" style="86" bestFit="1" customWidth="1"/>
    <col min="7938" max="7938" width="12.85546875" style="86" bestFit="1" customWidth="1"/>
    <col min="7939" max="7939" width="14" style="86" customWidth="1"/>
    <col min="7940" max="7941" width="12.85546875" style="86" bestFit="1" customWidth="1"/>
    <col min="7942" max="7943" width="12" style="86" bestFit="1" customWidth="1"/>
    <col min="7944" max="7945" width="12.85546875" style="86" bestFit="1" customWidth="1"/>
    <col min="7946" max="7947" width="12" style="86" bestFit="1" customWidth="1"/>
    <col min="7948" max="7948" width="11.5703125" style="86" bestFit="1" customWidth="1"/>
    <col min="7949" max="8192" width="11.42578125" style="86"/>
    <col min="8193" max="8193" width="28.85546875" style="86" bestFit="1" customWidth="1"/>
    <col min="8194" max="8194" width="12.85546875" style="86" bestFit="1" customWidth="1"/>
    <col min="8195" max="8195" width="14" style="86" customWidth="1"/>
    <col min="8196" max="8197" width="12.85546875" style="86" bestFit="1" customWidth="1"/>
    <col min="8198" max="8199" width="12" style="86" bestFit="1" customWidth="1"/>
    <col min="8200" max="8201" width="12.85546875" style="86" bestFit="1" customWidth="1"/>
    <col min="8202" max="8203" width="12" style="86" bestFit="1" customWidth="1"/>
    <col min="8204" max="8204" width="11.5703125" style="86" bestFit="1" customWidth="1"/>
    <col min="8205" max="8448" width="11.42578125" style="86"/>
    <col min="8449" max="8449" width="28.85546875" style="86" bestFit="1" customWidth="1"/>
    <col min="8450" max="8450" width="12.85546875" style="86" bestFit="1" customWidth="1"/>
    <col min="8451" max="8451" width="14" style="86" customWidth="1"/>
    <col min="8452" max="8453" width="12.85546875" style="86" bestFit="1" customWidth="1"/>
    <col min="8454" max="8455" width="12" style="86" bestFit="1" customWidth="1"/>
    <col min="8456" max="8457" width="12.85546875" style="86" bestFit="1" customWidth="1"/>
    <col min="8458" max="8459" width="12" style="86" bestFit="1" customWidth="1"/>
    <col min="8460" max="8460" width="11.5703125" style="86" bestFit="1" customWidth="1"/>
    <col min="8461" max="8704" width="11.42578125" style="86"/>
    <col min="8705" max="8705" width="28.85546875" style="86" bestFit="1" customWidth="1"/>
    <col min="8706" max="8706" width="12.85546875" style="86" bestFit="1" customWidth="1"/>
    <col min="8707" max="8707" width="14" style="86" customWidth="1"/>
    <col min="8708" max="8709" width="12.85546875" style="86" bestFit="1" customWidth="1"/>
    <col min="8710" max="8711" width="12" style="86" bestFit="1" customWidth="1"/>
    <col min="8712" max="8713" width="12.85546875" style="86" bestFit="1" customWidth="1"/>
    <col min="8714" max="8715" width="12" style="86" bestFit="1" customWidth="1"/>
    <col min="8716" max="8716" width="11.5703125" style="86" bestFit="1" customWidth="1"/>
    <col min="8717" max="8960" width="11.42578125" style="86"/>
    <col min="8961" max="8961" width="28.85546875" style="86" bestFit="1" customWidth="1"/>
    <col min="8962" max="8962" width="12.85546875" style="86" bestFit="1" customWidth="1"/>
    <col min="8963" max="8963" width="14" style="86" customWidth="1"/>
    <col min="8964" max="8965" width="12.85546875" style="86" bestFit="1" customWidth="1"/>
    <col min="8966" max="8967" width="12" style="86" bestFit="1" customWidth="1"/>
    <col min="8968" max="8969" width="12.85546875" style="86" bestFit="1" customWidth="1"/>
    <col min="8970" max="8971" width="12" style="86" bestFit="1" customWidth="1"/>
    <col min="8972" max="8972" width="11.5703125" style="86" bestFit="1" customWidth="1"/>
    <col min="8973" max="9216" width="11.42578125" style="86"/>
    <col min="9217" max="9217" width="28.85546875" style="86" bestFit="1" customWidth="1"/>
    <col min="9218" max="9218" width="12.85546875" style="86" bestFit="1" customWidth="1"/>
    <col min="9219" max="9219" width="14" style="86" customWidth="1"/>
    <col min="9220" max="9221" width="12.85546875" style="86" bestFit="1" customWidth="1"/>
    <col min="9222" max="9223" width="12" style="86" bestFit="1" customWidth="1"/>
    <col min="9224" max="9225" width="12.85546875" style="86" bestFit="1" customWidth="1"/>
    <col min="9226" max="9227" width="12" style="86" bestFit="1" customWidth="1"/>
    <col min="9228" max="9228" width="11.5703125" style="86" bestFit="1" customWidth="1"/>
    <col min="9229" max="9472" width="11.42578125" style="86"/>
    <col min="9473" max="9473" width="28.85546875" style="86" bestFit="1" customWidth="1"/>
    <col min="9474" max="9474" width="12.85546875" style="86" bestFit="1" customWidth="1"/>
    <col min="9475" max="9475" width="14" style="86" customWidth="1"/>
    <col min="9476" max="9477" width="12.85546875" style="86" bestFit="1" customWidth="1"/>
    <col min="9478" max="9479" width="12" style="86" bestFit="1" customWidth="1"/>
    <col min="9480" max="9481" width="12.85546875" style="86" bestFit="1" customWidth="1"/>
    <col min="9482" max="9483" width="12" style="86" bestFit="1" customWidth="1"/>
    <col min="9484" max="9484" width="11.5703125" style="86" bestFit="1" customWidth="1"/>
    <col min="9485" max="9728" width="11.42578125" style="86"/>
    <col min="9729" max="9729" width="28.85546875" style="86" bestFit="1" customWidth="1"/>
    <col min="9730" max="9730" width="12.85546875" style="86" bestFit="1" customWidth="1"/>
    <col min="9731" max="9731" width="14" style="86" customWidth="1"/>
    <col min="9732" max="9733" width="12.85546875" style="86" bestFit="1" customWidth="1"/>
    <col min="9734" max="9735" width="12" style="86" bestFit="1" customWidth="1"/>
    <col min="9736" max="9737" width="12.85546875" style="86" bestFit="1" customWidth="1"/>
    <col min="9738" max="9739" width="12" style="86" bestFit="1" customWidth="1"/>
    <col min="9740" max="9740" width="11.5703125" style="86" bestFit="1" customWidth="1"/>
    <col min="9741" max="9984" width="11.42578125" style="86"/>
    <col min="9985" max="9985" width="28.85546875" style="86" bestFit="1" customWidth="1"/>
    <col min="9986" max="9986" width="12.85546875" style="86" bestFit="1" customWidth="1"/>
    <col min="9987" max="9987" width="14" style="86" customWidth="1"/>
    <col min="9988" max="9989" width="12.85546875" style="86" bestFit="1" customWidth="1"/>
    <col min="9990" max="9991" width="12" style="86" bestFit="1" customWidth="1"/>
    <col min="9992" max="9993" width="12.85546875" style="86" bestFit="1" customWidth="1"/>
    <col min="9994" max="9995" width="12" style="86" bestFit="1" customWidth="1"/>
    <col min="9996" max="9996" width="11.5703125" style="86" bestFit="1" customWidth="1"/>
    <col min="9997" max="10240" width="11.42578125" style="86"/>
    <col min="10241" max="10241" width="28.85546875" style="86" bestFit="1" customWidth="1"/>
    <col min="10242" max="10242" width="12.85546875" style="86" bestFit="1" customWidth="1"/>
    <col min="10243" max="10243" width="14" style="86" customWidth="1"/>
    <col min="10244" max="10245" width="12.85546875" style="86" bestFit="1" customWidth="1"/>
    <col min="10246" max="10247" width="12" style="86" bestFit="1" customWidth="1"/>
    <col min="10248" max="10249" width="12.85546875" style="86" bestFit="1" customWidth="1"/>
    <col min="10250" max="10251" width="12" style="86" bestFit="1" customWidth="1"/>
    <col min="10252" max="10252" width="11.5703125" style="86" bestFit="1" customWidth="1"/>
    <col min="10253" max="10496" width="11.42578125" style="86"/>
    <col min="10497" max="10497" width="28.85546875" style="86" bestFit="1" customWidth="1"/>
    <col min="10498" max="10498" width="12.85546875" style="86" bestFit="1" customWidth="1"/>
    <col min="10499" max="10499" width="14" style="86" customWidth="1"/>
    <col min="10500" max="10501" width="12.85546875" style="86" bestFit="1" customWidth="1"/>
    <col min="10502" max="10503" width="12" style="86" bestFit="1" customWidth="1"/>
    <col min="10504" max="10505" width="12.85546875" style="86" bestFit="1" customWidth="1"/>
    <col min="10506" max="10507" width="12" style="86" bestFit="1" customWidth="1"/>
    <col min="10508" max="10508" width="11.5703125" style="86" bestFit="1" customWidth="1"/>
    <col min="10509" max="10752" width="11.42578125" style="86"/>
    <col min="10753" max="10753" width="28.85546875" style="86" bestFit="1" customWidth="1"/>
    <col min="10754" max="10754" width="12.85546875" style="86" bestFit="1" customWidth="1"/>
    <col min="10755" max="10755" width="14" style="86" customWidth="1"/>
    <col min="10756" max="10757" width="12.85546875" style="86" bestFit="1" customWidth="1"/>
    <col min="10758" max="10759" width="12" style="86" bestFit="1" customWidth="1"/>
    <col min="10760" max="10761" width="12.85546875" style="86" bestFit="1" customWidth="1"/>
    <col min="10762" max="10763" width="12" style="86" bestFit="1" customWidth="1"/>
    <col min="10764" max="10764" width="11.5703125" style="86" bestFit="1" customWidth="1"/>
    <col min="10765" max="11008" width="11.42578125" style="86"/>
    <col min="11009" max="11009" width="28.85546875" style="86" bestFit="1" customWidth="1"/>
    <col min="11010" max="11010" width="12.85546875" style="86" bestFit="1" customWidth="1"/>
    <col min="11011" max="11011" width="14" style="86" customWidth="1"/>
    <col min="11012" max="11013" width="12.85546875" style="86" bestFit="1" customWidth="1"/>
    <col min="11014" max="11015" width="12" style="86" bestFit="1" customWidth="1"/>
    <col min="11016" max="11017" width="12.85546875" style="86" bestFit="1" customWidth="1"/>
    <col min="11018" max="11019" width="12" style="86" bestFit="1" customWidth="1"/>
    <col min="11020" max="11020" width="11.5703125" style="86" bestFit="1" customWidth="1"/>
    <col min="11021" max="11264" width="11.42578125" style="86"/>
    <col min="11265" max="11265" width="28.85546875" style="86" bestFit="1" customWidth="1"/>
    <col min="11266" max="11266" width="12.85546875" style="86" bestFit="1" customWidth="1"/>
    <col min="11267" max="11267" width="14" style="86" customWidth="1"/>
    <col min="11268" max="11269" width="12.85546875" style="86" bestFit="1" customWidth="1"/>
    <col min="11270" max="11271" width="12" style="86" bestFit="1" customWidth="1"/>
    <col min="11272" max="11273" width="12.85546875" style="86" bestFit="1" customWidth="1"/>
    <col min="11274" max="11275" width="12" style="86" bestFit="1" customWidth="1"/>
    <col min="11276" max="11276" width="11.5703125" style="86" bestFit="1" customWidth="1"/>
    <col min="11277" max="11520" width="11.42578125" style="86"/>
    <col min="11521" max="11521" width="28.85546875" style="86" bestFit="1" customWidth="1"/>
    <col min="11522" max="11522" width="12.85546875" style="86" bestFit="1" customWidth="1"/>
    <col min="11523" max="11523" width="14" style="86" customWidth="1"/>
    <col min="11524" max="11525" width="12.85546875" style="86" bestFit="1" customWidth="1"/>
    <col min="11526" max="11527" width="12" style="86" bestFit="1" customWidth="1"/>
    <col min="11528" max="11529" width="12.85546875" style="86" bestFit="1" customWidth="1"/>
    <col min="11530" max="11531" width="12" style="86" bestFit="1" customWidth="1"/>
    <col min="11532" max="11532" width="11.5703125" style="86" bestFit="1" customWidth="1"/>
    <col min="11533" max="11776" width="11.42578125" style="86"/>
    <col min="11777" max="11777" width="28.85546875" style="86" bestFit="1" customWidth="1"/>
    <col min="11778" max="11778" width="12.85546875" style="86" bestFit="1" customWidth="1"/>
    <col min="11779" max="11779" width="14" style="86" customWidth="1"/>
    <col min="11780" max="11781" width="12.85546875" style="86" bestFit="1" customWidth="1"/>
    <col min="11782" max="11783" width="12" style="86" bestFit="1" customWidth="1"/>
    <col min="11784" max="11785" width="12.85546875" style="86" bestFit="1" customWidth="1"/>
    <col min="11786" max="11787" width="12" style="86" bestFit="1" customWidth="1"/>
    <col min="11788" max="11788" width="11.5703125" style="86" bestFit="1" customWidth="1"/>
    <col min="11789" max="12032" width="11.42578125" style="86"/>
    <col min="12033" max="12033" width="28.85546875" style="86" bestFit="1" customWidth="1"/>
    <col min="12034" max="12034" width="12.85546875" style="86" bestFit="1" customWidth="1"/>
    <col min="12035" max="12035" width="14" style="86" customWidth="1"/>
    <col min="12036" max="12037" width="12.85546875" style="86" bestFit="1" customWidth="1"/>
    <col min="12038" max="12039" width="12" style="86" bestFit="1" customWidth="1"/>
    <col min="12040" max="12041" width="12.85546875" style="86" bestFit="1" customWidth="1"/>
    <col min="12042" max="12043" width="12" style="86" bestFit="1" customWidth="1"/>
    <col min="12044" max="12044" width="11.5703125" style="86" bestFit="1" customWidth="1"/>
    <col min="12045" max="12288" width="11.42578125" style="86"/>
    <col min="12289" max="12289" width="28.85546875" style="86" bestFit="1" customWidth="1"/>
    <col min="12290" max="12290" width="12.85546875" style="86" bestFit="1" customWidth="1"/>
    <col min="12291" max="12291" width="14" style="86" customWidth="1"/>
    <col min="12292" max="12293" width="12.85546875" style="86" bestFit="1" customWidth="1"/>
    <col min="12294" max="12295" width="12" style="86" bestFit="1" customWidth="1"/>
    <col min="12296" max="12297" width="12.85546875" style="86" bestFit="1" customWidth="1"/>
    <col min="12298" max="12299" width="12" style="86" bestFit="1" customWidth="1"/>
    <col min="12300" max="12300" width="11.5703125" style="86" bestFit="1" customWidth="1"/>
    <col min="12301" max="12544" width="11.42578125" style="86"/>
    <col min="12545" max="12545" width="28.85546875" style="86" bestFit="1" customWidth="1"/>
    <col min="12546" max="12546" width="12.85546875" style="86" bestFit="1" customWidth="1"/>
    <col min="12547" max="12547" width="14" style="86" customWidth="1"/>
    <col min="12548" max="12549" width="12.85546875" style="86" bestFit="1" customWidth="1"/>
    <col min="12550" max="12551" width="12" style="86" bestFit="1" customWidth="1"/>
    <col min="12552" max="12553" width="12.85546875" style="86" bestFit="1" customWidth="1"/>
    <col min="12554" max="12555" width="12" style="86" bestFit="1" customWidth="1"/>
    <col min="12556" max="12556" width="11.5703125" style="86" bestFit="1" customWidth="1"/>
    <col min="12557" max="12800" width="11.42578125" style="86"/>
    <col min="12801" max="12801" width="28.85546875" style="86" bestFit="1" customWidth="1"/>
    <col min="12802" max="12802" width="12.85546875" style="86" bestFit="1" customWidth="1"/>
    <col min="12803" max="12803" width="14" style="86" customWidth="1"/>
    <col min="12804" max="12805" width="12.85546875" style="86" bestFit="1" customWidth="1"/>
    <col min="12806" max="12807" width="12" style="86" bestFit="1" customWidth="1"/>
    <col min="12808" max="12809" width="12.85546875" style="86" bestFit="1" customWidth="1"/>
    <col min="12810" max="12811" width="12" style="86" bestFit="1" customWidth="1"/>
    <col min="12812" max="12812" width="11.5703125" style="86" bestFit="1" customWidth="1"/>
    <col min="12813" max="13056" width="11.42578125" style="86"/>
    <col min="13057" max="13057" width="28.85546875" style="86" bestFit="1" customWidth="1"/>
    <col min="13058" max="13058" width="12.85546875" style="86" bestFit="1" customWidth="1"/>
    <col min="13059" max="13059" width="14" style="86" customWidth="1"/>
    <col min="13060" max="13061" width="12.85546875" style="86" bestFit="1" customWidth="1"/>
    <col min="13062" max="13063" width="12" style="86" bestFit="1" customWidth="1"/>
    <col min="13064" max="13065" width="12.85546875" style="86" bestFit="1" customWidth="1"/>
    <col min="13066" max="13067" width="12" style="86" bestFit="1" customWidth="1"/>
    <col min="13068" max="13068" width="11.5703125" style="86" bestFit="1" customWidth="1"/>
    <col min="13069" max="13312" width="11.42578125" style="86"/>
    <col min="13313" max="13313" width="28.85546875" style="86" bestFit="1" customWidth="1"/>
    <col min="13314" max="13314" width="12.85546875" style="86" bestFit="1" customWidth="1"/>
    <col min="13315" max="13315" width="14" style="86" customWidth="1"/>
    <col min="13316" max="13317" width="12.85546875" style="86" bestFit="1" customWidth="1"/>
    <col min="13318" max="13319" width="12" style="86" bestFit="1" customWidth="1"/>
    <col min="13320" max="13321" width="12.85546875" style="86" bestFit="1" customWidth="1"/>
    <col min="13322" max="13323" width="12" style="86" bestFit="1" customWidth="1"/>
    <col min="13324" max="13324" width="11.5703125" style="86" bestFit="1" customWidth="1"/>
    <col min="13325" max="13568" width="11.42578125" style="86"/>
    <col min="13569" max="13569" width="28.85546875" style="86" bestFit="1" customWidth="1"/>
    <col min="13570" max="13570" width="12.85546875" style="86" bestFit="1" customWidth="1"/>
    <col min="13571" max="13571" width="14" style="86" customWidth="1"/>
    <col min="13572" max="13573" width="12.85546875" style="86" bestFit="1" customWidth="1"/>
    <col min="13574" max="13575" width="12" style="86" bestFit="1" customWidth="1"/>
    <col min="13576" max="13577" width="12.85546875" style="86" bestFit="1" customWidth="1"/>
    <col min="13578" max="13579" width="12" style="86" bestFit="1" customWidth="1"/>
    <col min="13580" max="13580" width="11.5703125" style="86" bestFit="1" customWidth="1"/>
    <col min="13581" max="13824" width="11.42578125" style="86"/>
    <col min="13825" max="13825" width="28.85546875" style="86" bestFit="1" customWidth="1"/>
    <col min="13826" max="13826" width="12.85546875" style="86" bestFit="1" customWidth="1"/>
    <col min="13827" max="13827" width="14" style="86" customWidth="1"/>
    <col min="13828" max="13829" width="12.85546875" style="86" bestFit="1" customWidth="1"/>
    <col min="13830" max="13831" width="12" style="86" bestFit="1" customWidth="1"/>
    <col min="13832" max="13833" width="12.85546875" style="86" bestFit="1" customWidth="1"/>
    <col min="13834" max="13835" width="12" style="86" bestFit="1" customWidth="1"/>
    <col min="13836" max="13836" width="11.5703125" style="86" bestFit="1" customWidth="1"/>
    <col min="13837" max="14080" width="11.42578125" style="86"/>
    <col min="14081" max="14081" width="28.85546875" style="86" bestFit="1" customWidth="1"/>
    <col min="14082" max="14082" width="12.85546875" style="86" bestFit="1" customWidth="1"/>
    <col min="14083" max="14083" width="14" style="86" customWidth="1"/>
    <col min="14084" max="14085" width="12.85546875" style="86" bestFit="1" customWidth="1"/>
    <col min="14086" max="14087" width="12" style="86" bestFit="1" customWidth="1"/>
    <col min="14088" max="14089" width="12.85546875" style="86" bestFit="1" customWidth="1"/>
    <col min="14090" max="14091" width="12" style="86" bestFit="1" customWidth="1"/>
    <col min="14092" max="14092" width="11.5703125" style="86" bestFit="1" customWidth="1"/>
    <col min="14093" max="14336" width="11.42578125" style="86"/>
    <col min="14337" max="14337" width="28.85546875" style="86" bestFit="1" customWidth="1"/>
    <col min="14338" max="14338" width="12.85546875" style="86" bestFit="1" customWidth="1"/>
    <col min="14339" max="14339" width="14" style="86" customWidth="1"/>
    <col min="14340" max="14341" width="12.85546875" style="86" bestFit="1" customWidth="1"/>
    <col min="14342" max="14343" width="12" style="86" bestFit="1" customWidth="1"/>
    <col min="14344" max="14345" width="12.85546875" style="86" bestFit="1" customWidth="1"/>
    <col min="14346" max="14347" width="12" style="86" bestFit="1" customWidth="1"/>
    <col min="14348" max="14348" width="11.5703125" style="86" bestFit="1" customWidth="1"/>
    <col min="14349" max="14592" width="11.42578125" style="86"/>
    <col min="14593" max="14593" width="28.85546875" style="86" bestFit="1" customWidth="1"/>
    <col min="14594" max="14594" width="12.85546875" style="86" bestFit="1" customWidth="1"/>
    <col min="14595" max="14595" width="14" style="86" customWidth="1"/>
    <col min="14596" max="14597" width="12.85546875" style="86" bestFit="1" customWidth="1"/>
    <col min="14598" max="14599" width="12" style="86" bestFit="1" customWidth="1"/>
    <col min="14600" max="14601" width="12.85546875" style="86" bestFit="1" customWidth="1"/>
    <col min="14602" max="14603" width="12" style="86" bestFit="1" customWidth="1"/>
    <col min="14604" max="14604" width="11.5703125" style="86" bestFit="1" customWidth="1"/>
    <col min="14605" max="14848" width="11.42578125" style="86"/>
    <col min="14849" max="14849" width="28.85546875" style="86" bestFit="1" customWidth="1"/>
    <col min="14850" max="14850" width="12.85546875" style="86" bestFit="1" customWidth="1"/>
    <col min="14851" max="14851" width="14" style="86" customWidth="1"/>
    <col min="14852" max="14853" width="12.85546875" style="86" bestFit="1" customWidth="1"/>
    <col min="14854" max="14855" width="12" style="86" bestFit="1" customWidth="1"/>
    <col min="14856" max="14857" width="12.85546875" style="86" bestFit="1" customWidth="1"/>
    <col min="14858" max="14859" width="12" style="86" bestFit="1" customWidth="1"/>
    <col min="14860" max="14860" width="11.5703125" style="86" bestFit="1" customWidth="1"/>
    <col min="14861" max="15104" width="11.42578125" style="86"/>
    <col min="15105" max="15105" width="28.85546875" style="86" bestFit="1" customWidth="1"/>
    <col min="15106" max="15106" width="12.85546875" style="86" bestFit="1" customWidth="1"/>
    <col min="15107" max="15107" width="14" style="86" customWidth="1"/>
    <col min="15108" max="15109" width="12.85546875" style="86" bestFit="1" customWidth="1"/>
    <col min="15110" max="15111" width="12" style="86" bestFit="1" customWidth="1"/>
    <col min="15112" max="15113" width="12.85546875" style="86" bestFit="1" customWidth="1"/>
    <col min="15114" max="15115" width="12" style="86" bestFit="1" customWidth="1"/>
    <col min="15116" max="15116" width="11.5703125" style="86" bestFit="1" customWidth="1"/>
    <col min="15117" max="15360" width="11.42578125" style="86"/>
    <col min="15361" max="15361" width="28.85546875" style="86" bestFit="1" customWidth="1"/>
    <col min="15362" max="15362" width="12.85546875" style="86" bestFit="1" customWidth="1"/>
    <col min="15363" max="15363" width="14" style="86" customWidth="1"/>
    <col min="15364" max="15365" width="12.85546875" style="86" bestFit="1" customWidth="1"/>
    <col min="15366" max="15367" width="12" style="86" bestFit="1" customWidth="1"/>
    <col min="15368" max="15369" width="12.85546875" style="86" bestFit="1" customWidth="1"/>
    <col min="15370" max="15371" width="12" style="86" bestFit="1" customWidth="1"/>
    <col min="15372" max="15372" width="11.5703125" style="86" bestFit="1" customWidth="1"/>
    <col min="15373" max="15616" width="11.42578125" style="86"/>
    <col min="15617" max="15617" width="28.85546875" style="86" bestFit="1" customWidth="1"/>
    <col min="15618" max="15618" width="12.85546875" style="86" bestFit="1" customWidth="1"/>
    <col min="15619" max="15619" width="14" style="86" customWidth="1"/>
    <col min="15620" max="15621" width="12.85546875" style="86" bestFit="1" customWidth="1"/>
    <col min="15622" max="15623" width="12" style="86" bestFit="1" customWidth="1"/>
    <col min="15624" max="15625" width="12.85546875" style="86" bestFit="1" customWidth="1"/>
    <col min="15626" max="15627" width="12" style="86" bestFit="1" customWidth="1"/>
    <col min="15628" max="15628" width="11.5703125" style="86" bestFit="1" customWidth="1"/>
    <col min="15629" max="15872" width="11.42578125" style="86"/>
    <col min="15873" max="15873" width="28.85546875" style="86" bestFit="1" customWidth="1"/>
    <col min="15874" max="15874" width="12.85546875" style="86" bestFit="1" customWidth="1"/>
    <col min="15875" max="15875" width="14" style="86" customWidth="1"/>
    <col min="15876" max="15877" width="12.85546875" style="86" bestFit="1" customWidth="1"/>
    <col min="15878" max="15879" width="12" style="86" bestFit="1" customWidth="1"/>
    <col min="15880" max="15881" width="12.85546875" style="86" bestFit="1" customWidth="1"/>
    <col min="15882" max="15883" width="12" style="86" bestFit="1" customWidth="1"/>
    <col min="15884" max="15884" width="11.5703125" style="86" bestFit="1" customWidth="1"/>
    <col min="15885" max="16128" width="11.42578125" style="86"/>
    <col min="16129" max="16129" width="28.85546875" style="86" bestFit="1" customWidth="1"/>
    <col min="16130" max="16130" width="12.85546875" style="86" bestFit="1" customWidth="1"/>
    <col min="16131" max="16131" width="14" style="86" customWidth="1"/>
    <col min="16132" max="16133" width="12.85546875" style="86" bestFit="1" customWidth="1"/>
    <col min="16134" max="16135" width="12" style="86" bestFit="1" customWidth="1"/>
    <col min="16136" max="16137" width="12.85546875" style="86" bestFit="1" customWidth="1"/>
    <col min="16138" max="16139" width="12" style="86" bestFit="1" customWidth="1"/>
    <col min="16140" max="16140" width="11.5703125" style="86" bestFit="1" customWidth="1"/>
    <col min="16141" max="16384" width="11.42578125" style="86"/>
  </cols>
  <sheetData>
    <row r="1" spans="2:14" ht="126" customHeight="1" x14ac:dyDescent="0.2"/>
    <row r="2" spans="2:14" x14ac:dyDescent="0.2">
      <c r="B2" s="77" t="s">
        <v>281</v>
      </c>
      <c r="E2" s="177" t="s">
        <v>0</v>
      </c>
      <c r="M2" s="150"/>
    </row>
    <row r="3" spans="2:14" x14ac:dyDescent="0.2">
      <c r="B3" s="178" t="s">
        <v>416</v>
      </c>
      <c r="E3" s="177" t="s">
        <v>1</v>
      </c>
      <c r="M3" s="179"/>
    </row>
    <row r="5" spans="2:14" ht="15.75" x14ac:dyDescent="0.2">
      <c r="E5" s="214" t="s">
        <v>417</v>
      </c>
      <c r="M5" s="150"/>
      <c r="N5" s="231"/>
    </row>
    <row r="6" spans="2:14" x14ac:dyDescent="0.2">
      <c r="E6" s="149" t="s">
        <v>540</v>
      </c>
    </row>
    <row r="7" spans="2:14" x14ac:dyDescent="0.2">
      <c r="E7" s="177" t="s">
        <v>258</v>
      </c>
    </row>
    <row r="9" spans="2:14" x14ac:dyDescent="0.2">
      <c r="C9" s="232"/>
      <c r="G9" s="181"/>
      <c r="I9" s="181"/>
      <c r="J9" s="181"/>
      <c r="M9" s="181"/>
    </row>
    <row r="10" spans="2:14" ht="13.5" thickBot="1" x14ac:dyDescent="0.25">
      <c r="C10" s="181"/>
      <c r="D10" s="232"/>
      <c r="E10" s="181"/>
      <c r="G10" s="181"/>
      <c r="I10" s="181"/>
      <c r="J10" s="181"/>
      <c r="M10" s="181"/>
    </row>
    <row r="11" spans="2:14" ht="13.5" thickTop="1" x14ac:dyDescent="0.2">
      <c r="B11" s="237" t="s">
        <v>418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8"/>
    </row>
    <row r="12" spans="2:14" ht="48" x14ac:dyDescent="0.2">
      <c r="B12" s="303" t="s">
        <v>419</v>
      </c>
      <c r="C12" s="293" t="s">
        <v>309</v>
      </c>
      <c r="D12" s="293" t="s">
        <v>420</v>
      </c>
      <c r="E12" s="293" t="s">
        <v>312</v>
      </c>
      <c r="F12" s="293" t="s">
        <v>313</v>
      </c>
      <c r="G12" s="293" t="s">
        <v>314</v>
      </c>
      <c r="H12" s="293" t="s">
        <v>284</v>
      </c>
      <c r="I12" s="293" t="s">
        <v>315</v>
      </c>
      <c r="J12" s="293" t="s">
        <v>316</v>
      </c>
      <c r="K12" s="293" t="s">
        <v>317</v>
      </c>
      <c r="L12" s="293" t="s">
        <v>318</v>
      </c>
      <c r="M12" s="318" t="s">
        <v>319</v>
      </c>
    </row>
    <row r="13" spans="2:14" x14ac:dyDescent="0.2">
      <c r="B13" s="319" t="s">
        <v>421</v>
      </c>
      <c r="C13" s="304" t="s">
        <v>422</v>
      </c>
      <c r="D13" s="304" t="s">
        <v>423</v>
      </c>
      <c r="E13" s="304" t="s">
        <v>424</v>
      </c>
      <c r="F13" s="304" t="s">
        <v>425</v>
      </c>
      <c r="G13" s="304" t="s">
        <v>426</v>
      </c>
      <c r="H13" s="304" t="s">
        <v>427</v>
      </c>
      <c r="I13" s="304" t="s">
        <v>428</v>
      </c>
      <c r="J13" s="304" t="s">
        <v>429</v>
      </c>
      <c r="K13" s="304" t="s">
        <v>430</v>
      </c>
      <c r="L13" s="304" t="s">
        <v>431</v>
      </c>
      <c r="M13" s="305" t="s">
        <v>432</v>
      </c>
    </row>
    <row r="14" spans="2:14" x14ac:dyDescent="0.2">
      <c r="B14" s="310" t="s">
        <v>433</v>
      </c>
      <c r="C14" s="311">
        <v>24068071.999999989</v>
      </c>
      <c r="D14" s="312">
        <v>11296464</v>
      </c>
      <c r="E14" s="311">
        <v>35364535.999999993</v>
      </c>
      <c r="F14" s="311">
        <v>21566918.699999947</v>
      </c>
      <c r="G14" s="311">
        <v>13797617.300000045</v>
      </c>
      <c r="H14" s="311">
        <v>9720768.8399999887</v>
      </c>
      <c r="I14" s="311">
        <v>11846149.859999953</v>
      </c>
      <c r="J14" s="311">
        <v>25643767.160000004</v>
      </c>
      <c r="K14" s="311">
        <v>9720768.8399999999</v>
      </c>
      <c r="L14" s="311">
        <v>9591883.3499999996</v>
      </c>
      <c r="M14" s="313">
        <v>128885.48999998927</v>
      </c>
    </row>
    <row r="15" spans="2:14" x14ac:dyDescent="0.2">
      <c r="B15" s="310" t="s">
        <v>434</v>
      </c>
      <c r="C15" s="311">
        <v>0</v>
      </c>
      <c r="D15" s="312">
        <v>5196303.54</v>
      </c>
      <c r="E15" s="311">
        <v>5196303.54</v>
      </c>
      <c r="F15" s="311">
        <v>2703207.8</v>
      </c>
      <c r="G15" s="311">
        <v>2493095.7400000002</v>
      </c>
      <c r="H15" s="311">
        <v>2703207.8</v>
      </c>
      <c r="I15" s="311">
        <v>0</v>
      </c>
      <c r="J15" s="311">
        <v>2493095.7400000002</v>
      </c>
      <c r="K15" s="311">
        <v>2703207.8</v>
      </c>
      <c r="L15" s="311">
        <v>2688359.8</v>
      </c>
      <c r="M15" s="313">
        <v>14848</v>
      </c>
    </row>
    <row r="16" spans="2:14" x14ac:dyDescent="0.2">
      <c r="B16" s="306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289"/>
    </row>
    <row r="17" spans="2:17" ht="13.5" thickBot="1" x14ac:dyDescent="0.25">
      <c r="B17" s="320" t="s">
        <v>488</v>
      </c>
      <c r="C17" s="316">
        <v>24068071.999999989</v>
      </c>
      <c r="D17" s="316">
        <v>16492767.539999999</v>
      </c>
      <c r="E17" s="316">
        <v>40560839.539999992</v>
      </c>
      <c r="F17" s="316">
        <v>24270126.499999948</v>
      </c>
      <c r="G17" s="316">
        <v>16290713.040000046</v>
      </c>
      <c r="H17" s="316">
        <v>12423976.639999988</v>
      </c>
      <c r="I17" s="316">
        <v>11846149.859999953</v>
      </c>
      <c r="J17" s="316">
        <v>28136862.900000006</v>
      </c>
      <c r="K17" s="316">
        <v>12423976.640000001</v>
      </c>
      <c r="L17" s="316">
        <v>12280243.15</v>
      </c>
      <c r="M17" s="317">
        <v>143733.48999998928</v>
      </c>
    </row>
    <row r="18" spans="2:17" ht="18" customHeight="1" thickTop="1" x14ac:dyDescent="0.2"/>
    <row r="19" spans="2:17" ht="18" customHeight="1" x14ac:dyDescent="0.2"/>
    <row r="20" spans="2:17" ht="18" customHeight="1" x14ac:dyDescent="0.2"/>
    <row r="21" spans="2:17" ht="18" customHeight="1" x14ac:dyDescent="0.2"/>
    <row r="22" spans="2:17" s="112" customFormat="1" x14ac:dyDescent="0.2">
      <c r="B22" s="31"/>
      <c r="C22"/>
      <c r="E22"/>
      <c r="F22" s="17"/>
      <c r="G22" s="47"/>
      <c r="H22" s="47"/>
      <c r="I22"/>
      <c r="J22"/>
      <c r="K22" s="206"/>
      <c r="L22" s="206"/>
      <c r="M22" s="206"/>
      <c r="N22" s="206"/>
    </row>
    <row r="23" spans="2:17" s="112" customFormat="1" x14ac:dyDescent="0.2">
      <c r="B23" s="31"/>
      <c r="E23"/>
      <c r="F23" s="17"/>
      <c r="G23" s="47"/>
      <c r="H23" s="47"/>
      <c r="I23"/>
      <c r="J23"/>
      <c r="K23" s="206"/>
      <c r="L23" s="206"/>
      <c r="M23" s="206"/>
      <c r="N23" s="206"/>
    </row>
    <row r="24" spans="2:17" s="112" customFormat="1" x14ac:dyDescent="0.2">
      <c r="B24" s="45" t="s">
        <v>71</v>
      </c>
      <c r="E24"/>
      <c r="F24" s="17"/>
      <c r="G24" s="47"/>
      <c r="H24" s="47"/>
      <c r="I24"/>
      <c r="J24" s="37"/>
      <c r="K24" s="206"/>
      <c r="M24" s="206"/>
      <c r="N24" s="206"/>
    </row>
    <row r="25" spans="2:17" s="112" customFormat="1" x14ac:dyDescent="0.2">
      <c r="B25" s="45" t="s">
        <v>132</v>
      </c>
      <c r="C25"/>
      <c r="E25"/>
      <c r="F25" s="17"/>
      <c r="G25" s="47"/>
      <c r="H25" s="47"/>
      <c r="I25"/>
      <c r="J25" s="37"/>
      <c r="K25" s="206"/>
      <c r="M25" s="206"/>
      <c r="N25" s="206"/>
    </row>
    <row r="26" spans="2:17" s="112" customFormat="1" x14ac:dyDescent="0.2">
      <c r="C26"/>
      <c r="E26" s="47"/>
      <c r="F26" s="17"/>
      <c r="G26" s="47"/>
      <c r="H26" s="47"/>
      <c r="I26"/>
      <c r="J26"/>
      <c r="K26" s="206"/>
      <c r="M26" s="206"/>
      <c r="N26" s="206"/>
      <c r="O26" s="197"/>
    </row>
    <row r="27" spans="2:17" s="112" customFormat="1" x14ac:dyDescent="0.2">
      <c r="C27"/>
      <c r="E27" s="47"/>
      <c r="F27" s="17"/>
      <c r="G27" s="47"/>
      <c r="H27" s="47"/>
      <c r="I27"/>
      <c r="J27"/>
      <c r="K27" s="206"/>
      <c r="L27" s="206"/>
      <c r="M27" s="206"/>
      <c r="N27" s="206"/>
      <c r="O27" s="197"/>
      <c r="Q27"/>
    </row>
  </sheetData>
  <printOptions horizontalCentered="1"/>
  <pageMargins left="0.15748031496062992" right="0.15748031496062992" top="0.23622047244094491" bottom="0.15748031496062992" header="0" footer="0"/>
  <pageSetup scale="7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selection activeCell="B1" sqref="B1"/>
    </sheetView>
  </sheetViews>
  <sheetFormatPr baseColWidth="10" defaultRowHeight="12.75" x14ac:dyDescent="0.2"/>
  <cols>
    <col min="1" max="1" width="9.140625" style="86" customWidth="1"/>
    <col min="2" max="2" width="56.140625" style="86" bestFit="1" customWidth="1"/>
    <col min="3" max="6" width="14.42578125" style="86" bestFit="1" customWidth="1"/>
    <col min="7" max="7" width="14.28515625" style="86" customWidth="1"/>
    <col min="8" max="12" width="14.42578125" style="86" bestFit="1" customWidth="1"/>
    <col min="13" max="13" width="12" style="86" bestFit="1" customWidth="1"/>
    <col min="14" max="256" width="11.42578125" style="86"/>
    <col min="257" max="257" width="9.140625" style="86" customWidth="1"/>
    <col min="258" max="258" width="56.140625" style="86" bestFit="1" customWidth="1"/>
    <col min="259" max="259" width="14.42578125" style="86" bestFit="1" customWidth="1"/>
    <col min="260" max="260" width="13.42578125" style="86" bestFit="1" customWidth="1"/>
    <col min="261" max="262" width="14.42578125" style="86" bestFit="1" customWidth="1"/>
    <col min="263" max="264" width="13.42578125" style="86" bestFit="1" customWidth="1"/>
    <col min="265" max="266" width="14.42578125" style="86" bestFit="1" customWidth="1"/>
    <col min="267" max="268" width="13.42578125" style="86" bestFit="1" customWidth="1"/>
    <col min="269" max="269" width="12" style="86" bestFit="1" customWidth="1"/>
    <col min="270" max="512" width="11.42578125" style="86"/>
    <col min="513" max="513" width="9.140625" style="86" customWidth="1"/>
    <col min="514" max="514" width="56.140625" style="86" bestFit="1" customWidth="1"/>
    <col min="515" max="515" width="14.42578125" style="86" bestFit="1" customWidth="1"/>
    <col min="516" max="516" width="13.42578125" style="86" bestFit="1" customWidth="1"/>
    <col min="517" max="518" width="14.42578125" style="86" bestFit="1" customWidth="1"/>
    <col min="519" max="520" width="13.42578125" style="86" bestFit="1" customWidth="1"/>
    <col min="521" max="522" width="14.42578125" style="86" bestFit="1" customWidth="1"/>
    <col min="523" max="524" width="13.42578125" style="86" bestFit="1" customWidth="1"/>
    <col min="525" max="525" width="12" style="86" bestFit="1" customWidth="1"/>
    <col min="526" max="768" width="11.42578125" style="86"/>
    <col min="769" max="769" width="9.140625" style="86" customWidth="1"/>
    <col min="770" max="770" width="56.140625" style="86" bestFit="1" customWidth="1"/>
    <col min="771" max="771" width="14.42578125" style="86" bestFit="1" customWidth="1"/>
    <col min="772" max="772" width="13.42578125" style="86" bestFit="1" customWidth="1"/>
    <col min="773" max="774" width="14.42578125" style="86" bestFit="1" customWidth="1"/>
    <col min="775" max="776" width="13.42578125" style="86" bestFit="1" customWidth="1"/>
    <col min="777" max="778" width="14.42578125" style="86" bestFit="1" customWidth="1"/>
    <col min="779" max="780" width="13.42578125" style="86" bestFit="1" customWidth="1"/>
    <col min="781" max="781" width="12" style="86" bestFit="1" customWidth="1"/>
    <col min="782" max="1024" width="11.42578125" style="86"/>
    <col min="1025" max="1025" width="9.140625" style="86" customWidth="1"/>
    <col min="1026" max="1026" width="56.140625" style="86" bestFit="1" customWidth="1"/>
    <col min="1027" max="1027" width="14.42578125" style="86" bestFit="1" customWidth="1"/>
    <col min="1028" max="1028" width="13.42578125" style="86" bestFit="1" customWidth="1"/>
    <col min="1029" max="1030" width="14.42578125" style="86" bestFit="1" customWidth="1"/>
    <col min="1031" max="1032" width="13.42578125" style="86" bestFit="1" customWidth="1"/>
    <col min="1033" max="1034" width="14.42578125" style="86" bestFit="1" customWidth="1"/>
    <col min="1035" max="1036" width="13.42578125" style="86" bestFit="1" customWidth="1"/>
    <col min="1037" max="1037" width="12" style="86" bestFit="1" customWidth="1"/>
    <col min="1038" max="1280" width="11.42578125" style="86"/>
    <col min="1281" max="1281" width="9.140625" style="86" customWidth="1"/>
    <col min="1282" max="1282" width="56.140625" style="86" bestFit="1" customWidth="1"/>
    <col min="1283" max="1283" width="14.42578125" style="86" bestFit="1" customWidth="1"/>
    <col min="1284" max="1284" width="13.42578125" style="86" bestFit="1" customWidth="1"/>
    <col min="1285" max="1286" width="14.42578125" style="86" bestFit="1" customWidth="1"/>
    <col min="1287" max="1288" width="13.42578125" style="86" bestFit="1" customWidth="1"/>
    <col min="1289" max="1290" width="14.42578125" style="86" bestFit="1" customWidth="1"/>
    <col min="1291" max="1292" width="13.42578125" style="86" bestFit="1" customWidth="1"/>
    <col min="1293" max="1293" width="12" style="86" bestFit="1" customWidth="1"/>
    <col min="1294" max="1536" width="11.42578125" style="86"/>
    <col min="1537" max="1537" width="9.140625" style="86" customWidth="1"/>
    <col min="1538" max="1538" width="56.140625" style="86" bestFit="1" customWidth="1"/>
    <col min="1539" max="1539" width="14.42578125" style="86" bestFit="1" customWidth="1"/>
    <col min="1540" max="1540" width="13.42578125" style="86" bestFit="1" customWidth="1"/>
    <col min="1541" max="1542" width="14.42578125" style="86" bestFit="1" customWidth="1"/>
    <col min="1543" max="1544" width="13.42578125" style="86" bestFit="1" customWidth="1"/>
    <col min="1545" max="1546" width="14.42578125" style="86" bestFit="1" customWidth="1"/>
    <col min="1547" max="1548" width="13.42578125" style="86" bestFit="1" customWidth="1"/>
    <col min="1549" max="1549" width="12" style="86" bestFit="1" customWidth="1"/>
    <col min="1550" max="1792" width="11.42578125" style="86"/>
    <col min="1793" max="1793" width="9.140625" style="86" customWidth="1"/>
    <col min="1794" max="1794" width="56.140625" style="86" bestFit="1" customWidth="1"/>
    <col min="1795" max="1795" width="14.42578125" style="86" bestFit="1" customWidth="1"/>
    <col min="1796" max="1796" width="13.42578125" style="86" bestFit="1" customWidth="1"/>
    <col min="1797" max="1798" width="14.42578125" style="86" bestFit="1" customWidth="1"/>
    <col min="1799" max="1800" width="13.42578125" style="86" bestFit="1" customWidth="1"/>
    <col min="1801" max="1802" width="14.42578125" style="86" bestFit="1" customWidth="1"/>
    <col min="1803" max="1804" width="13.42578125" style="86" bestFit="1" customWidth="1"/>
    <col min="1805" max="1805" width="12" style="86" bestFit="1" customWidth="1"/>
    <col min="1806" max="2048" width="11.42578125" style="86"/>
    <col min="2049" max="2049" width="9.140625" style="86" customWidth="1"/>
    <col min="2050" max="2050" width="56.140625" style="86" bestFit="1" customWidth="1"/>
    <col min="2051" max="2051" width="14.42578125" style="86" bestFit="1" customWidth="1"/>
    <col min="2052" max="2052" width="13.42578125" style="86" bestFit="1" customWidth="1"/>
    <col min="2053" max="2054" width="14.42578125" style="86" bestFit="1" customWidth="1"/>
    <col min="2055" max="2056" width="13.42578125" style="86" bestFit="1" customWidth="1"/>
    <col min="2057" max="2058" width="14.42578125" style="86" bestFit="1" customWidth="1"/>
    <col min="2059" max="2060" width="13.42578125" style="86" bestFit="1" customWidth="1"/>
    <col min="2061" max="2061" width="12" style="86" bestFit="1" customWidth="1"/>
    <col min="2062" max="2304" width="11.42578125" style="86"/>
    <col min="2305" max="2305" width="9.140625" style="86" customWidth="1"/>
    <col min="2306" max="2306" width="56.140625" style="86" bestFit="1" customWidth="1"/>
    <col min="2307" max="2307" width="14.42578125" style="86" bestFit="1" customWidth="1"/>
    <col min="2308" max="2308" width="13.42578125" style="86" bestFit="1" customWidth="1"/>
    <col min="2309" max="2310" width="14.42578125" style="86" bestFit="1" customWidth="1"/>
    <col min="2311" max="2312" width="13.42578125" style="86" bestFit="1" customWidth="1"/>
    <col min="2313" max="2314" width="14.42578125" style="86" bestFit="1" customWidth="1"/>
    <col min="2315" max="2316" width="13.42578125" style="86" bestFit="1" customWidth="1"/>
    <col min="2317" max="2317" width="12" style="86" bestFit="1" customWidth="1"/>
    <col min="2318" max="2560" width="11.42578125" style="86"/>
    <col min="2561" max="2561" width="9.140625" style="86" customWidth="1"/>
    <col min="2562" max="2562" width="56.140625" style="86" bestFit="1" customWidth="1"/>
    <col min="2563" max="2563" width="14.42578125" style="86" bestFit="1" customWidth="1"/>
    <col min="2564" max="2564" width="13.42578125" style="86" bestFit="1" customWidth="1"/>
    <col min="2565" max="2566" width="14.42578125" style="86" bestFit="1" customWidth="1"/>
    <col min="2567" max="2568" width="13.42578125" style="86" bestFit="1" customWidth="1"/>
    <col min="2569" max="2570" width="14.42578125" style="86" bestFit="1" customWidth="1"/>
    <col min="2571" max="2572" width="13.42578125" style="86" bestFit="1" customWidth="1"/>
    <col min="2573" max="2573" width="12" style="86" bestFit="1" customWidth="1"/>
    <col min="2574" max="2816" width="11.42578125" style="86"/>
    <col min="2817" max="2817" width="9.140625" style="86" customWidth="1"/>
    <col min="2818" max="2818" width="56.140625" style="86" bestFit="1" customWidth="1"/>
    <col min="2819" max="2819" width="14.42578125" style="86" bestFit="1" customWidth="1"/>
    <col min="2820" max="2820" width="13.42578125" style="86" bestFit="1" customWidth="1"/>
    <col min="2821" max="2822" width="14.42578125" style="86" bestFit="1" customWidth="1"/>
    <col min="2823" max="2824" width="13.42578125" style="86" bestFit="1" customWidth="1"/>
    <col min="2825" max="2826" width="14.42578125" style="86" bestFit="1" customWidth="1"/>
    <col min="2827" max="2828" width="13.42578125" style="86" bestFit="1" customWidth="1"/>
    <col min="2829" max="2829" width="12" style="86" bestFit="1" customWidth="1"/>
    <col min="2830" max="3072" width="11.42578125" style="86"/>
    <col min="3073" max="3073" width="9.140625" style="86" customWidth="1"/>
    <col min="3074" max="3074" width="56.140625" style="86" bestFit="1" customWidth="1"/>
    <col min="3075" max="3075" width="14.42578125" style="86" bestFit="1" customWidth="1"/>
    <col min="3076" max="3076" width="13.42578125" style="86" bestFit="1" customWidth="1"/>
    <col min="3077" max="3078" width="14.42578125" style="86" bestFit="1" customWidth="1"/>
    <col min="3079" max="3080" width="13.42578125" style="86" bestFit="1" customWidth="1"/>
    <col min="3081" max="3082" width="14.42578125" style="86" bestFit="1" customWidth="1"/>
    <col min="3083" max="3084" width="13.42578125" style="86" bestFit="1" customWidth="1"/>
    <col min="3085" max="3085" width="12" style="86" bestFit="1" customWidth="1"/>
    <col min="3086" max="3328" width="11.42578125" style="86"/>
    <col min="3329" max="3329" width="9.140625" style="86" customWidth="1"/>
    <col min="3330" max="3330" width="56.140625" style="86" bestFit="1" customWidth="1"/>
    <col min="3331" max="3331" width="14.42578125" style="86" bestFit="1" customWidth="1"/>
    <col min="3332" max="3332" width="13.42578125" style="86" bestFit="1" customWidth="1"/>
    <col min="3333" max="3334" width="14.42578125" style="86" bestFit="1" customWidth="1"/>
    <col min="3335" max="3336" width="13.42578125" style="86" bestFit="1" customWidth="1"/>
    <col min="3337" max="3338" width="14.42578125" style="86" bestFit="1" customWidth="1"/>
    <col min="3339" max="3340" width="13.42578125" style="86" bestFit="1" customWidth="1"/>
    <col min="3341" max="3341" width="12" style="86" bestFit="1" customWidth="1"/>
    <col min="3342" max="3584" width="11.42578125" style="86"/>
    <col min="3585" max="3585" width="9.140625" style="86" customWidth="1"/>
    <col min="3586" max="3586" width="56.140625" style="86" bestFit="1" customWidth="1"/>
    <col min="3587" max="3587" width="14.42578125" style="86" bestFit="1" customWidth="1"/>
    <col min="3588" max="3588" width="13.42578125" style="86" bestFit="1" customWidth="1"/>
    <col min="3589" max="3590" width="14.42578125" style="86" bestFit="1" customWidth="1"/>
    <col min="3591" max="3592" width="13.42578125" style="86" bestFit="1" customWidth="1"/>
    <col min="3593" max="3594" width="14.42578125" style="86" bestFit="1" customWidth="1"/>
    <col min="3595" max="3596" width="13.42578125" style="86" bestFit="1" customWidth="1"/>
    <col min="3597" max="3597" width="12" style="86" bestFit="1" customWidth="1"/>
    <col min="3598" max="3840" width="11.42578125" style="86"/>
    <col min="3841" max="3841" width="9.140625" style="86" customWidth="1"/>
    <col min="3842" max="3842" width="56.140625" style="86" bestFit="1" customWidth="1"/>
    <col min="3843" max="3843" width="14.42578125" style="86" bestFit="1" customWidth="1"/>
    <col min="3844" max="3844" width="13.42578125" style="86" bestFit="1" customWidth="1"/>
    <col min="3845" max="3846" width="14.42578125" style="86" bestFit="1" customWidth="1"/>
    <col min="3847" max="3848" width="13.42578125" style="86" bestFit="1" customWidth="1"/>
    <col min="3849" max="3850" width="14.42578125" style="86" bestFit="1" customWidth="1"/>
    <col min="3851" max="3852" width="13.42578125" style="86" bestFit="1" customWidth="1"/>
    <col min="3853" max="3853" width="12" style="86" bestFit="1" customWidth="1"/>
    <col min="3854" max="4096" width="11.42578125" style="86"/>
    <col min="4097" max="4097" width="9.140625" style="86" customWidth="1"/>
    <col min="4098" max="4098" width="56.140625" style="86" bestFit="1" customWidth="1"/>
    <col min="4099" max="4099" width="14.42578125" style="86" bestFit="1" customWidth="1"/>
    <col min="4100" max="4100" width="13.42578125" style="86" bestFit="1" customWidth="1"/>
    <col min="4101" max="4102" width="14.42578125" style="86" bestFit="1" customWidth="1"/>
    <col min="4103" max="4104" width="13.42578125" style="86" bestFit="1" customWidth="1"/>
    <col min="4105" max="4106" width="14.42578125" style="86" bestFit="1" customWidth="1"/>
    <col min="4107" max="4108" width="13.42578125" style="86" bestFit="1" customWidth="1"/>
    <col min="4109" max="4109" width="12" style="86" bestFit="1" customWidth="1"/>
    <col min="4110" max="4352" width="11.42578125" style="86"/>
    <col min="4353" max="4353" width="9.140625" style="86" customWidth="1"/>
    <col min="4354" max="4354" width="56.140625" style="86" bestFit="1" customWidth="1"/>
    <col min="4355" max="4355" width="14.42578125" style="86" bestFit="1" customWidth="1"/>
    <col min="4356" max="4356" width="13.42578125" style="86" bestFit="1" customWidth="1"/>
    <col min="4357" max="4358" width="14.42578125" style="86" bestFit="1" customWidth="1"/>
    <col min="4359" max="4360" width="13.42578125" style="86" bestFit="1" customWidth="1"/>
    <col min="4361" max="4362" width="14.42578125" style="86" bestFit="1" customWidth="1"/>
    <col min="4363" max="4364" width="13.42578125" style="86" bestFit="1" customWidth="1"/>
    <col min="4365" max="4365" width="12" style="86" bestFit="1" customWidth="1"/>
    <col min="4366" max="4608" width="11.42578125" style="86"/>
    <col min="4609" max="4609" width="9.140625" style="86" customWidth="1"/>
    <col min="4610" max="4610" width="56.140625" style="86" bestFit="1" customWidth="1"/>
    <col min="4611" max="4611" width="14.42578125" style="86" bestFit="1" customWidth="1"/>
    <col min="4612" max="4612" width="13.42578125" style="86" bestFit="1" customWidth="1"/>
    <col min="4613" max="4614" width="14.42578125" style="86" bestFit="1" customWidth="1"/>
    <col min="4615" max="4616" width="13.42578125" style="86" bestFit="1" customWidth="1"/>
    <col min="4617" max="4618" width="14.42578125" style="86" bestFit="1" customWidth="1"/>
    <col min="4619" max="4620" width="13.42578125" style="86" bestFit="1" customWidth="1"/>
    <col min="4621" max="4621" width="12" style="86" bestFit="1" customWidth="1"/>
    <col min="4622" max="4864" width="11.42578125" style="86"/>
    <col min="4865" max="4865" width="9.140625" style="86" customWidth="1"/>
    <col min="4866" max="4866" width="56.140625" style="86" bestFit="1" customWidth="1"/>
    <col min="4867" max="4867" width="14.42578125" style="86" bestFit="1" customWidth="1"/>
    <col min="4868" max="4868" width="13.42578125" style="86" bestFit="1" customWidth="1"/>
    <col min="4869" max="4870" width="14.42578125" style="86" bestFit="1" customWidth="1"/>
    <col min="4871" max="4872" width="13.42578125" style="86" bestFit="1" customWidth="1"/>
    <col min="4873" max="4874" width="14.42578125" style="86" bestFit="1" customWidth="1"/>
    <col min="4875" max="4876" width="13.42578125" style="86" bestFit="1" customWidth="1"/>
    <col min="4877" max="4877" width="12" style="86" bestFit="1" customWidth="1"/>
    <col min="4878" max="5120" width="11.42578125" style="86"/>
    <col min="5121" max="5121" width="9.140625" style="86" customWidth="1"/>
    <col min="5122" max="5122" width="56.140625" style="86" bestFit="1" customWidth="1"/>
    <col min="5123" max="5123" width="14.42578125" style="86" bestFit="1" customWidth="1"/>
    <col min="5124" max="5124" width="13.42578125" style="86" bestFit="1" customWidth="1"/>
    <col min="5125" max="5126" width="14.42578125" style="86" bestFit="1" customWidth="1"/>
    <col min="5127" max="5128" width="13.42578125" style="86" bestFit="1" customWidth="1"/>
    <col min="5129" max="5130" width="14.42578125" style="86" bestFit="1" customWidth="1"/>
    <col min="5131" max="5132" width="13.42578125" style="86" bestFit="1" customWidth="1"/>
    <col min="5133" max="5133" width="12" style="86" bestFit="1" customWidth="1"/>
    <col min="5134" max="5376" width="11.42578125" style="86"/>
    <col min="5377" max="5377" width="9.140625" style="86" customWidth="1"/>
    <col min="5378" max="5378" width="56.140625" style="86" bestFit="1" customWidth="1"/>
    <col min="5379" max="5379" width="14.42578125" style="86" bestFit="1" customWidth="1"/>
    <col min="5380" max="5380" width="13.42578125" style="86" bestFit="1" customWidth="1"/>
    <col min="5381" max="5382" width="14.42578125" style="86" bestFit="1" customWidth="1"/>
    <col min="5383" max="5384" width="13.42578125" style="86" bestFit="1" customWidth="1"/>
    <col min="5385" max="5386" width="14.42578125" style="86" bestFit="1" customWidth="1"/>
    <col min="5387" max="5388" width="13.42578125" style="86" bestFit="1" customWidth="1"/>
    <col min="5389" max="5389" width="12" style="86" bestFit="1" customWidth="1"/>
    <col min="5390" max="5632" width="11.42578125" style="86"/>
    <col min="5633" max="5633" width="9.140625" style="86" customWidth="1"/>
    <col min="5634" max="5634" width="56.140625" style="86" bestFit="1" customWidth="1"/>
    <col min="5635" max="5635" width="14.42578125" style="86" bestFit="1" customWidth="1"/>
    <col min="5636" max="5636" width="13.42578125" style="86" bestFit="1" customWidth="1"/>
    <col min="5637" max="5638" width="14.42578125" style="86" bestFit="1" customWidth="1"/>
    <col min="5639" max="5640" width="13.42578125" style="86" bestFit="1" customWidth="1"/>
    <col min="5641" max="5642" width="14.42578125" style="86" bestFit="1" customWidth="1"/>
    <col min="5643" max="5644" width="13.42578125" style="86" bestFit="1" customWidth="1"/>
    <col min="5645" max="5645" width="12" style="86" bestFit="1" customWidth="1"/>
    <col min="5646" max="5888" width="11.42578125" style="86"/>
    <col min="5889" max="5889" width="9.140625" style="86" customWidth="1"/>
    <col min="5890" max="5890" width="56.140625" style="86" bestFit="1" customWidth="1"/>
    <col min="5891" max="5891" width="14.42578125" style="86" bestFit="1" customWidth="1"/>
    <col min="5892" max="5892" width="13.42578125" style="86" bestFit="1" customWidth="1"/>
    <col min="5893" max="5894" width="14.42578125" style="86" bestFit="1" customWidth="1"/>
    <col min="5895" max="5896" width="13.42578125" style="86" bestFit="1" customWidth="1"/>
    <col min="5897" max="5898" width="14.42578125" style="86" bestFit="1" customWidth="1"/>
    <col min="5899" max="5900" width="13.42578125" style="86" bestFit="1" customWidth="1"/>
    <col min="5901" max="5901" width="12" style="86" bestFit="1" customWidth="1"/>
    <col min="5902" max="6144" width="11.42578125" style="86"/>
    <col min="6145" max="6145" width="9.140625" style="86" customWidth="1"/>
    <col min="6146" max="6146" width="56.140625" style="86" bestFit="1" customWidth="1"/>
    <col min="6147" max="6147" width="14.42578125" style="86" bestFit="1" customWidth="1"/>
    <col min="6148" max="6148" width="13.42578125" style="86" bestFit="1" customWidth="1"/>
    <col min="6149" max="6150" width="14.42578125" style="86" bestFit="1" customWidth="1"/>
    <col min="6151" max="6152" width="13.42578125" style="86" bestFit="1" customWidth="1"/>
    <col min="6153" max="6154" width="14.42578125" style="86" bestFit="1" customWidth="1"/>
    <col min="6155" max="6156" width="13.42578125" style="86" bestFit="1" customWidth="1"/>
    <col min="6157" max="6157" width="12" style="86" bestFit="1" customWidth="1"/>
    <col min="6158" max="6400" width="11.42578125" style="86"/>
    <col min="6401" max="6401" width="9.140625" style="86" customWidth="1"/>
    <col min="6402" max="6402" width="56.140625" style="86" bestFit="1" customWidth="1"/>
    <col min="6403" max="6403" width="14.42578125" style="86" bestFit="1" customWidth="1"/>
    <col min="6404" max="6404" width="13.42578125" style="86" bestFit="1" customWidth="1"/>
    <col min="6405" max="6406" width="14.42578125" style="86" bestFit="1" customWidth="1"/>
    <col min="6407" max="6408" width="13.42578125" style="86" bestFit="1" customWidth="1"/>
    <col min="6409" max="6410" width="14.42578125" style="86" bestFit="1" customWidth="1"/>
    <col min="6411" max="6412" width="13.42578125" style="86" bestFit="1" customWidth="1"/>
    <col min="6413" max="6413" width="12" style="86" bestFit="1" customWidth="1"/>
    <col min="6414" max="6656" width="11.42578125" style="86"/>
    <col min="6657" max="6657" width="9.140625" style="86" customWidth="1"/>
    <col min="6658" max="6658" width="56.140625" style="86" bestFit="1" customWidth="1"/>
    <col min="6659" max="6659" width="14.42578125" style="86" bestFit="1" customWidth="1"/>
    <col min="6660" max="6660" width="13.42578125" style="86" bestFit="1" customWidth="1"/>
    <col min="6661" max="6662" width="14.42578125" style="86" bestFit="1" customWidth="1"/>
    <col min="6663" max="6664" width="13.42578125" style="86" bestFit="1" customWidth="1"/>
    <col min="6665" max="6666" width="14.42578125" style="86" bestFit="1" customWidth="1"/>
    <col min="6667" max="6668" width="13.42578125" style="86" bestFit="1" customWidth="1"/>
    <col min="6669" max="6669" width="12" style="86" bestFit="1" customWidth="1"/>
    <col min="6670" max="6912" width="11.42578125" style="86"/>
    <col min="6913" max="6913" width="9.140625" style="86" customWidth="1"/>
    <col min="6914" max="6914" width="56.140625" style="86" bestFit="1" customWidth="1"/>
    <col min="6915" max="6915" width="14.42578125" style="86" bestFit="1" customWidth="1"/>
    <col min="6916" max="6916" width="13.42578125" style="86" bestFit="1" customWidth="1"/>
    <col min="6917" max="6918" width="14.42578125" style="86" bestFit="1" customWidth="1"/>
    <col min="6919" max="6920" width="13.42578125" style="86" bestFit="1" customWidth="1"/>
    <col min="6921" max="6922" width="14.42578125" style="86" bestFit="1" customWidth="1"/>
    <col min="6923" max="6924" width="13.42578125" style="86" bestFit="1" customWidth="1"/>
    <col min="6925" max="6925" width="12" style="86" bestFit="1" customWidth="1"/>
    <col min="6926" max="7168" width="11.42578125" style="86"/>
    <col min="7169" max="7169" width="9.140625" style="86" customWidth="1"/>
    <col min="7170" max="7170" width="56.140625" style="86" bestFit="1" customWidth="1"/>
    <col min="7171" max="7171" width="14.42578125" style="86" bestFit="1" customWidth="1"/>
    <col min="7172" max="7172" width="13.42578125" style="86" bestFit="1" customWidth="1"/>
    <col min="7173" max="7174" width="14.42578125" style="86" bestFit="1" customWidth="1"/>
    <col min="7175" max="7176" width="13.42578125" style="86" bestFit="1" customWidth="1"/>
    <col min="7177" max="7178" width="14.42578125" style="86" bestFit="1" customWidth="1"/>
    <col min="7179" max="7180" width="13.42578125" style="86" bestFit="1" customWidth="1"/>
    <col min="7181" max="7181" width="12" style="86" bestFit="1" customWidth="1"/>
    <col min="7182" max="7424" width="11.42578125" style="86"/>
    <col min="7425" max="7425" width="9.140625" style="86" customWidth="1"/>
    <col min="7426" max="7426" width="56.140625" style="86" bestFit="1" customWidth="1"/>
    <col min="7427" max="7427" width="14.42578125" style="86" bestFit="1" customWidth="1"/>
    <col min="7428" max="7428" width="13.42578125" style="86" bestFit="1" customWidth="1"/>
    <col min="7429" max="7430" width="14.42578125" style="86" bestFit="1" customWidth="1"/>
    <col min="7431" max="7432" width="13.42578125" style="86" bestFit="1" customWidth="1"/>
    <col min="7433" max="7434" width="14.42578125" style="86" bestFit="1" customWidth="1"/>
    <col min="7435" max="7436" width="13.42578125" style="86" bestFit="1" customWidth="1"/>
    <col min="7437" max="7437" width="12" style="86" bestFit="1" customWidth="1"/>
    <col min="7438" max="7680" width="11.42578125" style="86"/>
    <col min="7681" max="7681" width="9.140625" style="86" customWidth="1"/>
    <col min="7682" max="7682" width="56.140625" style="86" bestFit="1" customWidth="1"/>
    <col min="7683" max="7683" width="14.42578125" style="86" bestFit="1" customWidth="1"/>
    <col min="7684" max="7684" width="13.42578125" style="86" bestFit="1" customWidth="1"/>
    <col min="7685" max="7686" width="14.42578125" style="86" bestFit="1" customWidth="1"/>
    <col min="7687" max="7688" width="13.42578125" style="86" bestFit="1" customWidth="1"/>
    <col min="7689" max="7690" width="14.42578125" style="86" bestFit="1" customWidth="1"/>
    <col min="7691" max="7692" width="13.42578125" style="86" bestFit="1" customWidth="1"/>
    <col min="7693" max="7693" width="12" style="86" bestFit="1" customWidth="1"/>
    <col min="7694" max="7936" width="11.42578125" style="86"/>
    <col min="7937" max="7937" width="9.140625" style="86" customWidth="1"/>
    <col min="7938" max="7938" width="56.140625" style="86" bestFit="1" customWidth="1"/>
    <col min="7939" max="7939" width="14.42578125" style="86" bestFit="1" customWidth="1"/>
    <col min="7940" max="7940" width="13.42578125" style="86" bestFit="1" customWidth="1"/>
    <col min="7941" max="7942" width="14.42578125" style="86" bestFit="1" customWidth="1"/>
    <col min="7943" max="7944" width="13.42578125" style="86" bestFit="1" customWidth="1"/>
    <col min="7945" max="7946" width="14.42578125" style="86" bestFit="1" customWidth="1"/>
    <col min="7947" max="7948" width="13.42578125" style="86" bestFit="1" customWidth="1"/>
    <col min="7949" max="7949" width="12" style="86" bestFit="1" customWidth="1"/>
    <col min="7950" max="8192" width="11.42578125" style="86"/>
    <col min="8193" max="8193" width="9.140625" style="86" customWidth="1"/>
    <col min="8194" max="8194" width="56.140625" style="86" bestFit="1" customWidth="1"/>
    <col min="8195" max="8195" width="14.42578125" style="86" bestFit="1" customWidth="1"/>
    <col min="8196" max="8196" width="13.42578125" style="86" bestFit="1" customWidth="1"/>
    <col min="8197" max="8198" width="14.42578125" style="86" bestFit="1" customWidth="1"/>
    <col min="8199" max="8200" width="13.42578125" style="86" bestFit="1" customWidth="1"/>
    <col min="8201" max="8202" width="14.42578125" style="86" bestFit="1" customWidth="1"/>
    <col min="8203" max="8204" width="13.42578125" style="86" bestFit="1" customWidth="1"/>
    <col min="8205" max="8205" width="12" style="86" bestFit="1" customWidth="1"/>
    <col min="8206" max="8448" width="11.42578125" style="86"/>
    <col min="8449" max="8449" width="9.140625" style="86" customWidth="1"/>
    <col min="8450" max="8450" width="56.140625" style="86" bestFit="1" customWidth="1"/>
    <col min="8451" max="8451" width="14.42578125" style="86" bestFit="1" customWidth="1"/>
    <col min="8452" max="8452" width="13.42578125" style="86" bestFit="1" customWidth="1"/>
    <col min="8453" max="8454" width="14.42578125" style="86" bestFit="1" customWidth="1"/>
    <col min="8455" max="8456" width="13.42578125" style="86" bestFit="1" customWidth="1"/>
    <col min="8457" max="8458" width="14.42578125" style="86" bestFit="1" customWidth="1"/>
    <col min="8459" max="8460" width="13.42578125" style="86" bestFit="1" customWidth="1"/>
    <col min="8461" max="8461" width="12" style="86" bestFit="1" customWidth="1"/>
    <col min="8462" max="8704" width="11.42578125" style="86"/>
    <col min="8705" max="8705" width="9.140625" style="86" customWidth="1"/>
    <col min="8706" max="8706" width="56.140625" style="86" bestFit="1" customWidth="1"/>
    <col min="8707" max="8707" width="14.42578125" style="86" bestFit="1" customWidth="1"/>
    <col min="8708" max="8708" width="13.42578125" style="86" bestFit="1" customWidth="1"/>
    <col min="8709" max="8710" width="14.42578125" style="86" bestFit="1" customWidth="1"/>
    <col min="8711" max="8712" width="13.42578125" style="86" bestFit="1" customWidth="1"/>
    <col min="8713" max="8714" width="14.42578125" style="86" bestFit="1" customWidth="1"/>
    <col min="8715" max="8716" width="13.42578125" style="86" bestFit="1" customWidth="1"/>
    <col min="8717" max="8717" width="12" style="86" bestFit="1" customWidth="1"/>
    <col min="8718" max="8960" width="11.42578125" style="86"/>
    <col min="8961" max="8961" width="9.140625" style="86" customWidth="1"/>
    <col min="8962" max="8962" width="56.140625" style="86" bestFit="1" customWidth="1"/>
    <col min="8963" max="8963" width="14.42578125" style="86" bestFit="1" customWidth="1"/>
    <col min="8964" max="8964" width="13.42578125" style="86" bestFit="1" customWidth="1"/>
    <col min="8965" max="8966" width="14.42578125" style="86" bestFit="1" customWidth="1"/>
    <col min="8967" max="8968" width="13.42578125" style="86" bestFit="1" customWidth="1"/>
    <col min="8969" max="8970" width="14.42578125" style="86" bestFit="1" customWidth="1"/>
    <col min="8971" max="8972" width="13.42578125" style="86" bestFit="1" customWidth="1"/>
    <col min="8973" max="8973" width="12" style="86" bestFit="1" customWidth="1"/>
    <col min="8974" max="9216" width="11.42578125" style="86"/>
    <col min="9217" max="9217" width="9.140625" style="86" customWidth="1"/>
    <col min="9218" max="9218" width="56.140625" style="86" bestFit="1" customWidth="1"/>
    <col min="9219" max="9219" width="14.42578125" style="86" bestFit="1" customWidth="1"/>
    <col min="9220" max="9220" width="13.42578125" style="86" bestFit="1" customWidth="1"/>
    <col min="9221" max="9222" width="14.42578125" style="86" bestFit="1" customWidth="1"/>
    <col min="9223" max="9224" width="13.42578125" style="86" bestFit="1" customWidth="1"/>
    <col min="9225" max="9226" width="14.42578125" style="86" bestFit="1" customWidth="1"/>
    <col min="9227" max="9228" width="13.42578125" style="86" bestFit="1" customWidth="1"/>
    <col min="9229" max="9229" width="12" style="86" bestFit="1" customWidth="1"/>
    <col min="9230" max="9472" width="11.42578125" style="86"/>
    <col min="9473" max="9473" width="9.140625" style="86" customWidth="1"/>
    <col min="9474" max="9474" width="56.140625" style="86" bestFit="1" customWidth="1"/>
    <col min="9475" max="9475" width="14.42578125" style="86" bestFit="1" customWidth="1"/>
    <col min="9476" max="9476" width="13.42578125" style="86" bestFit="1" customWidth="1"/>
    <col min="9477" max="9478" width="14.42578125" style="86" bestFit="1" customWidth="1"/>
    <col min="9479" max="9480" width="13.42578125" style="86" bestFit="1" customWidth="1"/>
    <col min="9481" max="9482" width="14.42578125" style="86" bestFit="1" customWidth="1"/>
    <col min="9483" max="9484" width="13.42578125" style="86" bestFit="1" customWidth="1"/>
    <col min="9485" max="9485" width="12" style="86" bestFit="1" customWidth="1"/>
    <col min="9486" max="9728" width="11.42578125" style="86"/>
    <col min="9729" max="9729" width="9.140625" style="86" customWidth="1"/>
    <col min="9730" max="9730" width="56.140625" style="86" bestFit="1" customWidth="1"/>
    <col min="9731" max="9731" width="14.42578125" style="86" bestFit="1" customWidth="1"/>
    <col min="9732" max="9732" width="13.42578125" style="86" bestFit="1" customWidth="1"/>
    <col min="9733" max="9734" width="14.42578125" style="86" bestFit="1" customWidth="1"/>
    <col min="9735" max="9736" width="13.42578125" style="86" bestFit="1" customWidth="1"/>
    <col min="9737" max="9738" width="14.42578125" style="86" bestFit="1" customWidth="1"/>
    <col min="9739" max="9740" width="13.42578125" style="86" bestFit="1" customWidth="1"/>
    <col min="9741" max="9741" width="12" style="86" bestFit="1" customWidth="1"/>
    <col min="9742" max="9984" width="11.42578125" style="86"/>
    <col min="9985" max="9985" width="9.140625" style="86" customWidth="1"/>
    <col min="9986" max="9986" width="56.140625" style="86" bestFit="1" customWidth="1"/>
    <col min="9987" max="9987" width="14.42578125" style="86" bestFit="1" customWidth="1"/>
    <col min="9988" max="9988" width="13.42578125" style="86" bestFit="1" customWidth="1"/>
    <col min="9989" max="9990" width="14.42578125" style="86" bestFit="1" customWidth="1"/>
    <col min="9991" max="9992" width="13.42578125" style="86" bestFit="1" customWidth="1"/>
    <col min="9993" max="9994" width="14.42578125" style="86" bestFit="1" customWidth="1"/>
    <col min="9995" max="9996" width="13.42578125" style="86" bestFit="1" customWidth="1"/>
    <col min="9997" max="9997" width="12" style="86" bestFit="1" customWidth="1"/>
    <col min="9998" max="10240" width="11.42578125" style="86"/>
    <col min="10241" max="10241" width="9.140625" style="86" customWidth="1"/>
    <col min="10242" max="10242" width="56.140625" style="86" bestFit="1" customWidth="1"/>
    <col min="10243" max="10243" width="14.42578125" style="86" bestFit="1" customWidth="1"/>
    <col min="10244" max="10244" width="13.42578125" style="86" bestFit="1" customWidth="1"/>
    <col min="10245" max="10246" width="14.42578125" style="86" bestFit="1" customWidth="1"/>
    <col min="10247" max="10248" width="13.42578125" style="86" bestFit="1" customWidth="1"/>
    <col min="10249" max="10250" width="14.42578125" style="86" bestFit="1" customWidth="1"/>
    <col min="10251" max="10252" width="13.42578125" style="86" bestFit="1" customWidth="1"/>
    <col min="10253" max="10253" width="12" style="86" bestFit="1" customWidth="1"/>
    <col min="10254" max="10496" width="11.42578125" style="86"/>
    <col min="10497" max="10497" width="9.140625" style="86" customWidth="1"/>
    <col min="10498" max="10498" width="56.140625" style="86" bestFit="1" customWidth="1"/>
    <col min="10499" max="10499" width="14.42578125" style="86" bestFit="1" customWidth="1"/>
    <col min="10500" max="10500" width="13.42578125" style="86" bestFit="1" customWidth="1"/>
    <col min="10501" max="10502" width="14.42578125" style="86" bestFit="1" customWidth="1"/>
    <col min="10503" max="10504" width="13.42578125" style="86" bestFit="1" customWidth="1"/>
    <col min="10505" max="10506" width="14.42578125" style="86" bestFit="1" customWidth="1"/>
    <col min="10507" max="10508" width="13.42578125" style="86" bestFit="1" customWidth="1"/>
    <col min="10509" max="10509" width="12" style="86" bestFit="1" customWidth="1"/>
    <col min="10510" max="10752" width="11.42578125" style="86"/>
    <col min="10753" max="10753" width="9.140625" style="86" customWidth="1"/>
    <col min="10754" max="10754" width="56.140625" style="86" bestFit="1" customWidth="1"/>
    <col min="10755" max="10755" width="14.42578125" style="86" bestFit="1" customWidth="1"/>
    <col min="10756" max="10756" width="13.42578125" style="86" bestFit="1" customWidth="1"/>
    <col min="10757" max="10758" width="14.42578125" style="86" bestFit="1" customWidth="1"/>
    <col min="10759" max="10760" width="13.42578125" style="86" bestFit="1" customWidth="1"/>
    <col min="10761" max="10762" width="14.42578125" style="86" bestFit="1" customWidth="1"/>
    <col min="10763" max="10764" width="13.42578125" style="86" bestFit="1" customWidth="1"/>
    <col min="10765" max="10765" width="12" style="86" bestFit="1" customWidth="1"/>
    <col min="10766" max="11008" width="11.42578125" style="86"/>
    <col min="11009" max="11009" width="9.140625" style="86" customWidth="1"/>
    <col min="11010" max="11010" width="56.140625" style="86" bestFit="1" customWidth="1"/>
    <col min="11011" max="11011" width="14.42578125" style="86" bestFit="1" customWidth="1"/>
    <col min="11012" max="11012" width="13.42578125" style="86" bestFit="1" customWidth="1"/>
    <col min="11013" max="11014" width="14.42578125" style="86" bestFit="1" customWidth="1"/>
    <col min="11015" max="11016" width="13.42578125" style="86" bestFit="1" customWidth="1"/>
    <col min="11017" max="11018" width="14.42578125" style="86" bestFit="1" customWidth="1"/>
    <col min="11019" max="11020" width="13.42578125" style="86" bestFit="1" customWidth="1"/>
    <col min="11021" max="11021" width="12" style="86" bestFit="1" customWidth="1"/>
    <col min="11022" max="11264" width="11.42578125" style="86"/>
    <col min="11265" max="11265" width="9.140625" style="86" customWidth="1"/>
    <col min="11266" max="11266" width="56.140625" style="86" bestFit="1" customWidth="1"/>
    <col min="11267" max="11267" width="14.42578125" style="86" bestFit="1" customWidth="1"/>
    <col min="11268" max="11268" width="13.42578125" style="86" bestFit="1" customWidth="1"/>
    <col min="11269" max="11270" width="14.42578125" style="86" bestFit="1" customWidth="1"/>
    <col min="11271" max="11272" width="13.42578125" style="86" bestFit="1" customWidth="1"/>
    <col min="11273" max="11274" width="14.42578125" style="86" bestFit="1" customWidth="1"/>
    <col min="11275" max="11276" width="13.42578125" style="86" bestFit="1" customWidth="1"/>
    <col min="11277" max="11277" width="12" style="86" bestFit="1" customWidth="1"/>
    <col min="11278" max="11520" width="11.42578125" style="86"/>
    <col min="11521" max="11521" width="9.140625" style="86" customWidth="1"/>
    <col min="11522" max="11522" width="56.140625" style="86" bestFit="1" customWidth="1"/>
    <col min="11523" max="11523" width="14.42578125" style="86" bestFit="1" customWidth="1"/>
    <col min="11524" max="11524" width="13.42578125" style="86" bestFit="1" customWidth="1"/>
    <col min="11525" max="11526" width="14.42578125" style="86" bestFit="1" customWidth="1"/>
    <col min="11527" max="11528" width="13.42578125" style="86" bestFit="1" customWidth="1"/>
    <col min="11529" max="11530" width="14.42578125" style="86" bestFit="1" customWidth="1"/>
    <col min="11531" max="11532" width="13.42578125" style="86" bestFit="1" customWidth="1"/>
    <col min="11533" max="11533" width="12" style="86" bestFit="1" customWidth="1"/>
    <col min="11534" max="11776" width="11.42578125" style="86"/>
    <col min="11777" max="11777" width="9.140625" style="86" customWidth="1"/>
    <col min="11778" max="11778" width="56.140625" style="86" bestFit="1" customWidth="1"/>
    <col min="11779" max="11779" width="14.42578125" style="86" bestFit="1" customWidth="1"/>
    <col min="11780" max="11780" width="13.42578125" style="86" bestFit="1" customWidth="1"/>
    <col min="11781" max="11782" width="14.42578125" style="86" bestFit="1" customWidth="1"/>
    <col min="11783" max="11784" width="13.42578125" style="86" bestFit="1" customWidth="1"/>
    <col min="11785" max="11786" width="14.42578125" style="86" bestFit="1" customWidth="1"/>
    <col min="11787" max="11788" width="13.42578125" style="86" bestFit="1" customWidth="1"/>
    <col min="11789" max="11789" width="12" style="86" bestFit="1" customWidth="1"/>
    <col min="11790" max="12032" width="11.42578125" style="86"/>
    <col min="12033" max="12033" width="9.140625" style="86" customWidth="1"/>
    <col min="12034" max="12034" width="56.140625" style="86" bestFit="1" customWidth="1"/>
    <col min="12035" max="12035" width="14.42578125" style="86" bestFit="1" customWidth="1"/>
    <col min="12036" max="12036" width="13.42578125" style="86" bestFit="1" customWidth="1"/>
    <col min="12037" max="12038" width="14.42578125" style="86" bestFit="1" customWidth="1"/>
    <col min="12039" max="12040" width="13.42578125" style="86" bestFit="1" customWidth="1"/>
    <col min="12041" max="12042" width="14.42578125" style="86" bestFit="1" customWidth="1"/>
    <col min="12043" max="12044" width="13.42578125" style="86" bestFit="1" customWidth="1"/>
    <col min="12045" max="12045" width="12" style="86" bestFit="1" customWidth="1"/>
    <col min="12046" max="12288" width="11.42578125" style="86"/>
    <col min="12289" max="12289" width="9.140625" style="86" customWidth="1"/>
    <col min="12290" max="12290" width="56.140625" style="86" bestFit="1" customWidth="1"/>
    <col min="12291" max="12291" width="14.42578125" style="86" bestFit="1" customWidth="1"/>
    <col min="12292" max="12292" width="13.42578125" style="86" bestFit="1" customWidth="1"/>
    <col min="12293" max="12294" width="14.42578125" style="86" bestFit="1" customWidth="1"/>
    <col min="12295" max="12296" width="13.42578125" style="86" bestFit="1" customWidth="1"/>
    <col min="12297" max="12298" width="14.42578125" style="86" bestFit="1" customWidth="1"/>
    <col min="12299" max="12300" width="13.42578125" style="86" bestFit="1" customWidth="1"/>
    <col min="12301" max="12301" width="12" style="86" bestFit="1" customWidth="1"/>
    <col min="12302" max="12544" width="11.42578125" style="86"/>
    <col min="12545" max="12545" width="9.140625" style="86" customWidth="1"/>
    <col min="12546" max="12546" width="56.140625" style="86" bestFit="1" customWidth="1"/>
    <col min="12547" max="12547" width="14.42578125" style="86" bestFit="1" customWidth="1"/>
    <col min="12548" max="12548" width="13.42578125" style="86" bestFit="1" customWidth="1"/>
    <col min="12549" max="12550" width="14.42578125" style="86" bestFit="1" customWidth="1"/>
    <col min="12551" max="12552" width="13.42578125" style="86" bestFit="1" customWidth="1"/>
    <col min="12553" max="12554" width="14.42578125" style="86" bestFit="1" customWidth="1"/>
    <col min="12555" max="12556" width="13.42578125" style="86" bestFit="1" customWidth="1"/>
    <col min="12557" max="12557" width="12" style="86" bestFit="1" customWidth="1"/>
    <col min="12558" max="12800" width="11.42578125" style="86"/>
    <col min="12801" max="12801" width="9.140625" style="86" customWidth="1"/>
    <col min="12802" max="12802" width="56.140625" style="86" bestFit="1" customWidth="1"/>
    <col min="12803" max="12803" width="14.42578125" style="86" bestFit="1" customWidth="1"/>
    <col min="12804" max="12804" width="13.42578125" style="86" bestFit="1" customWidth="1"/>
    <col min="12805" max="12806" width="14.42578125" style="86" bestFit="1" customWidth="1"/>
    <col min="12807" max="12808" width="13.42578125" style="86" bestFit="1" customWidth="1"/>
    <col min="12809" max="12810" width="14.42578125" style="86" bestFit="1" customWidth="1"/>
    <col min="12811" max="12812" width="13.42578125" style="86" bestFit="1" customWidth="1"/>
    <col min="12813" max="12813" width="12" style="86" bestFit="1" customWidth="1"/>
    <col min="12814" max="13056" width="11.42578125" style="86"/>
    <col min="13057" max="13057" width="9.140625" style="86" customWidth="1"/>
    <col min="13058" max="13058" width="56.140625" style="86" bestFit="1" customWidth="1"/>
    <col min="13059" max="13059" width="14.42578125" style="86" bestFit="1" customWidth="1"/>
    <col min="13060" max="13060" width="13.42578125" style="86" bestFit="1" customWidth="1"/>
    <col min="13061" max="13062" width="14.42578125" style="86" bestFit="1" customWidth="1"/>
    <col min="13063" max="13064" width="13.42578125" style="86" bestFit="1" customWidth="1"/>
    <col min="13065" max="13066" width="14.42578125" style="86" bestFit="1" customWidth="1"/>
    <col min="13067" max="13068" width="13.42578125" style="86" bestFit="1" customWidth="1"/>
    <col min="13069" max="13069" width="12" style="86" bestFit="1" customWidth="1"/>
    <col min="13070" max="13312" width="11.42578125" style="86"/>
    <col min="13313" max="13313" width="9.140625" style="86" customWidth="1"/>
    <col min="13314" max="13314" width="56.140625" style="86" bestFit="1" customWidth="1"/>
    <col min="13315" max="13315" width="14.42578125" style="86" bestFit="1" customWidth="1"/>
    <col min="13316" max="13316" width="13.42578125" style="86" bestFit="1" customWidth="1"/>
    <col min="13317" max="13318" width="14.42578125" style="86" bestFit="1" customWidth="1"/>
    <col min="13319" max="13320" width="13.42578125" style="86" bestFit="1" customWidth="1"/>
    <col min="13321" max="13322" width="14.42578125" style="86" bestFit="1" customWidth="1"/>
    <col min="13323" max="13324" width="13.42578125" style="86" bestFit="1" customWidth="1"/>
    <col min="13325" max="13325" width="12" style="86" bestFit="1" customWidth="1"/>
    <col min="13326" max="13568" width="11.42578125" style="86"/>
    <col min="13569" max="13569" width="9.140625" style="86" customWidth="1"/>
    <col min="13570" max="13570" width="56.140625" style="86" bestFit="1" customWidth="1"/>
    <col min="13571" max="13571" width="14.42578125" style="86" bestFit="1" customWidth="1"/>
    <col min="13572" max="13572" width="13.42578125" style="86" bestFit="1" customWidth="1"/>
    <col min="13573" max="13574" width="14.42578125" style="86" bestFit="1" customWidth="1"/>
    <col min="13575" max="13576" width="13.42578125" style="86" bestFit="1" customWidth="1"/>
    <col min="13577" max="13578" width="14.42578125" style="86" bestFit="1" customWidth="1"/>
    <col min="13579" max="13580" width="13.42578125" style="86" bestFit="1" customWidth="1"/>
    <col min="13581" max="13581" width="12" style="86" bestFit="1" customWidth="1"/>
    <col min="13582" max="13824" width="11.42578125" style="86"/>
    <col min="13825" max="13825" width="9.140625" style="86" customWidth="1"/>
    <col min="13826" max="13826" width="56.140625" style="86" bestFit="1" customWidth="1"/>
    <col min="13827" max="13827" width="14.42578125" style="86" bestFit="1" customWidth="1"/>
    <col min="13828" max="13828" width="13.42578125" style="86" bestFit="1" customWidth="1"/>
    <col min="13829" max="13830" width="14.42578125" style="86" bestFit="1" customWidth="1"/>
    <col min="13831" max="13832" width="13.42578125" style="86" bestFit="1" customWidth="1"/>
    <col min="13833" max="13834" width="14.42578125" style="86" bestFit="1" customWidth="1"/>
    <col min="13835" max="13836" width="13.42578125" style="86" bestFit="1" customWidth="1"/>
    <col min="13837" max="13837" width="12" style="86" bestFit="1" customWidth="1"/>
    <col min="13838" max="14080" width="11.42578125" style="86"/>
    <col min="14081" max="14081" width="9.140625" style="86" customWidth="1"/>
    <col min="14082" max="14082" width="56.140625" style="86" bestFit="1" customWidth="1"/>
    <col min="14083" max="14083" width="14.42578125" style="86" bestFit="1" customWidth="1"/>
    <col min="14084" max="14084" width="13.42578125" style="86" bestFit="1" customWidth="1"/>
    <col min="14085" max="14086" width="14.42578125" style="86" bestFit="1" customWidth="1"/>
    <col min="14087" max="14088" width="13.42578125" style="86" bestFit="1" customWidth="1"/>
    <col min="14089" max="14090" width="14.42578125" style="86" bestFit="1" customWidth="1"/>
    <col min="14091" max="14092" width="13.42578125" style="86" bestFit="1" customWidth="1"/>
    <col min="14093" max="14093" width="12" style="86" bestFit="1" customWidth="1"/>
    <col min="14094" max="14336" width="11.42578125" style="86"/>
    <col min="14337" max="14337" width="9.140625" style="86" customWidth="1"/>
    <col min="14338" max="14338" width="56.140625" style="86" bestFit="1" customWidth="1"/>
    <col min="14339" max="14339" width="14.42578125" style="86" bestFit="1" customWidth="1"/>
    <col min="14340" max="14340" width="13.42578125" style="86" bestFit="1" customWidth="1"/>
    <col min="14341" max="14342" width="14.42578125" style="86" bestFit="1" customWidth="1"/>
    <col min="14343" max="14344" width="13.42578125" style="86" bestFit="1" customWidth="1"/>
    <col min="14345" max="14346" width="14.42578125" style="86" bestFit="1" customWidth="1"/>
    <col min="14347" max="14348" width="13.42578125" style="86" bestFit="1" customWidth="1"/>
    <col min="14349" max="14349" width="12" style="86" bestFit="1" customWidth="1"/>
    <col min="14350" max="14592" width="11.42578125" style="86"/>
    <col min="14593" max="14593" width="9.140625" style="86" customWidth="1"/>
    <col min="14594" max="14594" width="56.140625" style="86" bestFit="1" customWidth="1"/>
    <col min="14595" max="14595" width="14.42578125" style="86" bestFit="1" customWidth="1"/>
    <col min="14596" max="14596" width="13.42578125" style="86" bestFit="1" customWidth="1"/>
    <col min="14597" max="14598" width="14.42578125" style="86" bestFit="1" customWidth="1"/>
    <col min="14599" max="14600" width="13.42578125" style="86" bestFit="1" customWidth="1"/>
    <col min="14601" max="14602" width="14.42578125" style="86" bestFit="1" customWidth="1"/>
    <col min="14603" max="14604" width="13.42578125" style="86" bestFit="1" customWidth="1"/>
    <col min="14605" max="14605" width="12" style="86" bestFit="1" customWidth="1"/>
    <col min="14606" max="14848" width="11.42578125" style="86"/>
    <col min="14849" max="14849" width="9.140625" style="86" customWidth="1"/>
    <col min="14850" max="14850" width="56.140625" style="86" bestFit="1" customWidth="1"/>
    <col min="14851" max="14851" width="14.42578125" style="86" bestFit="1" customWidth="1"/>
    <col min="14852" max="14852" width="13.42578125" style="86" bestFit="1" customWidth="1"/>
    <col min="14853" max="14854" width="14.42578125" style="86" bestFit="1" customWidth="1"/>
    <col min="14855" max="14856" width="13.42578125" style="86" bestFit="1" customWidth="1"/>
    <col min="14857" max="14858" width="14.42578125" style="86" bestFit="1" customWidth="1"/>
    <col min="14859" max="14860" width="13.42578125" style="86" bestFit="1" customWidth="1"/>
    <col min="14861" max="14861" width="12" style="86" bestFit="1" customWidth="1"/>
    <col min="14862" max="15104" width="11.42578125" style="86"/>
    <col min="15105" max="15105" width="9.140625" style="86" customWidth="1"/>
    <col min="15106" max="15106" width="56.140625" style="86" bestFit="1" customWidth="1"/>
    <col min="15107" max="15107" width="14.42578125" style="86" bestFit="1" customWidth="1"/>
    <col min="15108" max="15108" width="13.42578125" style="86" bestFit="1" customWidth="1"/>
    <col min="15109" max="15110" width="14.42578125" style="86" bestFit="1" customWidth="1"/>
    <col min="15111" max="15112" width="13.42578125" style="86" bestFit="1" customWidth="1"/>
    <col min="15113" max="15114" width="14.42578125" style="86" bestFit="1" customWidth="1"/>
    <col min="15115" max="15116" width="13.42578125" style="86" bestFit="1" customWidth="1"/>
    <col min="15117" max="15117" width="12" style="86" bestFit="1" customWidth="1"/>
    <col min="15118" max="15360" width="11.42578125" style="86"/>
    <col min="15361" max="15361" width="9.140625" style="86" customWidth="1"/>
    <col min="15362" max="15362" width="56.140625" style="86" bestFit="1" customWidth="1"/>
    <col min="15363" max="15363" width="14.42578125" style="86" bestFit="1" customWidth="1"/>
    <col min="15364" max="15364" width="13.42578125" style="86" bestFit="1" customWidth="1"/>
    <col min="15365" max="15366" width="14.42578125" style="86" bestFit="1" customWidth="1"/>
    <col min="15367" max="15368" width="13.42578125" style="86" bestFit="1" customWidth="1"/>
    <col min="15369" max="15370" width="14.42578125" style="86" bestFit="1" customWidth="1"/>
    <col min="15371" max="15372" width="13.42578125" style="86" bestFit="1" customWidth="1"/>
    <col min="15373" max="15373" width="12" style="86" bestFit="1" customWidth="1"/>
    <col min="15374" max="15616" width="11.42578125" style="86"/>
    <col min="15617" max="15617" width="9.140625" style="86" customWidth="1"/>
    <col min="15618" max="15618" width="56.140625" style="86" bestFit="1" customWidth="1"/>
    <col min="15619" max="15619" width="14.42578125" style="86" bestFit="1" customWidth="1"/>
    <col min="15620" max="15620" width="13.42578125" style="86" bestFit="1" customWidth="1"/>
    <col min="15621" max="15622" width="14.42578125" style="86" bestFit="1" customWidth="1"/>
    <col min="15623" max="15624" width="13.42578125" style="86" bestFit="1" customWidth="1"/>
    <col min="15625" max="15626" width="14.42578125" style="86" bestFit="1" customWidth="1"/>
    <col min="15627" max="15628" width="13.42578125" style="86" bestFit="1" customWidth="1"/>
    <col min="15629" max="15629" width="12" style="86" bestFit="1" customWidth="1"/>
    <col min="15630" max="15872" width="11.42578125" style="86"/>
    <col min="15873" max="15873" width="9.140625" style="86" customWidth="1"/>
    <col min="15874" max="15874" width="56.140625" style="86" bestFit="1" customWidth="1"/>
    <col min="15875" max="15875" width="14.42578125" style="86" bestFit="1" customWidth="1"/>
    <col min="15876" max="15876" width="13.42578125" style="86" bestFit="1" customWidth="1"/>
    <col min="15877" max="15878" width="14.42578125" style="86" bestFit="1" customWidth="1"/>
    <col min="15879" max="15880" width="13.42578125" style="86" bestFit="1" customWidth="1"/>
    <col min="15881" max="15882" width="14.42578125" style="86" bestFit="1" customWidth="1"/>
    <col min="15883" max="15884" width="13.42578125" style="86" bestFit="1" customWidth="1"/>
    <col min="15885" max="15885" width="12" style="86" bestFit="1" customWidth="1"/>
    <col min="15886" max="16128" width="11.42578125" style="86"/>
    <col min="16129" max="16129" width="9.140625" style="86" customWidth="1"/>
    <col min="16130" max="16130" width="56.140625" style="86" bestFit="1" customWidth="1"/>
    <col min="16131" max="16131" width="14.42578125" style="86" bestFit="1" customWidth="1"/>
    <col min="16132" max="16132" width="13.42578125" style="86" bestFit="1" customWidth="1"/>
    <col min="16133" max="16134" width="14.42578125" style="86" bestFit="1" customWidth="1"/>
    <col min="16135" max="16136" width="13.42578125" style="86" bestFit="1" customWidth="1"/>
    <col min="16137" max="16138" width="14.42578125" style="86" bestFit="1" customWidth="1"/>
    <col min="16139" max="16140" width="13.42578125" style="86" bestFit="1" customWidth="1"/>
    <col min="16141" max="16141" width="12" style="86" bestFit="1" customWidth="1"/>
    <col min="16142" max="16384" width="11.42578125" style="86"/>
  </cols>
  <sheetData>
    <row r="1" spans="1:14" ht="149.25" customHeight="1" x14ac:dyDescent="0.2"/>
    <row r="2" spans="1:14" x14ac:dyDescent="0.2">
      <c r="A2" s="77" t="s">
        <v>281</v>
      </c>
      <c r="E2" s="177" t="s">
        <v>0</v>
      </c>
      <c r="M2" s="150"/>
    </row>
    <row r="3" spans="1:14" x14ac:dyDescent="0.2">
      <c r="A3" s="178" t="s">
        <v>435</v>
      </c>
      <c r="E3" s="177" t="s">
        <v>1</v>
      </c>
      <c r="M3" s="179"/>
    </row>
    <row r="5" spans="1:14" ht="15.75" x14ac:dyDescent="0.2">
      <c r="E5" s="214" t="s">
        <v>436</v>
      </c>
      <c r="M5" s="150"/>
      <c r="N5" s="231"/>
    </row>
    <row r="6" spans="1:14" x14ac:dyDescent="0.2">
      <c r="E6" s="149" t="s">
        <v>539</v>
      </c>
    </row>
    <row r="7" spans="1:14" x14ac:dyDescent="0.2">
      <c r="A7" s="233"/>
      <c r="E7" s="177" t="s">
        <v>258</v>
      </c>
    </row>
    <row r="9" spans="1:14" x14ac:dyDescent="0.2">
      <c r="C9" s="232"/>
      <c r="G9" s="181"/>
      <c r="I9" s="181"/>
      <c r="J9" s="181"/>
      <c r="M9" s="181"/>
    </row>
    <row r="10" spans="1:14" ht="13.5" thickBot="1" x14ac:dyDescent="0.25">
      <c r="A10" s="233" t="s">
        <v>437</v>
      </c>
      <c r="C10" s="181"/>
      <c r="D10" s="232"/>
      <c r="E10" s="181"/>
      <c r="G10" s="181"/>
      <c r="I10" s="181"/>
      <c r="J10" s="181"/>
      <c r="M10" s="181"/>
    </row>
    <row r="11" spans="1:14" ht="13.5" thickTop="1" x14ac:dyDescent="0.2">
      <c r="A11" s="235"/>
      <c r="B11" s="234" t="s">
        <v>418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8"/>
    </row>
    <row r="12" spans="1:14" ht="36" x14ac:dyDescent="0.2">
      <c r="A12" s="321" t="s">
        <v>438</v>
      </c>
      <c r="B12" s="161"/>
      <c r="C12" s="293" t="s">
        <v>309</v>
      </c>
      <c r="D12" s="293" t="s">
        <v>420</v>
      </c>
      <c r="E12" s="293" t="s">
        <v>312</v>
      </c>
      <c r="F12" s="293" t="s">
        <v>313</v>
      </c>
      <c r="G12" s="293" t="s">
        <v>314</v>
      </c>
      <c r="H12" s="293" t="s">
        <v>284</v>
      </c>
      <c r="I12" s="293" t="s">
        <v>315</v>
      </c>
      <c r="J12" s="293" t="s">
        <v>316</v>
      </c>
      <c r="K12" s="293" t="s">
        <v>317</v>
      </c>
      <c r="L12" s="293" t="s">
        <v>318</v>
      </c>
      <c r="M12" s="318" t="s">
        <v>319</v>
      </c>
    </row>
    <row r="13" spans="1:14" x14ac:dyDescent="0.2">
      <c r="A13" s="306"/>
      <c r="B13" s="158" t="s">
        <v>421</v>
      </c>
      <c r="C13" s="158" t="s">
        <v>439</v>
      </c>
      <c r="D13" s="158" t="s">
        <v>440</v>
      </c>
      <c r="E13" s="158" t="s">
        <v>441</v>
      </c>
      <c r="F13" s="158" t="s">
        <v>442</v>
      </c>
      <c r="G13" s="158" t="s">
        <v>322</v>
      </c>
      <c r="H13" s="158" t="s">
        <v>443</v>
      </c>
      <c r="I13" s="158" t="s">
        <v>323</v>
      </c>
      <c r="J13" s="158" t="s">
        <v>324</v>
      </c>
      <c r="K13" s="158" t="s">
        <v>444</v>
      </c>
      <c r="L13" s="158" t="s">
        <v>445</v>
      </c>
      <c r="M13" s="322" t="s">
        <v>325</v>
      </c>
    </row>
    <row r="14" spans="1:14" x14ac:dyDescent="0.2">
      <c r="A14" s="306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289"/>
    </row>
    <row r="15" spans="1:14" x14ac:dyDescent="0.2">
      <c r="A15" s="323" t="s">
        <v>446</v>
      </c>
      <c r="B15" s="163" t="s">
        <v>447</v>
      </c>
      <c r="C15" s="312">
        <v>24068071.999999989</v>
      </c>
      <c r="D15" s="312">
        <v>16492767.539999999</v>
      </c>
      <c r="E15" s="312">
        <v>40560839.539999992</v>
      </c>
      <c r="F15" s="312">
        <v>24270126.499999948</v>
      </c>
      <c r="G15" s="312">
        <v>16290713.040000044</v>
      </c>
      <c r="H15" s="312">
        <v>12423976.639999991</v>
      </c>
      <c r="I15" s="312">
        <v>11846149.859999953</v>
      </c>
      <c r="J15" s="312">
        <v>28136862.899999999</v>
      </c>
      <c r="K15" s="312">
        <v>12423976.640000001</v>
      </c>
      <c r="L15" s="312">
        <v>12280243.15</v>
      </c>
      <c r="M15" s="324">
        <v>143733.48999999047</v>
      </c>
    </row>
    <row r="16" spans="1:14" x14ac:dyDescent="0.2">
      <c r="A16" s="306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289"/>
    </row>
    <row r="17" spans="1:20" x14ac:dyDescent="0.2">
      <c r="A17" s="319" t="s">
        <v>448</v>
      </c>
      <c r="B17" s="325" t="s">
        <v>449</v>
      </c>
      <c r="C17" s="308">
        <v>24068071.999999989</v>
      </c>
      <c r="D17" s="308">
        <v>16492767.539999999</v>
      </c>
      <c r="E17" s="308">
        <v>40560839.539999992</v>
      </c>
      <c r="F17" s="308">
        <v>24270126.499999948</v>
      </c>
      <c r="G17" s="308">
        <v>16290713.040000044</v>
      </c>
      <c r="H17" s="308">
        <v>12423976.639999991</v>
      </c>
      <c r="I17" s="308">
        <v>11846149.859999953</v>
      </c>
      <c r="J17" s="308">
        <v>28136862.899999999</v>
      </c>
      <c r="K17" s="308">
        <v>12423976.640000001</v>
      </c>
      <c r="L17" s="308">
        <v>12280243.15</v>
      </c>
      <c r="M17" s="309">
        <v>143733.48999999047</v>
      </c>
    </row>
    <row r="18" spans="1:20" x14ac:dyDescent="0.2">
      <c r="A18" s="306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289"/>
    </row>
    <row r="19" spans="1:20" x14ac:dyDescent="0.2">
      <c r="A19" s="323" t="s">
        <v>450</v>
      </c>
      <c r="B19" s="161"/>
      <c r="C19" s="311">
        <v>24068071.999999989</v>
      </c>
      <c r="D19" s="312">
        <v>16492767.539999999</v>
      </c>
      <c r="E19" s="311">
        <v>40560839.539999992</v>
      </c>
      <c r="F19" s="311">
        <v>24270126.499999948</v>
      </c>
      <c r="G19" s="311">
        <v>16290713.040000044</v>
      </c>
      <c r="H19" s="311">
        <v>12423976.639999991</v>
      </c>
      <c r="I19" s="311">
        <v>11846149.859999953</v>
      </c>
      <c r="J19" s="311">
        <v>28136862.899999999</v>
      </c>
      <c r="K19" s="311">
        <v>12423976.640000001</v>
      </c>
      <c r="L19" s="311">
        <v>12280243.15</v>
      </c>
      <c r="M19" s="313">
        <v>143733.48999999047</v>
      </c>
    </row>
    <row r="20" spans="1:20" x14ac:dyDescent="0.2">
      <c r="A20" s="306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289"/>
    </row>
    <row r="21" spans="1:20" ht="13.5" thickBot="1" x14ac:dyDescent="0.25">
      <c r="A21" s="314"/>
      <c r="B21" s="326" t="s">
        <v>488</v>
      </c>
      <c r="C21" s="316">
        <v>24068071.999999989</v>
      </c>
      <c r="D21" s="316">
        <v>16492767.539999999</v>
      </c>
      <c r="E21" s="316">
        <v>40560839.539999992</v>
      </c>
      <c r="F21" s="316">
        <v>24270126.499999948</v>
      </c>
      <c r="G21" s="316">
        <v>16290713.040000044</v>
      </c>
      <c r="H21" s="316">
        <v>12423976.639999991</v>
      </c>
      <c r="I21" s="316">
        <v>11846149.859999953</v>
      </c>
      <c r="J21" s="316">
        <v>28136862.899999999</v>
      </c>
      <c r="K21" s="316">
        <v>12423976.640000001</v>
      </c>
      <c r="L21" s="316">
        <v>12280243.15</v>
      </c>
      <c r="M21" s="317">
        <v>143733.48999999047</v>
      </c>
    </row>
    <row r="22" spans="1:20" ht="13.5" thickTop="1" x14ac:dyDescent="0.2"/>
    <row r="26" spans="1:20" s="112" customFormat="1" x14ac:dyDescent="0.2">
      <c r="A26" s="31"/>
      <c r="B26"/>
      <c r="D26"/>
      <c r="E26" s="17"/>
      <c r="F26" s="47"/>
      <c r="H26"/>
      <c r="I26"/>
      <c r="J26" s="206"/>
      <c r="K26" s="206"/>
      <c r="L26" s="206"/>
      <c r="M26" s="206"/>
      <c r="N26" s="206"/>
    </row>
    <row r="27" spans="1:20" s="112" customFormat="1" x14ac:dyDescent="0.2">
      <c r="A27" s="31"/>
      <c r="D27"/>
      <c r="E27" s="17"/>
      <c r="F27" s="47"/>
      <c r="H27"/>
      <c r="I27"/>
      <c r="J27" s="206"/>
      <c r="K27" s="206"/>
      <c r="L27" s="206"/>
      <c r="M27" s="206"/>
      <c r="N27" s="206"/>
    </row>
    <row r="28" spans="1:20" s="112" customFormat="1" x14ac:dyDescent="0.2">
      <c r="A28" s="45"/>
      <c r="D28"/>
      <c r="E28" s="17"/>
      <c r="F28" s="47"/>
      <c r="G28" s="47"/>
      <c r="H28"/>
      <c r="I28"/>
      <c r="J28" s="206"/>
      <c r="K28" s="206"/>
      <c r="L28" s="206"/>
      <c r="M28" s="206"/>
      <c r="N28" s="206"/>
    </row>
    <row r="29" spans="1:20" s="112" customFormat="1" x14ac:dyDescent="0.2">
      <c r="B29"/>
      <c r="D29"/>
      <c r="E29" s="17"/>
      <c r="F29" s="47"/>
      <c r="G29" s="47"/>
      <c r="H29"/>
      <c r="I29"/>
      <c r="J29" s="206"/>
      <c r="K29" s="37"/>
      <c r="L29" s="206"/>
      <c r="M29" s="206"/>
      <c r="N29" s="206"/>
    </row>
    <row r="30" spans="1:20" s="112" customFormat="1" x14ac:dyDescent="0.2">
      <c r="A30"/>
      <c r="B30"/>
      <c r="D30" s="47"/>
      <c r="E30" s="17"/>
      <c r="F30" s="47"/>
      <c r="G30" s="47"/>
      <c r="H30"/>
      <c r="I30"/>
      <c r="J30" s="206"/>
      <c r="K30" s="37"/>
      <c r="L30" s="206"/>
      <c r="M30" s="206"/>
      <c r="N30" s="206"/>
      <c r="O30" s="197"/>
    </row>
    <row r="31" spans="1:20" s="112" customFormat="1" x14ac:dyDescent="0.2">
      <c r="A31" s="45" t="s">
        <v>71</v>
      </c>
      <c r="B31"/>
      <c r="D31" s="47"/>
      <c r="E31" s="17"/>
      <c r="F31" s="47"/>
      <c r="G31" s="47"/>
      <c r="H31"/>
      <c r="I31"/>
      <c r="J31" s="206"/>
      <c r="K31" s="206"/>
      <c r="L31" s="206"/>
      <c r="M31" s="206"/>
      <c r="N31" s="206"/>
      <c r="O31" s="197"/>
      <c r="Q31"/>
    </row>
    <row r="32" spans="1:20" s="203" customFormat="1" x14ac:dyDescent="0.2">
      <c r="A32" s="45" t="s">
        <v>132</v>
      </c>
      <c r="B32" s="202"/>
      <c r="C32" s="112"/>
      <c r="D32" s="47"/>
      <c r="E32" s="17"/>
      <c r="F32" s="47"/>
      <c r="G32" s="47"/>
      <c r="H32"/>
      <c r="I32"/>
      <c r="J32" s="112"/>
      <c r="K32" s="112"/>
      <c r="L32" s="112"/>
      <c r="M32" s="112"/>
      <c r="N32" s="112"/>
      <c r="O32" s="197"/>
      <c r="P32"/>
      <c r="R32" s="112"/>
      <c r="S32" s="112"/>
      <c r="T32" s="112"/>
    </row>
  </sheetData>
  <pageMargins left="0.15748031496062992" right="0.15748031496062992" top="0.23622047244094491" bottom="0.15748031496062992" header="0" footer="0"/>
  <pageSetup scale="6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workbookViewId="0">
      <selection sqref="A1:G1"/>
    </sheetView>
  </sheetViews>
  <sheetFormatPr baseColWidth="10" defaultColWidth="19.42578125" defaultRowHeight="12.75" x14ac:dyDescent="0.2"/>
  <cols>
    <col min="1" max="1" width="59.28515625" customWidth="1"/>
    <col min="2" max="2" width="15.85546875" bestFit="1" customWidth="1"/>
    <col min="3" max="3" width="15.42578125" bestFit="1" customWidth="1"/>
    <col min="4" max="4" width="6.42578125" customWidth="1"/>
    <col min="5" max="5" width="58.7109375" customWidth="1"/>
    <col min="6" max="7" width="15.42578125" bestFit="1" customWidth="1"/>
    <col min="8" max="8" width="16.28515625" customWidth="1"/>
  </cols>
  <sheetData>
    <row r="1" spans="1:7" ht="145.5" customHeight="1" x14ac:dyDescent="0.25">
      <c r="A1" s="327" t="s">
        <v>0</v>
      </c>
      <c r="B1" s="327"/>
      <c r="C1" s="327"/>
      <c r="D1" s="327"/>
      <c r="E1" s="327"/>
      <c r="F1" s="327"/>
      <c r="G1" s="327"/>
    </row>
    <row r="2" spans="1:7" ht="15.75" x14ac:dyDescent="0.25">
      <c r="A2" s="327" t="s">
        <v>1</v>
      </c>
      <c r="B2" s="327"/>
      <c r="C2" s="327"/>
      <c r="D2" s="327"/>
      <c r="E2" s="327"/>
      <c r="F2" s="327"/>
      <c r="G2" s="327"/>
    </row>
    <row r="3" spans="1:7" ht="15.75" x14ac:dyDescent="0.25">
      <c r="A3" s="327" t="s">
        <v>519</v>
      </c>
      <c r="B3" s="327"/>
      <c r="C3" s="327"/>
      <c r="D3" s="327"/>
      <c r="E3" s="327"/>
      <c r="F3" s="327"/>
      <c r="G3" s="327"/>
    </row>
    <row r="4" spans="1:7" ht="15.75" x14ac:dyDescent="0.25">
      <c r="A4" s="1"/>
    </row>
    <row r="5" spans="1:7" x14ac:dyDescent="0.2">
      <c r="B5" s="2">
        <v>2016</v>
      </c>
      <c r="C5" s="236" t="s">
        <v>518</v>
      </c>
      <c r="F5" s="2">
        <v>2016</v>
      </c>
      <c r="G5" s="236" t="s">
        <v>518</v>
      </c>
    </row>
    <row r="6" spans="1:7" x14ac:dyDescent="0.2">
      <c r="B6" s="2"/>
      <c r="C6" s="2"/>
      <c r="F6" s="2"/>
      <c r="G6" s="2"/>
    </row>
    <row r="7" spans="1:7" ht="14.25" x14ac:dyDescent="0.2">
      <c r="A7" s="39" t="s">
        <v>2</v>
      </c>
      <c r="E7" s="39" t="s">
        <v>3</v>
      </c>
    </row>
    <row r="8" spans="1:7" ht="14.25" x14ac:dyDescent="0.2">
      <c r="A8" s="40" t="s">
        <v>4</v>
      </c>
      <c r="E8" s="40" t="s">
        <v>5</v>
      </c>
      <c r="F8" s="5"/>
      <c r="G8" s="5"/>
    </row>
    <row r="9" spans="1:7" x14ac:dyDescent="0.2">
      <c r="A9" s="41" t="s">
        <v>6</v>
      </c>
      <c r="E9" s="41" t="s">
        <v>7</v>
      </c>
      <c r="F9" s="5"/>
      <c r="G9" s="5"/>
    </row>
    <row r="10" spans="1:7" x14ac:dyDescent="0.2">
      <c r="A10" s="9" t="s">
        <v>50</v>
      </c>
      <c r="B10" s="7">
        <v>33400</v>
      </c>
      <c r="C10" s="7">
        <v>76700</v>
      </c>
      <c r="E10" s="9" t="s">
        <v>51</v>
      </c>
      <c r="F10" s="7">
        <v>59644.34</v>
      </c>
      <c r="G10" s="7">
        <v>171806.11</v>
      </c>
    </row>
    <row r="11" spans="1:7" x14ac:dyDescent="0.2">
      <c r="A11" s="9" t="s">
        <v>52</v>
      </c>
      <c r="B11" s="7">
        <v>2299459.4900000002</v>
      </c>
      <c r="C11" s="7">
        <v>1515198.08</v>
      </c>
      <c r="E11" s="9" t="s">
        <v>53</v>
      </c>
      <c r="F11" s="7">
        <v>206374.83</v>
      </c>
      <c r="G11" s="7">
        <v>329869.37</v>
      </c>
    </row>
    <row r="12" spans="1:7" x14ac:dyDescent="0.2">
      <c r="A12" s="9" t="s">
        <v>54</v>
      </c>
      <c r="B12" s="7">
        <v>9005148.5</v>
      </c>
      <c r="C12" s="7">
        <v>3240602.76</v>
      </c>
      <c r="E12" s="9" t="s">
        <v>55</v>
      </c>
      <c r="F12" s="7">
        <v>247002.13</v>
      </c>
      <c r="G12" s="7">
        <v>186320.5</v>
      </c>
    </row>
    <row r="13" spans="1:7" x14ac:dyDescent="0.2">
      <c r="A13" s="41" t="s">
        <v>8</v>
      </c>
      <c r="B13" s="7"/>
      <c r="C13" s="7"/>
      <c r="E13" s="9" t="s">
        <v>56</v>
      </c>
      <c r="F13" s="7">
        <v>22876.84</v>
      </c>
      <c r="G13" s="7">
        <v>253374.19</v>
      </c>
    </row>
    <row r="14" spans="1:7" ht="25.5" x14ac:dyDescent="0.2">
      <c r="A14" s="9" t="s">
        <v>57</v>
      </c>
      <c r="B14" s="7">
        <v>1411166.5</v>
      </c>
      <c r="C14" s="7">
        <v>8173026.5499999998</v>
      </c>
      <c r="E14" s="42" t="s">
        <v>9</v>
      </c>
      <c r="F14" s="7"/>
    </row>
    <row r="15" spans="1:7" x14ac:dyDescent="0.2">
      <c r="A15" s="9" t="s">
        <v>58</v>
      </c>
      <c r="B15" s="7">
        <v>29964.080000000002</v>
      </c>
      <c r="C15" s="7">
        <v>643966.80000000005</v>
      </c>
      <c r="E15" s="9" t="s">
        <v>59</v>
      </c>
      <c r="F15" s="7">
        <v>20000</v>
      </c>
      <c r="G15" s="7">
        <v>40000</v>
      </c>
    </row>
    <row r="16" spans="1:7" x14ac:dyDescent="0.2">
      <c r="A16" s="3" t="s">
        <v>10</v>
      </c>
      <c r="B16" s="7"/>
      <c r="C16" s="7"/>
      <c r="E16" s="9"/>
      <c r="F16" s="7"/>
      <c r="G16" s="7"/>
    </row>
    <row r="17" spans="1:7" x14ac:dyDescent="0.2">
      <c r="A17" s="9" t="s">
        <v>60</v>
      </c>
      <c r="B17" s="7">
        <v>0</v>
      </c>
      <c r="C17" s="7">
        <v>117.13</v>
      </c>
      <c r="E17" s="10" t="s">
        <v>11</v>
      </c>
      <c r="F17" s="11">
        <f>SUM(F10:F16)</f>
        <v>555898.14</v>
      </c>
      <c r="G17" s="11">
        <f>SUM(G10:G16)</f>
        <v>981370.16999999993</v>
      </c>
    </row>
    <row r="18" spans="1:7" x14ac:dyDescent="0.2">
      <c r="A18" s="9"/>
      <c r="B18" s="7"/>
      <c r="C18" s="7"/>
    </row>
    <row r="19" spans="1:7" x14ac:dyDescent="0.2">
      <c r="A19" s="10" t="s">
        <v>12</v>
      </c>
      <c r="B19" s="11">
        <f>SUM(B10:B18)</f>
        <v>12779138.57</v>
      </c>
      <c r="C19" s="11">
        <f>SUM(C10:C17)</f>
        <v>13649611.320000002</v>
      </c>
      <c r="E19" s="10" t="s">
        <v>13</v>
      </c>
      <c r="F19" s="13">
        <f>SUM(F17)</f>
        <v>555898.14</v>
      </c>
      <c r="G19" s="13">
        <f>SUM(G17)</f>
        <v>981370.16999999993</v>
      </c>
    </row>
    <row r="20" spans="1:7" x14ac:dyDescent="0.2">
      <c r="A20" s="14"/>
      <c r="B20" s="7"/>
      <c r="C20" s="7"/>
    </row>
    <row r="21" spans="1:7" ht="14.25" x14ac:dyDescent="0.2">
      <c r="A21" s="40" t="s">
        <v>14</v>
      </c>
      <c r="B21" s="7"/>
      <c r="C21" s="7"/>
      <c r="F21" s="17"/>
      <c r="G21" s="15"/>
    </row>
    <row r="22" spans="1:7" x14ac:dyDescent="0.2">
      <c r="A22" s="3" t="s">
        <v>16</v>
      </c>
      <c r="B22" s="7"/>
      <c r="C22" s="7"/>
      <c r="F22" s="17"/>
      <c r="G22" s="15"/>
    </row>
    <row r="23" spans="1:7" ht="14.25" x14ac:dyDescent="0.2">
      <c r="A23" s="9" t="s">
        <v>61</v>
      </c>
      <c r="B23" s="7">
        <v>2171838.7400000002</v>
      </c>
      <c r="C23" s="7">
        <v>2028024.93</v>
      </c>
      <c r="E23" s="39" t="s">
        <v>15</v>
      </c>
      <c r="F23" s="15"/>
      <c r="G23" s="15"/>
    </row>
    <row r="24" spans="1:7" ht="14.25" x14ac:dyDescent="0.2">
      <c r="A24" s="9" t="s">
        <v>62</v>
      </c>
      <c r="B24" s="7">
        <v>817346.21</v>
      </c>
      <c r="C24" s="7">
        <v>792808.21</v>
      </c>
      <c r="E24" s="40" t="s">
        <v>17</v>
      </c>
      <c r="F24" s="15"/>
      <c r="G24" s="15"/>
    </row>
    <row r="25" spans="1:7" x14ac:dyDescent="0.2">
      <c r="A25" s="9" t="s">
        <v>63</v>
      </c>
      <c r="B25" s="7">
        <v>480529.85</v>
      </c>
      <c r="C25" s="7">
        <v>480529.85</v>
      </c>
      <c r="E25" s="42" t="s">
        <v>64</v>
      </c>
    </row>
    <row r="26" spans="1:7" x14ac:dyDescent="0.2">
      <c r="A26" s="9" t="s">
        <v>65</v>
      </c>
      <c r="B26" s="7">
        <v>344550.07</v>
      </c>
      <c r="C26" s="7">
        <v>288550.07</v>
      </c>
      <c r="E26" s="9" t="s">
        <v>19</v>
      </c>
      <c r="F26" s="15">
        <v>468078.83</v>
      </c>
      <c r="G26" s="15">
        <v>468078.83</v>
      </c>
    </row>
    <row r="27" spans="1:7" x14ac:dyDescent="0.2">
      <c r="A27" s="9" t="s">
        <v>482</v>
      </c>
      <c r="B27" s="7">
        <v>6145705.5999999996</v>
      </c>
      <c r="E27" s="3" t="s">
        <v>21</v>
      </c>
      <c r="F27" s="15"/>
      <c r="G27" s="17"/>
    </row>
    <row r="28" spans="1:7" x14ac:dyDescent="0.2">
      <c r="A28" s="41" t="s">
        <v>18</v>
      </c>
      <c r="B28" s="7"/>
      <c r="C28" s="7"/>
      <c r="E28" s="9" t="s">
        <v>21</v>
      </c>
      <c r="F28" s="15">
        <v>9623.2900000000009</v>
      </c>
      <c r="G28" s="15">
        <v>9623.2900000000009</v>
      </c>
    </row>
    <row r="29" spans="1:7" x14ac:dyDescent="0.2">
      <c r="A29" s="9" t="s">
        <v>66</v>
      </c>
      <c r="B29" s="7">
        <v>32434.799999999999</v>
      </c>
      <c r="C29" s="7">
        <v>32434.799999999999</v>
      </c>
    </row>
    <row r="30" spans="1:7" x14ac:dyDescent="0.2">
      <c r="A30" s="9" t="s">
        <v>67</v>
      </c>
      <c r="B30" s="7">
        <v>53879.74</v>
      </c>
      <c r="C30" s="7">
        <v>28163.279999999999</v>
      </c>
      <c r="E30" s="10" t="s">
        <v>22</v>
      </c>
      <c r="F30" s="11">
        <f>SUM(F26:F28)</f>
        <v>477702.12</v>
      </c>
      <c r="G30" s="11">
        <f>SUM(G26:G28)</f>
        <v>477702.12</v>
      </c>
    </row>
    <row r="31" spans="1:7" x14ac:dyDescent="0.2">
      <c r="A31" s="43" t="s">
        <v>20</v>
      </c>
      <c r="F31" s="17"/>
      <c r="G31" s="15"/>
    </row>
    <row r="32" spans="1:7" ht="14.25" x14ac:dyDescent="0.2">
      <c r="A32" s="44" t="s">
        <v>68</v>
      </c>
      <c r="B32" s="7">
        <v>-2823487.9</v>
      </c>
      <c r="C32" s="7">
        <v>-2651585.12</v>
      </c>
      <c r="E32" s="40" t="s">
        <v>24</v>
      </c>
      <c r="F32" s="17"/>
      <c r="G32" s="15"/>
    </row>
    <row r="33" spans="1:7" x14ac:dyDescent="0.2">
      <c r="A33" s="44" t="s">
        <v>69</v>
      </c>
      <c r="B33" s="7">
        <v>-85560.44</v>
      </c>
      <c r="C33" s="7">
        <v>-57477.58</v>
      </c>
      <c r="E33" s="3" t="s">
        <v>25</v>
      </c>
      <c r="F33" s="17"/>
      <c r="G33" s="15"/>
    </row>
    <row r="34" spans="1:7" x14ac:dyDescent="0.2">
      <c r="A34" s="9"/>
      <c r="B34" s="7"/>
      <c r="C34" s="7"/>
      <c r="E34" s="9" t="s">
        <v>70</v>
      </c>
      <c r="F34" s="15">
        <v>7327119.6500000004</v>
      </c>
      <c r="G34" s="15">
        <v>10527805.140000001</v>
      </c>
    </row>
    <row r="35" spans="1:7" x14ac:dyDescent="0.2">
      <c r="A35" s="16"/>
      <c r="E35" s="3" t="s">
        <v>26</v>
      </c>
    </row>
    <row r="36" spans="1:7" x14ac:dyDescent="0.2">
      <c r="B36" s="7"/>
      <c r="C36" s="7"/>
      <c r="E36" s="9" t="s">
        <v>26</v>
      </c>
      <c r="F36" s="15">
        <v>11555655.33</v>
      </c>
      <c r="G36" s="15">
        <v>2604182.33</v>
      </c>
    </row>
    <row r="37" spans="1:7" x14ac:dyDescent="0.2">
      <c r="B37" s="7"/>
      <c r="C37" s="7"/>
      <c r="F37" s="17"/>
      <c r="G37" s="15"/>
    </row>
    <row r="38" spans="1:7" x14ac:dyDescent="0.2">
      <c r="A38" s="10" t="s">
        <v>23</v>
      </c>
      <c r="B38" s="11">
        <f>SUM(B23:B34)</f>
        <v>7137236.669999999</v>
      </c>
      <c r="C38" s="11">
        <f>SUM(C23:C34)</f>
        <v>941448.43999999913</v>
      </c>
      <c r="E38" s="10" t="s">
        <v>27</v>
      </c>
      <c r="F38" s="11">
        <f>SUM(F34:F37)</f>
        <v>18882774.98</v>
      </c>
      <c r="G38" s="11">
        <f>SUM(G34:G36)</f>
        <v>13131987.470000001</v>
      </c>
    </row>
    <row r="39" spans="1:7" x14ac:dyDescent="0.2">
      <c r="B39" s="7"/>
      <c r="C39" s="7"/>
      <c r="E39" s="12"/>
      <c r="F39" s="18"/>
      <c r="G39" s="19"/>
    </row>
    <row r="40" spans="1:7" x14ac:dyDescent="0.2">
      <c r="B40" s="7"/>
      <c r="C40" s="7"/>
      <c r="E40" s="10" t="s">
        <v>28</v>
      </c>
      <c r="F40" s="13">
        <f>SUM(F30+F38)</f>
        <v>19360477.100000001</v>
      </c>
      <c r="G40" s="13">
        <f>SUM(G30+G38)</f>
        <v>13609689.59</v>
      </c>
    </row>
    <row r="41" spans="1:7" x14ac:dyDescent="0.2">
      <c r="B41" s="7"/>
      <c r="C41" s="7"/>
      <c r="E41" s="12"/>
      <c r="F41" s="13"/>
      <c r="G41" s="13"/>
    </row>
    <row r="42" spans="1:7" x14ac:dyDescent="0.2">
      <c r="A42" s="10" t="s">
        <v>29</v>
      </c>
      <c r="B42" s="13">
        <f>SUM(B19+B38)</f>
        <v>19916375.239999998</v>
      </c>
      <c r="C42" s="13">
        <f>SUM(C19+C38)</f>
        <v>14591059.760000002</v>
      </c>
      <c r="E42" s="10" t="s">
        <v>30</v>
      </c>
      <c r="F42" s="13">
        <f>SUM(F19+F40)</f>
        <v>19916375.240000002</v>
      </c>
      <c r="G42" s="13">
        <f>SUM(G19+G40)</f>
        <v>14591059.76</v>
      </c>
    </row>
    <row r="43" spans="1:7" x14ac:dyDescent="0.2">
      <c r="B43" s="7"/>
      <c r="C43" s="7"/>
      <c r="F43" s="17"/>
      <c r="G43" s="15"/>
    </row>
    <row r="44" spans="1:7" x14ac:dyDescent="0.2">
      <c r="A44" s="22" t="s">
        <v>31</v>
      </c>
      <c r="B44" s="21"/>
      <c r="C44" s="21"/>
    </row>
    <row r="45" spans="1:7" x14ac:dyDescent="0.2">
      <c r="A45" s="24" t="s">
        <v>480</v>
      </c>
      <c r="B45" s="25">
        <v>1870000</v>
      </c>
      <c r="C45" s="25">
        <v>0</v>
      </c>
      <c r="E45" s="23"/>
      <c r="F45" s="23"/>
    </row>
    <row r="46" spans="1:7" x14ac:dyDescent="0.2">
      <c r="A46" s="24" t="s">
        <v>481</v>
      </c>
      <c r="B46" s="25">
        <v>1870000</v>
      </c>
      <c r="C46" s="25">
        <v>0</v>
      </c>
      <c r="E46" s="240"/>
      <c r="F46" s="27"/>
    </row>
    <row r="47" spans="1:7" x14ac:dyDescent="0.2">
      <c r="A47" s="24" t="s">
        <v>32</v>
      </c>
      <c r="B47" s="25">
        <v>175480.09</v>
      </c>
      <c r="C47" s="25">
        <v>171506.09</v>
      </c>
      <c r="E47" s="23"/>
      <c r="F47" s="241"/>
    </row>
    <row r="48" spans="1:7" x14ac:dyDescent="0.2">
      <c r="A48" s="24" t="s">
        <v>33</v>
      </c>
      <c r="B48" s="25">
        <v>175480.09</v>
      </c>
      <c r="C48" s="25">
        <v>171506.09</v>
      </c>
      <c r="E48" s="26"/>
      <c r="F48" s="242"/>
    </row>
    <row r="49" spans="1:6" x14ac:dyDescent="0.2">
      <c r="A49" s="24" t="s">
        <v>34</v>
      </c>
      <c r="B49" s="25">
        <v>51132544</v>
      </c>
      <c r="C49" s="25">
        <v>51132544</v>
      </c>
      <c r="E49" s="240"/>
      <c r="F49" s="243"/>
    </row>
    <row r="50" spans="1:6" x14ac:dyDescent="0.2">
      <c r="A50" s="24" t="s">
        <v>35</v>
      </c>
      <c r="B50" s="25">
        <v>51132544</v>
      </c>
      <c r="C50" s="25">
        <v>51132544</v>
      </c>
      <c r="E50" s="240"/>
      <c r="F50" s="243"/>
    </row>
    <row r="51" spans="1:6" x14ac:dyDescent="0.2">
      <c r="A51" s="24"/>
      <c r="B51" s="25"/>
      <c r="C51" s="21"/>
      <c r="E51" s="240"/>
      <c r="F51" s="243"/>
    </row>
    <row r="52" spans="1:6" x14ac:dyDescent="0.2">
      <c r="A52" s="22" t="s">
        <v>36</v>
      </c>
      <c r="B52" s="25"/>
      <c r="C52" s="25"/>
      <c r="E52" s="240"/>
      <c r="F52" s="243"/>
    </row>
    <row r="53" spans="1:6" x14ac:dyDescent="0.2">
      <c r="A53" s="24" t="s">
        <v>37</v>
      </c>
      <c r="B53" s="25">
        <v>24068072</v>
      </c>
      <c r="C53" s="25">
        <v>25689396</v>
      </c>
      <c r="E53" s="240"/>
      <c r="F53" s="243"/>
    </row>
    <row r="54" spans="1:6" x14ac:dyDescent="0.2">
      <c r="A54" s="24" t="s">
        <v>38</v>
      </c>
      <c r="B54" s="25">
        <v>16007458.77</v>
      </c>
      <c r="C54" s="25">
        <v>14003587.59</v>
      </c>
      <c r="E54" s="26"/>
      <c r="F54" s="244"/>
    </row>
    <row r="55" spans="1:6" x14ac:dyDescent="0.2">
      <c r="A55" s="24" t="s">
        <v>39</v>
      </c>
      <c r="B55" s="25">
        <v>11606243.58</v>
      </c>
      <c r="C55" s="25">
        <v>9811646.8599999994</v>
      </c>
      <c r="E55" s="239"/>
      <c r="F55" s="245"/>
    </row>
    <row r="56" spans="1:6" x14ac:dyDescent="0.2">
      <c r="A56" s="24" t="s">
        <v>40</v>
      </c>
      <c r="B56" s="25">
        <v>19666856.809999999</v>
      </c>
      <c r="C56" s="25">
        <v>21497455.27</v>
      </c>
      <c r="E56" s="240"/>
      <c r="F56" s="243"/>
    </row>
    <row r="57" spans="1:6" x14ac:dyDescent="0.2">
      <c r="A57" s="24" t="s">
        <v>41</v>
      </c>
      <c r="B57" s="25">
        <v>18287059.32</v>
      </c>
      <c r="C57" s="25">
        <v>13329428.33</v>
      </c>
      <c r="E57" s="240"/>
      <c r="F57" s="243"/>
    </row>
    <row r="58" spans="1:6" x14ac:dyDescent="0.2">
      <c r="A58" s="24"/>
      <c r="B58" s="25"/>
      <c r="C58" s="25"/>
      <c r="E58" s="240"/>
      <c r="F58" s="243"/>
    </row>
    <row r="59" spans="1:6" x14ac:dyDescent="0.2">
      <c r="A59" s="22" t="s">
        <v>42</v>
      </c>
      <c r="B59" s="25"/>
      <c r="C59" s="25"/>
      <c r="E59" s="240"/>
      <c r="F59" s="243"/>
    </row>
    <row r="60" spans="1:6" x14ac:dyDescent="0.2">
      <c r="A60" s="24" t="s">
        <v>43</v>
      </c>
      <c r="B60" s="25">
        <v>24068072</v>
      </c>
      <c r="C60" s="25">
        <v>25689396</v>
      </c>
      <c r="E60" s="240"/>
      <c r="F60" s="243"/>
    </row>
    <row r="61" spans="1:6" x14ac:dyDescent="0.2">
      <c r="A61" s="24" t="s">
        <v>44</v>
      </c>
      <c r="B61" s="25">
        <v>16290713.039999999</v>
      </c>
      <c r="C61" s="25">
        <v>14852183.75</v>
      </c>
      <c r="E61" s="26"/>
      <c r="F61" s="244"/>
    </row>
    <row r="62" spans="1:6" x14ac:dyDescent="0.2">
      <c r="A62" s="24" t="s">
        <v>45</v>
      </c>
      <c r="B62" s="25">
        <v>16492767.539999999</v>
      </c>
      <c r="C62" s="25">
        <v>11310820.859999999</v>
      </c>
      <c r="E62" s="239"/>
      <c r="F62" s="245"/>
    </row>
    <row r="63" spans="1:6" x14ac:dyDescent="0.2">
      <c r="A63" s="24" t="s">
        <v>46</v>
      </c>
      <c r="B63" s="25">
        <v>24270126.5</v>
      </c>
      <c r="C63" s="25">
        <v>22148033.109999999</v>
      </c>
      <c r="E63" s="240"/>
      <c r="F63" s="243"/>
    </row>
    <row r="64" spans="1:6" x14ac:dyDescent="0.2">
      <c r="A64" s="24" t="s">
        <v>47</v>
      </c>
      <c r="B64" s="25">
        <v>12423976.640000001</v>
      </c>
      <c r="C64" s="25">
        <v>11113390.75</v>
      </c>
      <c r="E64" s="240"/>
      <c r="F64" s="243"/>
    </row>
    <row r="65" spans="1:6" x14ac:dyDescent="0.2">
      <c r="A65" s="24" t="s">
        <v>48</v>
      </c>
      <c r="B65" s="25">
        <v>12423976.640000001</v>
      </c>
      <c r="C65" s="25">
        <v>11113390.75</v>
      </c>
      <c r="E65" s="240"/>
      <c r="F65" s="243"/>
    </row>
    <row r="66" spans="1:6" x14ac:dyDescent="0.2">
      <c r="A66" s="24" t="s">
        <v>49</v>
      </c>
      <c r="B66" s="25">
        <v>12280243.15</v>
      </c>
      <c r="C66" s="25">
        <v>10863432.18</v>
      </c>
      <c r="E66" s="240"/>
      <c r="F66" s="243"/>
    </row>
    <row r="67" spans="1:6" x14ac:dyDescent="0.2">
      <c r="B67" s="25"/>
      <c r="C67" s="25"/>
      <c r="E67" s="26"/>
      <c r="F67" s="244"/>
    </row>
    <row r="68" spans="1:6" x14ac:dyDescent="0.2">
      <c r="B68" s="7"/>
      <c r="C68" s="7"/>
      <c r="E68" s="239"/>
      <c r="F68" s="245"/>
    </row>
    <row r="69" spans="1:6" x14ac:dyDescent="0.2">
      <c r="B69" s="5"/>
      <c r="C69" s="5"/>
    </row>
    <row r="70" spans="1:6" x14ac:dyDescent="0.2">
      <c r="A70" s="45" t="s">
        <v>71</v>
      </c>
      <c r="C70" s="5"/>
      <c r="E70" s="37"/>
    </row>
    <row r="71" spans="1:6" x14ac:dyDescent="0.2">
      <c r="A71" s="45" t="s">
        <v>132</v>
      </c>
      <c r="C71" s="5"/>
      <c r="E71" s="37"/>
      <c r="F71" s="31"/>
    </row>
    <row r="72" spans="1:6" x14ac:dyDescent="0.2">
      <c r="B72" s="5"/>
      <c r="C72" s="5"/>
    </row>
    <row r="73" spans="1:6" x14ac:dyDescent="0.2">
      <c r="B73" s="5"/>
      <c r="C73" s="5"/>
    </row>
    <row r="74" spans="1:6" x14ac:dyDescent="0.2">
      <c r="B74" s="5"/>
      <c r="C74" s="5"/>
    </row>
    <row r="75" spans="1:6" x14ac:dyDescent="0.2">
      <c r="B75" s="5"/>
      <c r="C75" s="5"/>
    </row>
    <row r="76" spans="1:6" x14ac:dyDescent="0.2">
      <c r="B76" s="5"/>
      <c r="C76" s="5"/>
    </row>
    <row r="77" spans="1:6" x14ac:dyDescent="0.2">
      <c r="B77" s="5"/>
      <c r="C77" s="5"/>
    </row>
    <row r="78" spans="1:6" x14ac:dyDescent="0.2">
      <c r="B78" s="5"/>
      <c r="C78" s="5"/>
    </row>
    <row r="79" spans="1:6" x14ac:dyDescent="0.2">
      <c r="B79" s="5"/>
      <c r="C79" s="5"/>
    </row>
    <row r="80" spans="1:6" x14ac:dyDescent="0.2">
      <c r="B80" s="5"/>
      <c r="C80" s="5"/>
    </row>
    <row r="81" spans="2:3" x14ac:dyDescent="0.2">
      <c r="B81" s="5"/>
      <c r="C81" s="5"/>
    </row>
    <row r="82" spans="2:3" x14ac:dyDescent="0.2">
      <c r="B82" s="5"/>
      <c r="C82" s="5"/>
    </row>
    <row r="83" spans="2:3" x14ac:dyDescent="0.2">
      <c r="B83" s="5"/>
      <c r="C83" s="5"/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  <row r="105" spans="2:3" x14ac:dyDescent="0.2">
      <c r="B105" s="5"/>
      <c r="C105" s="5"/>
    </row>
    <row r="106" spans="2:3" x14ac:dyDescent="0.2">
      <c r="B106" s="5"/>
      <c r="C106" s="5"/>
    </row>
    <row r="107" spans="2:3" x14ac:dyDescent="0.2">
      <c r="B107" s="5"/>
      <c r="C107" s="5"/>
    </row>
    <row r="108" spans="2:3" x14ac:dyDescent="0.2">
      <c r="B108" s="5"/>
      <c r="C108" s="5"/>
    </row>
    <row r="109" spans="2:3" x14ac:dyDescent="0.2">
      <c r="B109" s="5"/>
      <c r="C109" s="5"/>
    </row>
    <row r="110" spans="2:3" x14ac:dyDescent="0.2">
      <c r="B110" s="5"/>
      <c r="C110" s="5"/>
    </row>
    <row r="111" spans="2:3" x14ac:dyDescent="0.2">
      <c r="B111" s="5"/>
      <c r="C111" s="5"/>
    </row>
    <row r="112" spans="2:3" x14ac:dyDescent="0.2">
      <c r="B112" s="5"/>
      <c r="C112" s="5"/>
    </row>
    <row r="113" spans="2:3" x14ac:dyDescent="0.2">
      <c r="B113" s="5"/>
      <c r="C113" s="5"/>
    </row>
    <row r="114" spans="2:3" x14ac:dyDescent="0.2">
      <c r="B114" s="5"/>
      <c r="C114" s="5"/>
    </row>
    <row r="115" spans="2:3" x14ac:dyDescent="0.2">
      <c r="B115" s="5"/>
      <c r="C115" s="5"/>
    </row>
    <row r="116" spans="2:3" x14ac:dyDescent="0.2">
      <c r="B116" s="5"/>
      <c r="C116" s="5"/>
    </row>
    <row r="117" spans="2:3" x14ac:dyDescent="0.2">
      <c r="B117" s="5"/>
      <c r="C117" s="5"/>
    </row>
    <row r="118" spans="2:3" x14ac:dyDescent="0.2">
      <c r="B118" s="5"/>
      <c r="C118" s="5"/>
    </row>
    <row r="119" spans="2:3" x14ac:dyDescent="0.2">
      <c r="B119" s="5"/>
      <c r="C119" s="5"/>
    </row>
    <row r="120" spans="2:3" x14ac:dyDescent="0.2">
      <c r="B120" s="5"/>
      <c r="C120" s="5"/>
    </row>
    <row r="121" spans="2:3" x14ac:dyDescent="0.2">
      <c r="B121" s="5"/>
      <c r="C121" s="5"/>
    </row>
    <row r="122" spans="2:3" x14ac:dyDescent="0.2">
      <c r="B122" s="5"/>
      <c r="C122" s="5"/>
    </row>
    <row r="123" spans="2:3" x14ac:dyDescent="0.2">
      <c r="B123" s="5"/>
      <c r="C123" s="5"/>
    </row>
    <row r="124" spans="2:3" x14ac:dyDescent="0.2">
      <c r="B124" s="5"/>
      <c r="C124" s="5"/>
    </row>
    <row r="125" spans="2:3" x14ac:dyDescent="0.2">
      <c r="B125" s="5"/>
      <c r="C125" s="5"/>
    </row>
    <row r="126" spans="2:3" x14ac:dyDescent="0.2">
      <c r="B126" s="5"/>
      <c r="C126" s="5"/>
    </row>
    <row r="127" spans="2:3" x14ac:dyDescent="0.2">
      <c r="B127" s="5"/>
      <c r="C127" s="5"/>
    </row>
    <row r="128" spans="2:3" x14ac:dyDescent="0.2">
      <c r="B128" s="5"/>
      <c r="C128" s="5"/>
    </row>
    <row r="129" spans="2:3" x14ac:dyDescent="0.2">
      <c r="B129" s="5"/>
      <c r="C129" s="5"/>
    </row>
    <row r="130" spans="2:3" x14ac:dyDescent="0.2">
      <c r="B130" s="5"/>
      <c r="C130" s="5"/>
    </row>
    <row r="131" spans="2:3" x14ac:dyDescent="0.2">
      <c r="B131" s="5"/>
      <c r="C131" s="5"/>
    </row>
    <row r="132" spans="2:3" x14ac:dyDescent="0.2">
      <c r="B132" s="5"/>
      <c r="C132" s="5"/>
    </row>
    <row r="133" spans="2:3" x14ac:dyDescent="0.2">
      <c r="B133" s="5"/>
      <c r="C133" s="5"/>
    </row>
    <row r="134" spans="2:3" x14ac:dyDescent="0.2">
      <c r="B134" s="5"/>
      <c r="C134" s="5"/>
    </row>
    <row r="135" spans="2:3" x14ac:dyDescent="0.2">
      <c r="B135" s="5"/>
      <c r="C135" s="5"/>
    </row>
    <row r="136" spans="2:3" x14ac:dyDescent="0.2">
      <c r="B136" s="5"/>
      <c r="C136" s="5"/>
    </row>
    <row r="137" spans="2:3" x14ac:dyDescent="0.2">
      <c r="B137" s="5"/>
      <c r="C137" s="5"/>
    </row>
    <row r="138" spans="2:3" x14ac:dyDescent="0.2">
      <c r="B138" s="17"/>
      <c r="C138" s="17"/>
    </row>
    <row r="139" spans="2:3" x14ac:dyDescent="0.2">
      <c r="B139" s="17"/>
      <c r="C139" s="17"/>
    </row>
    <row r="140" spans="2:3" x14ac:dyDescent="0.2">
      <c r="B140" s="17"/>
      <c r="C140" s="17"/>
    </row>
    <row r="141" spans="2:3" x14ac:dyDescent="0.2">
      <c r="B141" s="17"/>
      <c r="C141" s="17"/>
    </row>
    <row r="142" spans="2:3" x14ac:dyDescent="0.2">
      <c r="B142" s="17"/>
      <c r="C142" s="17"/>
    </row>
    <row r="143" spans="2:3" x14ac:dyDescent="0.2">
      <c r="B143" s="17"/>
      <c r="C143" s="17"/>
    </row>
    <row r="144" spans="2:3" x14ac:dyDescent="0.2">
      <c r="B144" s="17"/>
      <c r="C144" s="17"/>
    </row>
    <row r="145" spans="2:3" x14ac:dyDescent="0.2">
      <c r="B145" s="17"/>
      <c r="C145" s="17"/>
    </row>
    <row r="146" spans="2:3" x14ac:dyDescent="0.2">
      <c r="B146" s="17"/>
      <c r="C146" s="17"/>
    </row>
    <row r="147" spans="2:3" x14ac:dyDescent="0.2">
      <c r="B147" s="17"/>
      <c r="C147" s="17"/>
    </row>
    <row r="148" spans="2:3" x14ac:dyDescent="0.2">
      <c r="B148" s="17"/>
      <c r="C148" s="17"/>
    </row>
    <row r="149" spans="2:3" x14ac:dyDescent="0.2">
      <c r="B149" s="17"/>
      <c r="C149" s="17"/>
    </row>
    <row r="150" spans="2:3" x14ac:dyDescent="0.2">
      <c r="B150" s="17"/>
      <c r="C150" s="17"/>
    </row>
    <row r="151" spans="2:3" x14ac:dyDescent="0.2">
      <c r="B151" s="17"/>
      <c r="C151" s="17"/>
    </row>
    <row r="152" spans="2:3" x14ac:dyDescent="0.2">
      <c r="B152" s="17"/>
      <c r="C152" s="17"/>
    </row>
    <row r="153" spans="2:3" x14ac:dyDescent="0.2">
      <c r="B153" s="17"/>
      <c r="C153" s="17"/>
    </row>
    <row r="154" spans="2:3" x14ac:dyDescent="0.2">
      <c r="B154" s="17"/>
      <c r="C154" s="17"/>
    </row>
    <row r="155" spans="2:3" x14ac:dyDescent="0.2">
      <c r="B155" s="17"/>
      <c r="C155" s="17"/>
    </row>
    <row r="156" spans="2:3" x14ac:dyDescent="0.2">
      <c r="B156" s="17"/>
      <c r="C156" s="17"/>
    </row>
    <row r="157" spans="2:3" x14ac:dyDescent="0.2">
      <c r="B157" s="17"/>
      <c r="C157" s="17"/>
    </row>
    <row r="158" spans="2:3" x14ac:dyDescent="0.2">
      <c r="B158" s="17"/>
      <c r="C158" s="17"/>
    </row>
    <row r="159" spans="2:3" x14ac:dyDescent="0.2">
      <c r="B159" s="17"/>
      <c r="C159" s="17"/>
    </row>
    <row r="160" spans="2:3" x14ac:dyDescent="0.2">
      <c r="B160" s="17"/>
      <c r="C160" s="17"/>
    </row>
    <row r="161" spans="2:3" x14ac:dyDescent="0.2">
      <c r="B161" s="17"/>
      <c r="C161" s="17"/>
    </row>
    <row r="162" spans="2:3" x14ac:dyDescent="0.2">
      <c r="B162" s="17"/>
      <c r="C162" s="17"/>
    </row>
    <row r="163" spans="2:3" x14ac:dyDescent="0.2">
      <c r="B163" s="17"/>
      <c r="C163" s="17"/>
    </row>
    <row r="164" spans="2:3" x14ac:dyDescent="0.2">
      <c r="B164" s="17"/>
      <c r="C164" s="17"/>
    </row>
    <row r="165" spans="2:3" x14ac:dyDescent="0.2">
      <c r="B165" s="17"/>
      <c r="C165" s="17"/>
    </row>
    <row r="166" spans="2:3" x14ac:dyDescent="0.2">
      <c r="B166" s="17"/>
      <c r="C166" s="17"/>
    </row>
    <row r="167" spans="2:3" x14ac:dyDescent="0.2">
      <c r="B167" s="17"/>
      <c r="C167" s="17"/>
    </row>
    <row r="168" spans="2:3" x14ac:dyDescent="0.2">
      <c r="B168" s="17"/>
      <c r="C168" s="17"/>
    </row>
    <row r="169" spans="2:3" x14ac:dyDescent="0.2">
      <c r="B169" s="17"/>
      <c r="C169" s="17"/>
    </row>
    <row r="170" spans="2:3" x14ac:dyDescent="0.2">
      <c r="B170" s="17"/>
      <c r="C170" s="17"/>
    </row>
    <row r="171" spans="2:3" x14ac:dyDescent="0.2">
      <c r="B171" s="17"/>
      <c r="C171" s="17"/>
    </row>
    <row r="172" spans="2:3" x14ac:dyDescent="0.2">
      <c r="B172" s="17"/>
      <c r="C172" s="17"/>
    </row>
    <row r="173" spans="2:3" x14ac:dyDescent="0.2">
      <c r="B173" s="17"/>
      <c r="C173" s="17"/>
    </row>
    <row r="174" spans="2:3" x14ac:dyDescent="0.2">
      <c r="B174" s="17"/>
      <c r="C174" s="17"/>
    </row>
    <row r="175" spans="2:3" x14ac:dyDescent="0.2">
      <c r="B175" s="17"/>
      <c r="C175" s="17"/>
    </row>
    <row r="176" spans="2:3" x14ac:dyDescent="0.2">
      <c r="B176" s="17"/>
      <c r="C176" s="17"/>
    </row>
    <row r="177" spans="2:3" x14ac:dyDescent="0.2">
      <c r="B177" s="17"/>
      <c r="C177" s="17"/>
    </row>
    <row r="178" spans="2:3" x14ac:dyDescent="0.2">
      <c r="B178" s="17"/>
      <c r="C178" s="17"/>
    </row>
    <row r="179" spans="2:3" x14ac:dyDescent="0.2">
      <c r="B179" s="17"/>
      <c r="C179" s="17"/>
    </row>
    <row r="180" spans="2:3" x14ac:dyDescent="0.2">
      <c r="B180" s="17"/>
      <c r="C180" s="17"/>
    </row>
    <row r="181" spans="2:3" x14ac:dyDescent="0.2">
      <c r="B181" s="17"/>
      <c r="C181" s="17"/>
    </row>
    <row r="182" spans="2:3" x14ac:dyDescent="0.2">
      <c r="B182" s="17"/>
      <c r="C182" s="17"/>
    </row>
    <row r="183" spans="2:3" x14ac:dyDescent="0.2">
      <c r="B183" s="17"/>
      <c r="C183" s="17"/>
    </row>
    <row r="184" spans="2:3" x14ac:dyDescent="0.2">
      <c r="B184" s="17"/>
      <c r="C184" s="17"/>
    </row>
    <row r="185" spans="2:3" x14ac:dyDescent="0.2">
      <c r="B185" s="17"/>
      <c r="C185" s="17"/>
    </row>
    <row r="186" spans="2:3" x14ac:dyDescent="0.2">
      <c r="B186" s="17"/>
      <c r="C186" s="17"/>
    </row>
    <row r="187" spans="2:3" x14ac:dyDescent="0.2">
      <c r="B187" s="17"/>
      <c r="C187" s="17"/>
    </row>
    <row r="188" spans="2:3" x14ac:dyDescent="0.2">
      <c r="B188" s="17"/>
      <c r="C188" s="17"/>
    </row>
    <row r="189" spans="2:3" x14ac:dyDescent="0.2">
      <c r="B189" s="17"/>
      <c r="C189" s="17"/>
    </row>
    <row r="190" spans="2:3" x14ac:dyDescent="0.2">
      <c r="B190" s="17"/>
      <c r="C190" s="17"/>
    </row>
    <row r="191" spans="2:3" x14ac:dyDescent="0.2">
      <c r="B191" s="17"/>
      <c r="C191" s="17"/>
    </row>
    <row r="192" spans="2:3" x14ac:dyDescent="0.2">
      <c r="B192" s="17"/>
      <c r="C192" s="17"/>
    </row>
    <row r="193" spans="2:3" x14ac:dyDescent="0.2">
      <c r="B193" s="17"/>
      <c r="C193" s="17"/>
    </row>
    <row r="194" spans="2:3" x14ac:dyDescent="0.2">
      <c r="B194" s="17"/>
      <c r="C194" s="17"/>
    </row>
    <row r="195" spans="2:3" x14ac:dyDescent="0.2">
      <c r="B195" s="17"/>
      <c r="C195" s="17"/>
    </row>
    <row r="196" spans="2:3" x14ac:dyDescent="0.2">
      <c r="B196" s="17"/>
      <c r="C196" s="17"/>
    </row>
    <row r="197" spans="2:3" x14ac:dyDescent="0.2">
      <c r="B197" s="17"/>
      <c r="C197" s="17"/>
    </row>
    <row r="198" spans="2:3" x14ac:dyDescent="0.2">
      <c r="B198" s="17"/>
      <c r="C198" s="17"/>
    </row>
    <row r="199" spans="2:3" x14ac:dyDescent="0.2">
      <c r="B199" s="17"/>
      <c r="C199" s="17"/>
    </row>
    <row r="200" spans="2:3" x14ac:dyDescent="0.2">
      <c r="B200" s="17"/>
      <c r="C200" s="17"/>
    </row>
    <row r="201" spans="2:3" x14ac:dyDescent="0.2">
      <c r="B201" s="17"/>
      <c r="C201" s="17"/>
    </row>
    <row r="202" spans="2:3" x14ac:dyDescent="0.2">
      <c r="B202" s="17"/>
      <c r="C202" s="17"/>
    </row>
    <row r="203" spans="2:3" x14ac:dyDescent="0.2">
      <c r="B203" s="17"/>
      <c r="C203" s="17"/>
    </row>
    <row r="204" spans="2:3" x14ac:dyDescent="0.2">
      <c r="B204" s="17"/>
      <c r="C204" s="17"/>
    </row>
    <row r="205" spans="2:3" x14ac:dyDescent="0.2">
      <c r="B205" s="17"/>
      <c r="C205" s="17"/>
    </row>
    <row r="206" spans="2:3" x14ac:dyDescent="0.2">
      <c r="B206" s="17"/>
      <c r="C206" s="17"/>
    </row>
    <row r="207" spans="2:3" x14ac:dyDescent="0.2">
      <c r="B207" s="17"/>
      <c r="C207" s="17"/>
    </row>
    <row r="208" spans="2:3" x14ac:dyDescent="0.2">
      <c r="B208" s="17"/>
      <c r="C208" s="17"/>
    </row>
    <row r="209" spans="2:3" x14ac:dyDescent="0.2">
      <c r="B209" s="17"/>
      <c r="C209" s="17"/>
    </row>
    <row r="210" spans="2:3" x14ac:dyDescent="0.2">
      <c r="B210" s="17"/>
      <c r="C210" s="17"/>
    </row>
    <row r="211" spans="2:3" x14ac:dyDescent="0.2">
      <c r="B211" s="17"/>
      <c r="C211" s="17"/>
    </row>
    <row r="212" spans="2:3" x14ac:dyDescent="0.2">
      <c r="B212" s="17"/>
      <c r="C212" s="17"/>
    </row>
    <row r="213" spans="2:3" x14ac:dyDescent="0.2">
      <c r="B213" s="17"/>
      <c r="C213" s="17"/>
    </row>
    <row r="214" spans="2:3" x14ac:dyDescent="0.2">
      <c r="B214" s="17"/>
      <c r="C214" s="17"/>
    </row>
    <row r="215" spans="2:3" x14ac:dyDescent="0.2">
      <c r="B215" s="17"/>
      <c r="C215" s="17"/>
    </row>
    <row r="216" spans="2:3" x14ac:dyDescent="0.2">
      <c r="B216" s="17"/>
      <c r="C216" s="17"/>
    </row>
    <row r="217" spans="2:3" x14ac:dyDescent="0.2">
      <c r="B217" s="17"/>
      <c r="C217" s="17"/>
    </row>
  </sheetData>
  <mergeCells count="3">
    <mergeCell ref="A1:G1"/>
    <mergeCell ref="A2:G2"/>
    <mergeCell ref="A3:G3"/>
  </mergeCells>
  <printOptions horizontalCentered="1"/>
  <pageMargins left="0.74803149606299213" right="0.74803149606299213" top="0.59055118110236227" bottom="0.59055118110236227" header="0.51181102362204722" footer="0.51181102362204722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selection sqref="A1:F1"/>
    </sheetView>
  </sheetViews>
  <sheetFormatPr baseColWidth="10" defaultColWidth="19.42578125" defaultRowHeight="12.75" x14ac:dyDescent="0.2"/>
  <cols>
    <col min="1" max="1" width="58.28515625" style="47" customWidth="1"/>
    <col min="2" max="2" width="17.42578125" style="47" bestFit="1" customWidth="1"/>
    <col min="3" max="3" width="10.5703125" style="49" bestFit="1" customWidth="1"/>
    <col min="4" max="4" width="17.42578125" style="47" bestFit="1" customWidth="1"/>
    <col min="5" max="5" width="10.5703125" style="49" bestFit="1" customWidth="1"/>
    <col min="6" max="6" width="49.85546875" style="47" customWidth="1"/>
    <col min="7" max="16384" width="19.42578125" style="47"/>
  </cols>
  <sheetData>
    <row r="1" spans="1:6" ht="147.75" customHeight="1" x14ac:dyDescent="0.2">
      <c r="A1" s="328" t="s">
        <v>0</v>
      </c>
      <c r="B1" s="328"/>
      <c r="C1" s="328"/>
      <c r="D1" s="328"/>
      <c r="E1" s="328"/>
      <c r="F1" s="328"/>
    </row>
    <row r="2" spans="1:6" x14ac:dyDescent="0.2">
      <c r="A2" s="328" t="s">
        <v>1</v>
      </c>
      <c r="B2" s="328"/>
      <c r="C2" s="328"/>
      <c r="D2" s="328"/>
      <c r="E2" s="328"/>
      <c r="F2" s="328"/>
    </row>
    <row r="3" spans="1:6" x14ac:dyDescent="0.2">
      <c r="A3" s="328" t="s">
        <v>72</v>
      </c>
      <c r="B3" s="328"/>
      <c r="C3" s="328"/>
      <c r="D3" s="328"/>
      <c r="E3" s="328"/>
      <c r="F3" s="328"/>
    </row>
    <row r="4" spans="1:6" x14ac:dyDescent="0.2">
      <c r="A4" s="328" t="s">
        <v>520</v>
      </c>
      <c r="B4" s="328"/>
      <c r="C4" s="328"/>
      <c r="D4" s="328"/>
      <c r="E4" s="328"/>
      <c r="F4" s="328"/>
    </row>
    <row r="5" spans="1:6" x14ac:dyDescent="0.2">
      <c r="A5" s="328"/>
      <c r="B5" s="328"/>
      <c r="C5" s="328"/>
      <c r="D5" s="328"/>
      <c r="E5" s="328"/>
      <c r="F5" s="328"/>
    </row>
    <row r="6" spans="1:6" ht="15.75" x14ac:dyDescent="0.25">
      <c r="C6" s="48"/>
    </row>
    <row r="7" spans="1:6" ht="14.25" x14ac:dyDescent="0.2">
      <c r="B7" s="50">
        <v>2015</v>
      </c>
      <c r="C7" s="51" t="s">
        <v>73</v>
      </c>
      <c r="D7" s="236" t="s">
        <v>521</v>
      </c>
      <c r="E7" s="51" t="s">
        <v>73</v>
      </c>
    </row>
    <row r="8" spans="1:6" x14ac:dyDescent="0.2">
      <c r="D8" s="262" t="s">
        <v>489</v>
      </c>
    </row>
    <row r="9" spans="1:6" ht="15" x14ac:dyDescent="0.25">
      <c r="A9" s="52" t="s">
        <v>74</v>
      </c>
      <c r="B9" s="53">
        <f>SUM(B10+B17+B23)</f>
        <v>19666856.809999999</v>
      </c>
      <c r="C9" s="54">
        <f>SUM(C10+C17+C23)</f>
        <v>1</v>
      </c>
      <c r="D9" s="53">
        <f>SUM(D10+D17+D23)</f>
        <v>21497455.27</v>
      </c>
      <c r="E9" s="54">
        <f>SUM(E10+E17+E23)</f>
        <v>1</v>
      </c>
      <c r="F9" s="23"/>
    </row>
    <row r="10" spans="1:6" x14ac:dyDescent="0.2">
      <c r="A10" s="55" t="s">
        <v>75</v>
      </c>
      <c r="B10" s="56">
        <f>SUM(B11+B13)</f>
        <v>3913523.13</v>
      </c>
      <c r="C10" s="57">
        <v>0.19900000000000001</v>
      </c>
      <c r="D10" s="56">
        <f>SUM(D13+D11)</f>
        <v>4544787.5699999994</v>
      </c>
      <c r="E10" s="57">
        <v>0.2114</v>
      </c>
      <c r="F10" s="26"/>
    </row>
    <row r="11" spans="1:6" ht="13.5" x14ac:dyDescent="0.25">
      <c r="A11" s="58" t="s">
        <v>76</v>
      </c>
      <c r="B11" s="53">
        <f>B12</f>
        <v>51770.13</v>
      </c>
      <c r="C11" s="57">
        <v>2.5999999999999999E-3</v>
      </c>
      <c r="D11" s="53">
        <f>D12</f>
        <v>31672.47</v>
      </c>
      <c r="E11" s="57">
        <v>1.5E-3</v>
      </c>
      <c r="F11" s="23"/>
    </row>
    <row r="12" spans="1:6" ht="24" x14ac:dyDescent="0.2">
      <c r="A12" s="59" t="s">
        <v>77</v>
      </c>
      <c r="B12" s="56">
        <v>51770.13</v>
      </c>
      <c r="C12" s="57">
        <v>2.5999999999999999E-3</v>
      </c>
      <c r="D12" s="56">
        <v>31672.47</v>
      </c>
      <c r="E12" s="57">
        <v>1.5E-3</v>
      </c>
      <c r="F12" s="26"/>
    </row>
    <row r="13" spans="1:6" s="46" customFormat="1" ht="13.5" x14ac:dyDescent="0.25">
      <c r="A13" s="60" t="s">
        <v>78</v>
      </c>
      <c r="B13" s="61">
        <f>SUM(B14:B15)</f>
        <v>3861753</v>
      </c>
      <c r="C13" s="62">
        <f>SUM(C14:C15)</f>
        <v>0.19639999999999999</v>
      </c>
      <c r="D13" s="61">
        <f>SUM(D14:D15)</f>
        <v>4513115.0999999996</v>
      </c>
      <c r="E13" s="62">
        <f>SUM(E14:E15)</f>
        <v>0.2099</v>
      </c>
      <c r="F13"/>
    </row>
    <row r="14" spans="1:6" s="46" customFormat="1" x14ac:dyDescent="0.2">
      <c r="A14" s="63" t="s">
        <v>79</v>
      </c>
      <c r="B14" s="64">
        <v>0</v>
      </c>
      <c r="C14" s="65">
        <v>0</v>
      </c>
      <c r="D14" s="64">
        <v>33004.839999999997</v>
      </c>
      <c r="E14" s="65">
        <v>1.5E-3</v>
      </c>
      <c r="F14"/>
    </row>
    <row r="15" spans="1:6" s="46" customFormat="1" ht="25.5" x14ac:dyDescent="0.2">
      <c r="A15" s="66" t="s">
        <v>80</v>
      </c>
      <c r="B15" s="64">
        <v>3861753</v>
      </c>
      <c r="C15" s="65">
        <v>0.19639999999999999</v>
      </c>
      <c r="D15" s="64">
        <v>4480110.26</v>
      </c>
      <c r="E15" s="65">
        <v>0.2084</v>
      </c>
      <c r="F15"/>
    </row>
    <row r="16" spans="1:6" s="46" customFormat="1" x14ac:dyDescent="0.2">
      <c r="B16" s="67"/>
      <c r="C16" s="68"/>
      <c r="D16" s="67"/>
      <c r="E16" s="65"/>
      <c r="F16" s="23"/>
    </row>
    <row r="17" spans="1:6" s="46" customFormat="1" ht="26.25" x14ac:dyDescent="0.25">
      <c r="A17" s="66" t="s">
        <v>81</v>
      </c>
      <c r="B17" s="61">
        <f>B18+B20</f>
        <v>15753333.68</v>
      </c>
      <c r="C17" s="65">
        <v>0.80100000000000005</v>
      </c>
      <c r="D17" s="61">
        <f>D18+D20</f>
        <v>16952667.699999999</v>
      </c>
      <c r="E17" s="65">
        <f>E18+E20</f>
        <v>0.78859999999999997</v>
      </c>
      <c r="F17" s="27"/>
    </row>
    <row r="18" spans="1:6" s="46" customFormat="1" ht="13.5" x14ac:dyDescent="0.25">
      <c r="A18" s="66" t="s">
        <v>82</v>
      </c>
      <c r="B18" s="61">
        <f>SUM(B19)</f>
        <v>4312303.54</v>
      </c>
      <c r="C18" s="65">
        <v>0.21929999999999999</v>
      </c>
      <c r="D18" s="61">
        <f>SUM(D19)</f>
        <v>8846188.3599999994</v>
      </c>
      <c r="E18" s="65">
        <v>0.41149999999999998</v>
      </c>
      <c r="F18" s="47"/>
    </row>
    <row r="19" spans="1:6" s="46" customFormat="1" x14ac:dyDescent="0.2">
      <c r="A19" s="66" t="s">
        <v>83</v>
      </c>
      <c r="B19" s="64">
        <v>4312303.54</v>
      </c>
      <c r="C19" s="65">
        <v>0.21929999999999999</v>
      </c>
      <c r="D19" s="64">
        <v>8846188.3599999994</v>
      </c>
      <c r="E19" s="65">
        <v>0.41149999999999998</v>
      </c>
      <c r="F19" s="47"/>
    </row>
    <row r="20" spans="1:6" s="46" customFormat="1" ht="13.5" x14ac:dyDescent="0.25">
      <c r="A20" s="66" t="s">
        <v>84</v>
      </c>
      <c r="B20" s="61">
        <f>SUM(B21:B22)</f>
        <v>11441030.140000001</v>
      </c>
      <c r="C20" s="62">
        <v>0.58169999999999999</v>
      </c>
      <c r="D20" s="61">
        <f>SUM(D21:D22)</f>
        <v>8106479.3399999999</v>
      </c>
      <c r="E20" s="62">
        <v>0.37709999999999999</v>
      </c>
      <c r="F20" s="47"/>
    </row>
    <row r="21" spans="1:6" s="46" customFormat="1" ht="13.5" x14ac:dyDescent="0.25">
      <c r="A21" s="66" t="s">
        <v>466</v>
      </c>
      <c r="B21" s="61">
        <v>3784000</v>
      </c>
      <c r="C21" s="62">
        <v>0.19239999999999999</v>
      </c>
      <c r="D21" s="64">
        <v>0</v>
      </c>
      <c r="E21" s="65">
        <v>0</v>
      </c>
      <c r="F21" s="47"/>
    </row>
    <row r="22" spans="1:6" s="46" customFormat="1" x14ac:dyDescent="0.2">
      <c r="A22" s="66" t="s">
        <v>85</v>
      </c>
      <c r="B22" s="64">
        <v>7657030.1399999997</v>
      </c>
      <c r="C22" s="65">
        <v>0.38929999999999998</v>
      </c>
      <c r="D22" s="64">
        <v>8106479.3399999999</v>
      </c>
      <c r="E22" s="65">
        <v>0.37709999999999999</v>
      </c>
      <c r="F22" s="47"/>
    </row>
    <row r="23" spans="1:6" s="46" customFormat="1" x14ac:dyDescent="0.2">
      <c r="A23" s="66" t="s">
        <v>86</v>
      </c>
      <c r="B23" s="64">
        <f>SUM(B24+B27)</f>
        <v>0</v>
      </c>
      <c r="C23" s="65">
        <f>SUM(C24+C27)</f>
        <v>0</v>
      </c>
      <c r="D23" s="64">
        <f>SUM(D24+D27)</f>
        <v>0</v>
      </c>
      <c r="E23" s="65">
        <f>SUM(E24+E27)</f>
        <v>0</v>
      </c>
      <c r="F23" s="29"/>
    </row>
    <row r="24" spans="1:6" s="46" customFormat="1" ht="13.5" x14ac:dyDescent="0.25">
      <c r="A24" s="66" t="s">
        <v>87</v>
      </c>
      <c r="B24" s="61">
        <v>0</v>
      </c>
      <c r="C24" s="62">
        <v>0</v>
      </c>
      <c r="D24" s="61">
        <f>SUM(D25)</f>
        <v>0</v>
      </c>
      <c r="E24" s="62">
        <f>SUM(E25)</f>
        <v>0</v>
      </c>
      <c r="F24" s="30"/>
    </row>
    <row r="25" spans="1:6" s="46" customFormat="1" x14ac:dyDescent="0.2">
      <c r="A25" s="66" t="s">
        <v>88</v>
      </c>
      <c r="B25" s="64">
        <v>0</v>
      </c>
      <c r="C25" s="65">
        <v>0</v>
      </c>
      <c r="D25" s="64">
        <v>0</v>
      </c>
      <c r="E25" s="65">
        <v>0</v>
      </c>
      <c r="F25" s="47"/>
    </row>
    <row r="26" spans="1:6" s="46" customFormat="1" x14ac:dyDescent="0.2">
      <c r="A26" s="66"/>
      <c r="B26" s="67"/>
      <c r="C26" s="68"/>
      <c r="D26" s="67"/>
      <c r="E26" s="65"/>
      <c r="F26" s="47"/>
    </row>
    <row r="27" spans="1:6" s="46" customFormat="1" ht="13.5" x14ac:dyDescent="0.25">
      <c r="A27" s="66" t="s">
        <v>89</v>
      </c>
      <c r="B27" s="61">
        <f>SUM(B28)</f>
        <v>0</v>
      </c>
      <c r="C27" s="62">
        <f>SUM(C28)</f>
        <v>0</v>
      </c>
      <c r="D27" s="61">
        <f>SUM(D28)</f>
        <v>0</v>
      </c>
      <c r="E27" s="62">
        <f>E28</f>
        <v>0</v>
      </c>
      <c r="F27" s="47"/>
    </row>
    <row r="28" spans="1:6" s="46" customFormat="1" x14ac:dyDescent="0.2">
      <c r="A28" s="66" t="s">
        <v>89</v>
      </c>
      <c r="B28" s="64">
        <v>0</v>
      </c>
      <c r="C28" s="65">
        <v>0</v>
      </c>
      <c r="D28" s="64">
        <v>0</v>
      </c>
      <c r="E28" s="65">
        <v>0</v>
      </c>
      <c r="F28" s="47"/>
    </row>
    <row r="29" spans="1:6" s="46" customFormat="1" x14ac:dyDescent="0.2">
      <c r="A29" s="66"/>
      <c r="B29" s="64"/>
      <c r="C29" s="65"/>
      <c r="D29" s="64"/>
      <c r="E29" s="65"/>
      <c r="F29" s="29"/>
    </row>
    <row r="30" spans="1:6" s="46" customFormat="1" ht="15" x14ac:dyDescent="0.25">
      <c r="A30" s="69" t="s">
        <v>90</v>
      </c>
      <c r="B30" s="70">
        <f>SUM(B9)</f>
        <v>19666856.809999999</v>
      </c>
      <c r="C30" s="246">
        <f>SUM(C9)</f>
        <v>1</v>
      </c>
      <c r="D30" s="70">
        <f>SUM(D9)</f>
        <v>21497455.27</v>
      </c>
      <c r="E30" s="246">
        <f>SUM(E9)</f>
        <v>1</v>
      </c>
      <c r="F30" s="30"/>
    </row>
    <row r="31" spans="1:6" s="46" customFormat="1" x14ac:dyDescent="0.2">
      <c r="B31" s="67"/>
      <c r="C31" s="68"/>
      <c r="D31" s="67"/>
      <c r="E31" s="68"/>
      <c r="F31"/>
    </row>
    <row r="32" spans="1:6" s="46" customFormat="1" ht="15" x14ac:dyDescent="0.25">
      <c r="A32" s="71" t="s">
        <v>91</v>
      </c>
      <c r="B32" s="61">
        <f>SUM(B33+B68+B63)</f>
        <v>12339737.16</v>
      </c>
      <c r="C32" s="62">
        <f>B32/B30</f>
        <v>0.62743819610897955</v>
      </c>
      <c r="D32" s="61">
        <f>SUM(D33+D68+D63)</f>
        <v>10969650.129999999</v>
      </c>
      <c r="E32" s="62">
        <f>D32/D30</f>
        <v>0.51027668122693104</v>
      </c>
      <c r="F32"/>
    </row>
    <row r="33" spans="1:6" s="46" customFormat="1" x14ac:dyDescent="0.2">
      <c r="A33" s="72" t="s">
        <v>92</v>
      </c>
      <c r="B33" s="64">
        <f>SUM(B34+B42+B52)</f>
        <v>12329737.16</v>
      </c>
      <c r="C33" s="65">
        <f>B33/B30</f>
        <v>0.62692972644874823</v>
      </c>
      <c r="D33" s="64">
        <f>SUM(D34+D42+D52)</f>
        <v>10953424.129999999</v>
      </c>
      <c r="E33" s="65">
        <f>D33/D30</f>
        <v>0.50952189421627292</v>
      </c>
      <c r="F33" s="47"/>
    </row>
    <row r="34" spans="1:6" s="46" customFormat="1" ht="13.5" x14ac:dyDescent="0.25">
      <c r="A34" s="60" t="s">
        <v>93</v>
      </c>
      <c r="B34" s="61">
        <f>SUM(B35:B40)</f>
        <v>8148216.2300000004</v>
      </c>
      <c r="C34" s="65">
        <f>B34/B30</f>
        <v>0.41431207379599572</v>
      </c>
      <c r="D34" s="61">
        <f>SUM(D35:D40)</f>
        <v>7886501.1799999988</v>
      </c>
      <c r="E34" s="62">
        <f>D34/D30</f>
        <v>0.36685742944681093</v>
      </c>
      <c r="F34" s="47"/>
    </row>
    <row r="35" spans="1:6" s="46" customFormat="1" x14ac:dyDescent="0.2">
      <c r="A35" s="63" t="s">
        <v>94</v>
      </c>
      <c r="B35" s="64">
        <v>4118978.64</v>
      </c>
      <c r="C35" s="65">
        <f>B35/B30</f>
        <v>0.20943756695811325</v>
      </c>
      <c r="D35" s="64">
        <v>4232475.72</v>
      </c>
      <c r="E35" s="65">
        <f>D35/D30</f>
        <v>0.19688263875150278</v>
      </c>
      <c r="F35" s="29"/>
    </row>
    <row r="36" spans="1:6" s="46" customFormat="1" x14ac:dyDescent="0.2">
      <c r="A36" s="63" t="s">
        <v>95</v>
      </c>
      <c r="B36" s="64">
        <v>505092</v>
      </c>
      <c r="C36" s="65">
        <f>B36/B30</f>
        <v>2.5682395762559072E-2</v>
      </c>
      <c r="D36" s="64">
        <v>136047</v>
      </c>
      <c r="E36" s="65">
        <f>D36/D30</f>
        <v>6.3285164821277936E-3</v>
      </c>
      <c r="F36" s="30"/>
    </row>
    <row r="37" spans="1:6" s="46" customFormat="1" x14ac:dyDescent="0.2">
      <c r="A37" s="63" t="s">
        <v>96</v>
      </c>
      <c r="B37" s="64">
        <v>1202626.3500000001</v>
      </c>
      <c r="C37" s="65">
        <f>B37/B30</f>
        <v>6.114990115698108E-2</v>
      </c>
      <c r="D37" s="64">
        <v>1138042.93</v>
      </c>
      <c r="E37" s="65">
        <f>D37/D30</f>
        <v>5.2938495077980451E-2</v>
      </c>
      <c r="F37" s="32"/>
    </row>
    <row r="38" spans="1:6" s="46" customFormat="1" x14ac:dyDescent="0.2">
      <c r="A38" s="63" t="s">
        <v>97</v>
      </c>
      <c r="B38" s="64">
        <v>1093680.4099999999</v>
      </c>
      <c r="C38" s="65">
        <f>B38/B30</f>
        <v>5.5610330647442183E-2</v>
      </c>
      <c r="D38" s="64">
        <v>1047187.35</v>
      </c>
      <c r="E38" s="65">
        <f>D38/D30</f>
        <v>4.8712153919974174E-2</v>
      </c>
      <c r="F38" s="32"/>
    </row>
    <row r="39" spans="1:6" s="46" customFormat="1" x14ac:dyDescent="0.2">
      <c r="A39" s="63" t="s">
        <v>98</v>
      </c>
      <c r="B39" s="64">
        <v>355686.83</v>
      </c>
      <c r="C39" s="65">
        <f>B39/B30</f>
        <v>1.8085596159887841E-2</v>
      </c>
      <c r="D39" s="64">
        <v>477555.68</v>
      </c>
      <c r="E39" s="65">
        <f>D39/D30</f>
        <v>2.221452139344305E-2</v>
      </c>
      <c r="F39" s="47"/>
    </row>
    <row r="40" spans="1:6" s="46" customFormat="1" x14ac:dyDescent="0.2">
      <c r="A40" s="63" t="s">
        <v>99</v>
      </c>
      <c r="B40" s="64">
        <v>872152</v>
      </c>
      <c r="C40" s="65">
        <f>B40/B30</f>
        <v>4.434628311101229E-2</v>
      </c>
      <c r="D40" s="64">
        <v>855192.5</v>
      </c>
      <c r="E40" s="65">
        <f>D40/D30</f>
        <v>3.9781103821782716E-2</v>
      </c>
      <c r="F40" s="47"/>
    </row>
    <row r="41" spans="1:6" s="46" customFormat="1" x14ac:dyDescent="0.2">
      <c r="B41" s="67"/>
      <c r="C41" s="65"/>
      <c r="D41" s="67"/>
      <c r="E41" s="68"/>
      <c r="F41" s="29"/>
    </row>
    <row r="42" spans="1:6" s="46" customFormat="1" ht="13.5" x14ac:dyDescent="0.25">
      <c r="A42" s="60" t="s">
        <v>100</v>
      </c>
      <c r="B42" s="61">
        <f>SUM(B43:B50)</f>
        <v>522819.7</v>
      </c>
      <c r="C42" s="62">
        <f>B42/B30</f>
        <v>2.6583795522127467E-2</v>
      </c>
      <c r="D42" s="61">
        <f>SUM(D43:D50)</f>
        <v>537849.47</v>
      </c>
      <c r="E42" s="62">
        <f>D42/D30</f>
        <v>2.501921568133585E-2</v>
      </c>
      <c r="F42" s="73"/>
    </row>
    <row r="43" spans="1:6" s="46" customFormat="1" ht="25.5" x14ac:dyDescent="0.2">
      <c r="A43" s="66" t="s">
        <v>101</v>
      </c>
      <c r="B43" s="64">
        <v>267031.05</v>
      </c>
      <c r="C43" s="65">
        <f>B43/B30</f>
        <v>1.3577718726472997E-2</v>
      </c>
      <c r="D43" s="64">
        <v>273474.81</v>
      </c>
      <c r="E43" s="65">
        <f>D43/D30</f>
        <v>1.2721264287575373E-2</v>
      </c>
      <c r="F43" s="47"/>
    </row>
    <row r="44" spans="1:6" s="46" customFormat="1" x14ac:dyDescent="0.2">
      <c r="A44" s="63" t="s">
        <v>102</v>
      </c>
      <c r="B44" s="64">
        <v>130049.09</v>
      </c>
      <c r="C44" s="65">
        <f>B44/B30</f>
        <v>6.6126016605700813E-3</v>
      </c>
      <c r="D44" s="64">
        <v>115865.39</v>
      </c>
      <c r="E44" s="65">
        <f>D44/D30</f>
        <v>5.3897258324194204E-3</v>
      </c>
      <c r="F44" s="47"/>
    </row>
    <row r="45" spans="1:6" s="46" customFormat="1" ht="25.5" x14ac:dyDescent="0.2">
      <c r="A45" s="66" t="s">
        <v>513</v>
      </c>
      <c r="B45" s="64">
        <v>0</v>
      </c>
      <c r="C45" s="65">
        <f>B45/B30</f>
        <v>0</v>
      </c>
      <c r="D45" s="64">
        <v>1190</v>
      </c>
      <c r="E45" s="65">
        <f>D45/D30</f>
        <v>5.5355389047403283E-5</v>
      </c>
      <c r="F45" s="47"/>
    </row>
    <row r="46" spans="1:6" s="46" customFormat="1" x14ac:dyDescent="0.2">
      <c r="A46" s="63" t="s">
        <v>103</v>
      </c>
      <c r="B46" s="64">
        <v>89700.43</v>
      </c>
      <c r="C46" s="65">
        <f>B46/B30</f>
        <v>4.5609947164709135E-3</v>
      </c>
      <c r="D46" s="64">
        <v>88583.69</v>
      </c>
      <c r="E46" s="65">
        <f>D46/D30</f>
        <v>4.120659347230729E-3</v>
      </c>
    </row>
    <row r="47" spans="1:6" s="46" customFormat="1" x14ac:dyDescent="0.2">
      <c r="A47" s="63" t="s">
        <v>104</v>
      </c>
      <c r="B47" s="64">
        <v>270</v>
      </c>
      <c r="C47" s="65">
        <f>B47/B30</f>
        <v>1.3728680826247396E-5</v>
      </c>
      <c r="D47" s="64">
        <v>152.5</v>
      </c>
      <c r="E47" s="65">
        <f>D47/D30</f>
        <v>7.0938628821252107E-6</v>
      </c>
    </row>
    <row r="48" spans="1:6" s="46" customFormat="1" x14ac:dyDescent="0.2">
      <c r="A48" s="63" t="s">
        <v>105</v>
      </c>
      <c r="B48" s="64">
        <v>18546.55</v>
      </c>
      <c r="C48" s="65">
        <f>B48/B30</f>
        <v>9.4303579769643934E-4</v>
      </c>
      <c r="D48" s="64">
        <v>23713.62</v>
      </c>
      <c r="E48" s="65">
        <f>D48/D30</f>
        <v>1.1030896309430953E-3</v>
      </c>
      <c r="F48" s="29"/>
    </row>
    <row r="49" spans="1:6" s="46" customFormat="1" x14ac:dyDescent="0.2">
      <c r="A49" s="63" t="s">
        <v>106</v>
      </c>
      <c r="B49" s="64">
        <v>7752.34</v>
      </c>
      <c r="C49" s="65">
        <f>B49/B30</f>
        <v>3.9418296857981756E-4</v>
      </c>
      <c r="D49" s="64">
        <v>6853.17</v>
      </c>
      <c r="E49" s="65">
        <f>D49/D30</f>
        <v>3.1878982483864941E-4</v>
      </c>
      <c r="F49" s="30"/>
    </row>
    <row r="50" spans="1:6" s="46" customFormat="1" x14ac:dyDescent="0.2">
      <c r="A50" s="63" t="s">
        <v>107</v>
      </c>
      <c r="B50" s="64">
        <v>9470.24</v>
      </c>
      <c r="C50" s="65">
        <f>B50/B30</f>
        <v>4.8153297151096717E-4</v>
      </c>
      <c r="D50" s="64">
        <v>28016.29</v>
      </c>
      <c r="E50" s="65">
        <f>D50/D30</f>
        <v>1.303237506399054E-3</v>
      </c>
    </row>
    <row r="51" spans="1:6" s="46" customFormat="1" x14ac:dyDescent="0.2">
      <c r="B51" s="67"/>
      <c r="C51" s="65"/>
      <c r="D51" s="67"/>
      <c r="E51" s="65"/>
    </row>
    <row r="52" spans="1:6" s="46" customFormat="1" ht="13.5" x14ac:dyDescent="0.25">
      <c r="A52" s="60" t="s">
        <v>108</v>
      </c>
      <c r="B52" s="61">
        <f>SUM(B53:B61)</f>
        <v>3658701.23</v>
      </c>
      <c r="C52" s="62">
        <f>B52/B30</f>
        <v>0.18603385713062504</v>
      </c>
      <c r="D52" s="61">
        <f>SUM(D53:D61)</f>
        <v>2529073.4799999995</v>
      </c>
      <c r="E52" s="62">
        <f>D52/D30</f>
        <v>0.11764524908812612</v>
      </c>
    </row>
    <row r="53" spans="1:6" s="46" customFormat="1" x14ac:dyDescent="0.2">
      <c r="A53" s="63" t="s">
        <v>109</v>
      </c>
      <c r="B53" s="64">
        <v>38440.5</v>
      </c>
      <c r="C53" s="65">
        <f>B53/B30</f>
        <v>1.9545827974124558E-3</v>
      </c>
      <c r="D53" s="64">
        <v>30978.48</v>
      </c>
      <c r="E53" s="65">
        <f>D53/D30</f>
        <v>1.4410300945354637E-3</v>
      </c>
      <c r="F53" s="29"/>
    </row>
    <row r="54" spans="1:6" s="46" customFormat="1" x14ac:dyDescent="0.2">
      <c r="A54" s="63" t="s">
        <v>110</v>
      </c>
      <c r="B54" s="64">
        <v>5332.28</v>
      </c>
      <c r="C54" s="65">
        <f>B54/B30</f>
        <v>2.7113025998586098E-4</v>
      </c>
      <c r="D54" s="64">
        <v>1670.4</v>
      </c>
      <c r="E54" s="65">
        <f>D54/D30</f>
        <v>7.7702220054439035E-5</v>
      </c>
      <c r="F54" s="74"/>
    </row>
    <row r="55" spans="1:6" s="46" customFormat="1" ht="25.5" x14ac:dyDescent="0.2">
      <c r="A55" s="66" t="s">
        <v>111</v>
      </c>
      <c r="B55" s="64">
        <v>653776.16</v>
      </c>
      <c r="C55" s="65">
        <f>B55/B30</f>
        <v>3.3242534194257961E-2</v>
      </c>
      <c r="D55" s="64">
        <v>681266.63</v>
      </c>
      <c r="E55" s="65">
        <f>D55/D30</f>
        <v>3.1690570881229702E-2</v>
      </c>
      <c r="F55" s="31"/>
    </row>
    <row r="56" spans="1:6" s="46" customFormat="1" x14ac:dyDescent="0.2">
      <c r="A56" s="63" t="s">
        <v>112</v>
      </c>
      <c r="B56" s="64">
        <v>492771.07</v>
      </c>
      <c r="C56" s="65">
        <f>B56/B30</f>
        <v>2.5055913853475605E-2</v>
      </c>
      <c r="D56" s="64">
        <v>450392.89</v>
      </c>
      <c r="E56" s="65">
        <f>D56/D30</f>
        <v>2.0950986260617071E-2</v>
      </c>
      <c r="F56" s="31"/>
    </row>
    <row r="57" spans="1:6" s="46" customFormat="1" ht="25.5" x14ac:dyDescent="0.2">
      <c r="A57" s="66" t="s">
        <v>113</v>
      </c>
      <c r="B57" s="64">
        <v>217142.07</v>
      </c>
      <c r="C57" s="65">
        <f>B57/B30</f>
        <v>1.1041015455483963E-2</v>
      </c>
      <c r="D57" s="64">
        <v>320923.40000000002</v>
      </c>
      <c r="E57" s="65">
        <f>D57/D30</f>
        <v>1.4928436690265062E-2</v>
      </c>
      <c r="F57" s="31"/>
    </row>
    <row r="58" spans="1:6" s="46" customFormat="1" x14ac:dyDescent="0.2">
      <c r="A58" s="63" t="s">
        <v>114</v>
      </c>
      <c r="B58" s="64">
        <v>284146.68</v>
      </c>
      <c r="C58" s="65">
        <f>B58/B30</f>
        <v>1.4447996583547609E-2</v>
      </c>
      <c r="D58" s="64">
        <v>105499.68</v>
      </c>
      <c r="E58" s="65">
        <f>D58/D30</f>
        <v>4.9075427149382778E-3</v>
      </c>
      <c r="F58" s="37"/>
    </row>
    <row r="59" spans="1:6" s="46" customFormat="1" x14ac:dyDescent="0.2">
      <c r="A59" s="63" t="s">
        <v>115</v>
      </c>
      <c r="B59" s="64">
        <v>23554.84</v>
      </c>
      <c r="C59" s="65">
        <f>B59/B30</f>
        <v>1.1976921491604637E-3</v>
      </c>
      <c r="D59" s="64">
        <v>29931.01</v>
      </c>
      <c r="E59" s="65">
        <f>D59/D30</f>
        <v>1.3923047925476623E-3</v>
      </c>
      <c r="F59" s="37"/>
    </row>
    <row r="60" spans="1:6" s="46" customFormat="1" x14ac:dyDescent="0.2">
      <c r="A60" s="63" t="s">
        <v>116</v>
      </c>
      <c r="B60" s="64">
        <v>1942283.63</v>
      </c>
      <c r="C60" s="65">
        <f>B60/B30</f>
        <v>9.8759229741908108E-2</v>
      </c>
      <c r="D60" s="64">
        <v>907119.28</v>
      </c>
      <c r="E60" s="65">
        <f>D60/D30</f>
        <v>4.2196588787227186E-2</v>
      </c>
      <c r="F60" s="31"/>
    </row>
    <row r="61" spans="1:6" s="46" customFormat="1" x14ac:dyDescent="0.2">
      <c r="A61" s="63" t="s">
        <v>117</v>
      </c>
      <c r="B61" s="64">
        <v>1254</v>
      </c>
      <c r="C61" s="65">
        <f>B61/B30</f>
        <v>6.3762095393015688E-5</v>
      </c>
      <c r="D61" s="64">
        <v>1291.71</v>
      </c>
      <c r="E61" s="65">
        <f>D61/D30</f>
        <v>6.0086646711278402E-5</v>
      </c>
      <c r="F61" s="31"/>
    </row>
    <row r="62" spans="1:6" s="46" customFormat="1" x14ac:dyDescent="0.2">
      <c r="B62" s="67"/>
      <c r="C62" s="65"/>
      <c r="D62" s="67"/>
      <c r="E62" s="68"/>
      <c r="F62" s="31"/>
    </row>
    <row r="63" spans="1:6" s="46" customFormat="1" x14ac:dyDescent="0.2">
      <c r="A63" s="72" t="s">
        <v>84</v>
      </c>
      <c r="B63" s="75">
        <f>SUM(B65)</f>
        <v>10000</v>
      </c>
      <c r="C63" s="65">
        <f>B63/B30</f>
        <v>5.0846966023138497E-4</v>
      </c>
      <c r="D63" s="75">
        <f>SUM(D65)</f>
        <v>16226</v>
      </c>
      <c r="E63" s="65">
        <f>D63/D30</f>
        <v>7.5478701065812242E-4</v>
      </c>
      <c r="F63" s="31"/>
    </row>
    <row r="64" spans="1:6" s="46" customFormat="1" x14ac:dyDescent="0.2">
      <c r="A64" s="60" t="s">
        <v>118</v>
      </c>
      <c r="B64" s="76">
        <f>SUM(B65)</f>
        <v>10000</v>
      </c>
      <c r="C64" s="65">
        <f>B64/B30</f>
        <v>5.0846966023138497E-4</v>
      </c>
      <c r="D64" s="76">
        <f>SUM(D65)</f>
        <v>16226</v>
      </c>
      <c r="E64" s="65">
        <f>D64/D30</f>
        <v>7.5478701065812242E-4</v>
      </c>
      <c r="F64" s="31"/>
    </row>
    <row r="65" spans="1:6" s="46" customFormat="1" x14ac:dyDescent="0.2">
      <c r="A65" s="63" t="s">
        <v>119</v>
      </c>
      <c r="B65" s="64">
        <v>10000</v>
      </c>
      <c r="C65" s="65">
        <f t="shared" ref="C65" si="0">B65/$B$30</f>
        <v>5.0846966023138497E-4</v>
      </c>
      <c r="D65" s="64">
        <v>16226</v>
      </c>
      <c r="E65" s="65">
        <f>D65/D30</f>
        <v>7.5478701065812242E-4</v>
      </c>
      <c r="F65" s="34"/>
    </row>
    <row r="66" spans="1:6" s="46" customFormat="1" x14ac:dyDescent="0.2">
      <c r="A66" s="63"/>
      <c r="B66" s="64"/>
      <c r="C66" s="65"/>
      <c r="D66" s="64"/>
      <c r="E66" s="65"/>
    </row>
    <row r="67" spans="1:6" s="46" customFormat="1" x14ac:dyDescent="0.2">
      <c r="A67" s="77" t="s">
        <v>120</v>
      </c>
      <c r="B67" s="78">
        <v>0</v>
      </c>
      <c r="C67" s="78">
        <v>0</v>
      </c>
    </row>
    <row r="68" spans="1:6" s="46" customFormat="1" ht="13.5" x14ac:dyDescent="0.25">
      <c r="A68" s="79" t="s">
        <v>121</v>
      </c>
      <c r="B68" s="61">
        <f>SUM(B69:B71)</f>
        <v>0</v>
      </c>
      <c r="C68" s="80">
        <v>0</v>
      </c>
      <c r="D68" s="61">
        <f>SUM(D69:D71)</f>
        <v>0</v>
      </c>
      <c r="E68" s="65">
        <f>D68/D30</f>
        <v>0</v>
      </c>
    </row>
    <row r="69" spans="1:6" s="46" customFormat="1" x14ac:dyDescent="0.2">
      <c r="A69" s="81" t="s">
        <v>122</v>
      </c>
      <c r="B69" s="82">
        <v>0</v>
      </c>
      <c r="C69" s="82">
        <v>0</v>
      </c>
      <c r="D69" s="64">
        <v>0</v>
      </c>
      <c r="E69" s="65">
        <f>D69/D30</f>
        <v>0</v>
      </c>
    </row>
    <row r="70" spans="1:6" s="46" customFormat="1" x14ac:dyDescent="0.2">
      <c r="A70" s="81" t="s">
        <v>484</v>
      </c>
      <c r="B70" s="82">
        <v>0</v>
      </c>
      <c r="C70" s="65">
        <f t="shared" ref="C70:C71" si="1">B70/$B$30</f>
        <v>0</v>
      </c>
      <c r="D70" s="64">
        <v>0</v>
      </c>
      <c r="E70" s="65"/>
    </row>
    <row r="71" spans="1:6" s="46" customFormat="1" x14ac:dyDescent="0.2">
      <c r="A71" s="81" t="s">
        <v>123</v>
      </c>
      <c r="B71" s="82">
        <v>0</v>
      </c>
      <c r="C71" s="65">
        <f t="shared" si="1"/>
        <v>0</v>
      </c>
      <c r="D71" s="67">
        <v>0</v>
      </c>
      <c r="E71" s="65"/>
    </row>
    <row r="72" spans="1:6" s="46" customFormat="1" ht="15" x14ac:dyDescent="0.25">
      <c r="A72" s="69" t="s">
        <v>124</v>
      </c>
      <c r="B72" s="84">
        <f>SUM(B32)</f>
        <v>12339737.16</v>
      </c>
      <c r="C72" s="85">
        <f>B72/B30</f>
        <v>0.62743819610897955</v>
      </c>
      <c r="D72" s="84">
        <f>SUM(D32)</f>
        <v>10969650.129999999</v>
      </c>
      <c r="E72" s="85">
        <f>D72/D30</f>
        <v>0.51027668122693104</v>
      </c>
      <c r="F72" s="45" t="s">
        <v>71</v>
      </c>
    </row>
    <row r="73" spans="1:6" s="46" customFormat="1" ht="15" x14ac:dyDescent="0.25">
      <c r="A73" s="86"/>
      <c r="B73" s="87"/>
      <c r="C73" s="85"/>
      <c r="D73" s="88"/>
      <c r="E73" s="89"/>
      <c r="F73" s="45" t="s">
        <v>132</v>
      </c>
    </row>
    <row r="74" spans="1:6" s="46" customFormat="1" ht="15" thickBot="1" x14ac:dyDescent="0.25">
      <c r="A74" s="69" t="s">
        <v>125</v>
      </c>
      <c r="B74" s="90">
        <f>B30-B72</f>
        <v>7327119.6499999985</v>
      </c>
      <c r="C74" s="91">
        <f>SUM(C9-C32)</f>
        <v>0.37256180389102045</v>
      </c>
      <c r="D74" s="90">
        <f>D30-D72</f>
        <v>10527805.140000001</v>
      </c>
      <c r="E74" s="91">
        <f>SUM(E9-E32)</f>
        <v>0.48972331877306896</v>
      </c>
    </row>
    <row r="75" spans="1:6" s="46" customFormat="1" ht="13.5" thickTop="1" x14ac:dyDescent="0.2">
      <c r="C75" s="68"/>
      <c r="E75" s="68"/>
    </row>
    <row r="76" spans="1:6" s="46" customFormat="1" x14ac:dyDescent="0.2">
      <c r="C76" s="68"/>
      <c r="E76" s="65"/>
      <c r="F76" s="47"/>
    </row>
    <row r="77" spans="1:6" s="46" customFormat="1" x14ac:dyDescent="0.2">
      <c r="C77" s="68"/>
      <c r="E77" s="65"/>
      <c r="F77" s="47"/>
    </row>
    <row r="78" spans="1:6" s="46" customFormat="1" x14ac:dyDescent="0.2">
      <c r="C78" s="68"/>
      <c r="E78" s="65"/>
      <c r="F78" s="47"/>
    </row>
    <row r="79" spans="1:6" s="46" customFormat="1" x14ac:dyDescent="0.2">
      <c r="C79" s="68"/>
      <c r="E79" s="65"/>
      <c r="F79" s="47"/>
    </row>
    <row r="80" spans="1:6" s="46" customFormat="1" x14ac:dyDescent="0.2">
      <c r="C80" s="68"/>
      <c r="E80" s="65"/>
      <c r="F80" s="47"/>
    </row>
    <row r="81" spans="3:6" s="46" customFormat="1" x14ac:dyDescent="0.2">
      <c r="C81" s="68"/>
      <c r="E81" s="92"/>
      <c r="F81" s="47"/>
    </row>
    <row r="82" spans="3:6" s="46" customFormat="1" x14ac:dyDescent="0.2">
      <c r="C82" s="68"/>
      <c r="E82" s="92"/>
      <c r="F82" s="47"/>
    </row>
    <row r="83" spans="3:6" s="46" customFormat="1" x14ac:dyDescent="0.2">
      <c r="C83" s="68"/>
      <c r="E83" s="92"/>
      <c r="F83" s="47"/>
    </row>
    <row r="84" spans="3:6" s="46" customFormat="1" x14ac:dyDescent="0.2">
      <c r="C84" s="68"/>
      <c r="E84" s="92"/>
      <c r="F84" s="47"/>
    </row>
    <row r="85" spans="3:6" s="46" customFormat="1" x14ac:dyDescent="0.2">
      <c r="C85" s="68"/>
      <c r="E85" s="92"/>
      <c r="F85" s="47"/>
    </row>
    <row r="86" spans="3:6" s="46" customFormat="1" x14ac:dyDescent="0.2">
      <c r="C86" s="68"/>
      <c r="E86" s="92"/>
      <c r="F86" s="47"/>
    </row>
    <row r="87" spans="3:6" s="46" customFormat="1" x14ac:dyDescent="0.2">
      <c r="C87" s="68"/>
      <c r="E87" s="92"/>
      <c r="F87" s="47"/>
    </row>
    <row r="88" spans="3:6" s="46" customFormat="1" x14ac:dyDescent="0.2">
      <c r="C88" s="68"/>
      <c r="E88" s="92"/>
      <c r="F88" s="47"/>
    </row>
    <row r="89" spans="3:6" s="46" customFormat="1" x14ac:dyDescent="0.2">
      <c r="C89" s="68"/>
      <c r="E89" s="92"/>
      <c r="F89" s="47"/>
    </row>
    <row r="90" spans="3:6" s="46" customFormat="1" x14ac:dyDescent="0.2">
      <c r="C90" s="68"/>
      <c r="E90" s="92"/>
      <c r="F90" s="47"/>
    </row>
    <row r="91" spans="3:6" s="46" customFormat="1" x14ac:dyDescent="0.2">
      <c r="C91" s="68"/>
      <c r="E91" s="92"/>
      <c r="F91" s="47"/>
    </row>
    <row r="92" spans="3:6" s="46" customFormat="1" x14ac:dyDescent="0.2">
      <c r="C92" s="68"/>
      <c r="E92" s="92"/>
      <c r="F92" s="47"/>
    </row>
    <row r="93" spans="3:6" s="46" customFormat="1" x14ac:dyDescent="0.2">
      <c r="C93" s="68"/>
      <c r="E93" s="92"/>
      <c r="F93" s="47"/>
    </row>
    <row r="94" spans="3:6" s="46" customFormat="1" x14ac:dyDescent="0.2">
      <c r="C94" s="68"/>
      <c r="E94" s="92"/>
      <c r="F94" s="47"/>
    </row>
    <row r="95" spans="3:6" s="46" customFormat="1" x14ac:dyDescent="0.2">
      <c r="C95" s="68"/>
      <c r="E95" s="92"/>
      <c r="F95" s="47"/>
    </row>
    <row r="96" spans="3:6" s="46" customFormat="1" x14ac:dyDescent="0.2">
      <c r="C96" s="68"/>
      <c r="E96" s="92"/>
      <c r="F96" s="47"/>
    </row>
    <row r="97" spans="3:6" s="46" customFormat="1" x14ac:dyDescent="0.2">
      <c r="C97" s="68"/>
      <c r="E97" s="92"/>
      <c r="F97" s="47"/>
    </row>
    <row r="98" spans="3:6" s="46" customFormat="1" x14ac:dyDescent="0.2">
      <c r="C98" s="68"/>
      <c r="E98" s="92"/>
      <c r="F98" s="47"/>
    </row>
    <row r="99" spans="3:6" s="46" customFormat="1" x14ac:dyDescent="0.2">
      <c r="C99" s="68"/>
      <c r="E99" s="92"/>
      <c r="F99" s="47"/>
    </row>
    <row r="100" spans="3:6" s="46" customFormat="1" x14ac:dyDescent="0.2">
      <c r="C100" s="68"/>
      <c r="E100" s="92"/>
      <c r="F100" s="47"/>
    </row>
    <row r="101" spans="3:6" s="46" customFormat="1" x14ac:dyDescent="0.2">
      <c r="C101" s="68"/>
      <c r="E101" s="92"/>
      <c r="F101" s="47"/>
    </row>
    <row r="102" spans="3:6" s="46" customFormat="1" x14ac:dyDescent="0.2">
      <c r="C102" s="68"/>
      <c r="E102" s="92"/>
      <c r="F102" s="47"/>
    </row>
    <row r="103" spans="3:6" s="46" customFormat="1" x14ac:dyDescent="0.2">
      <c r="C103" s="68"/>
      <c r="E103" s="92"/>
      <c r="F103" s="47"/>
    </row>
    <row r="104" spans="3:6" s="46" customFormat="1" x14ac:dyDescent="0.2">
      <c r="C104" s="68"/>
      <c r="E104" s="92"/>
      <c r="F104" s="47"/>
    </row>
    <row r="105" spans="3:6" s="46" customFormat="1" x14ac:dyDescent="0.2">
      <c r="C105" s="68"/>
      <c r="E105" s="92"/>
      <c r="F105" s="47"/>
    </row>
    <row r="106" spans="3:6" s="46" customFormat="1" x14ac:dyDescent="0.2">
      <c r="C106" s="68"/>
      <c r="E106" s="92"/>
      <c r="F106" s="47"/>
    </row>
    <row r="107" spans="3:6" s="46" customFormat="1" x14ac:dyDescent="0.2">
      <c r="C107" s="68"/>
      <c r="E107" s="92"/>
      <c r="F107" s="47"/>
    </row>
    <row r="108" spans="3:6" s="46" customFormat="1" x14ac:dyDescent="0.2">
      <c r="C108" s="68"/>
      <c r="E108" s="92"/>
      <c r="F108" s="47"/>
    </row>
    <row r="109" spans="3:6" s="46" customFormat="1" x14ac:dyDescent="0.2">
      <c r="C109" s="68"/>
      <c r="E109" s="92"/>
      <c r="F109" s="47"/>
    </row>
    <row r="110" spans="3:6" s="46" customFormat="1" x14ac:dyDescent="0.2">
      <c r="C110" s="68"/>
      <c r="E110" s="92"/>
      <c r="F110" s="47"/>
    </row>
    <row r="111" spans="3:6" s="46" customFormat="1" x14ac:dyDescent="0.2">
      <c r="C111" s="68"/>
      <c r="E111" s="92"/>
      <c r="F111" s="47"/>
    </row>
    <row r="112" spans="3:6" s="46" customFormat="1" x14ac:dyDescent="0.2">
      <c r="C112" s="68"/>
      <c r="E112" s="92"/>
      <c r="F112" s="47"/>
    </row>
    <row r="113" spans="3:6" s="46" customFormat="1" x14ac:dyDescent="0.2">
      <c r="C113" s="68"/>
      <c r="D113" s="93"/>
      <c r="E113" s="92"/>
      <c r="F113" s="47"/>
    </row>
    <row r="114" spans="3:6" s="46" customFormat="1" x14ac:dyDescent="0.2">
      <c r="C114" s="68"/>
      <c r="D114" s="93"/>
      <c r="E114" s="92"/>
      <c r="F114" s="47"/>
    </row>
    <row r="115" spans="3:6" s="46" customFormat="1" x14ac:dyDescent="0.2">
      <c r="C115" s="68"/>
      <c r="D115" s="93"/>
      <c r="E115" s="92"/>
      <c r="F115" s="47"/>
    </row>
    <row r="116" spans="3:6" s="46" customFormat="1" x14ac:dyDescent="0.2">
      <c r="C116" s="68"/>
      <c r="D116" s="93"/>
      <c r="E116" s="92"/>
      <c r="F116" s="47"/>
    </row>
    <row r="117" spans="3:6" x14ac:dyDescent="0.2">
      <c r="D117" s="94"/>
      <c r="E117" s="95"/>
    </row>
    <row r="118" spans="3:6" x14ac:dyDescent="0.2">
      <c r="D118" s="94"/>
      <c r="E118" s="95"/>
    </row>
    <row r="119" spans="3:6" x14ac:dyDescent="0.2">
      <c r="D119" s="94"/>
      <c r="E119" s="95"/>
    </row>
    <row r="120" spans="3:6" x14ac:dyDescent="0.2">
      <c r="D120" s="94"/>
      <c r="E120" s="95"/>
    </row>
  </sheetData>
  <mergeCells count="5">
    <mergeCell ref="A1:F1"/>
    <mergeCell ref="A2:F2"/>
    <mergeCell ref="A3:F3"/>
    <mergeCell ref="A4:F4"/>
    <mergeCell ref="A5:F5"/>
  </mergeCells>
  <pageMargins left="0.55118110236220474" right="0.55118110236220474" top="0.98425196850393704" bottom="0.98425196850393704" header="0.51181102362204722" footer="0.51181102362204722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sqref="A1:F1"/>
    </sheetView>
  </sheetViews>
  <sheetFormatPr baseColWidth="10" defaultColWidth="19.42578125" defaultRowHeight="12.75" x14ac:dyDescent="0.2"/>
  <cols>
    <col min="1" max="1" width="65.5703125" style="47" customWidth="1"/>
    <col min="2" max="2" width="21" style="47" customWidth="1"/>
    <col min="3" max="3" width="20.42578125" style="47" customWidth="1"/>
    <col min="4" max="4" width="20.5703125" style="47" customWidth="1"/>
    <col min="5" max="5" width="15.140625" style="47" customWidth="1"/>
    <col min="6" max="6" width="21.140625" style="47" customWidth="1"/>
    <col min="7" max="16384" width="19.42578125" style="47"/>
  </cols>
  <sheetData>
    <row r="1" spans="1:6" ht="165.75" customHeight="1" x14ac:dyDescent="0.25">
      <c r="A1" s="329" t="s">
        <v>0</v>
      </c>
      <c r="B1" s="329"/>
      <c r="C1" s="329"/>
      <c r="D1" s="329"/>
      <c r="E1" s="329"/>
      <c r="F1" s="329"/>
    </row>
    <row r="2" spans="1:6" ht="15.75" x14ac:dyDescent="0.25">
      <c r="A2" s="329" t="s">
        <v>1</v>
      </c>
      <c r="B2" s="329"/>
      <c r="C2" s="329"/>
      <c r="D2" s="329"/>
      <c r="E2" s="329"/>
      <c r="F2" s="329"/>
    </row>
    <row r="3" spans="1:6" ht="15.75" x14ac:dyDescent="0.25">
      <c r="A3" s="329" t="s">
        <v>522</v>
      </c>
      <c r="B3" s="329"/>
      <c r="C3" s="329"/>
      <c r="D3" s="329"/>
      <c r="E3" s="329"/>
      <c r="F3" s="329"/>
    </row>
    <row r="4" spans="1:6" ht="15.75" x14ac:dyDescent="0.25">
      <c r="B4" s="96"/>
      <c r="F4" s="97"/>
    </row>
    <row r="6" spans="1:6" x14ac:dyDescent="0.2">
      <c r="E6" s="98"/>
    </row>
    <row r="7" spans="1:6" ht="60" customHeight="1" x14ac:dyDescent="0.2">
      <c r="A7" s="98" t="s">
        <v>126</v>
      </c>
      <c r="B7" s="99" t="s">
        <v>475</v>
      </c>
      <c r="C7" s="100" t="s">
        <v>127</v>
      </c>
      <c r="D7" s="100" t="s">
        <v>128</v>
      </c>
      <c r="E7" s="99" t="s">
        <v>129</v>
      </c>
      <c r="F7" s="98" t="s">
        <v>130</v>
      </c>
    </row>
    <row r="8" spans="1:6" x14ac:dyDescent="0.2">
      <c r="B8" s="98"/>
      <c r="C8" s="99"/>
      <c r="D8" s="98"/>
      <c r="E8" s="98"/>
    </row>
    <row r="9" spans="1:6" x14ac:dyDescent="0.2">
      <c r="A9" s="79" t="s">
        <v>541</v>
      </c>
      <c r="B9" s="87"/>
      <c r="C9" s="87"/>
      <c r="D9" s="87"/>
      <c r="E9" s="87"/>
      <c r="F9" s="87"/>
    </row>
    <row r="10" spans="1:6" x14ac:dyDescent="0.2">
      <c r="A10" s="77" t="s">
        <v>467</v>
      </c>
      <c r="B10" s="87"/>
      <c r="C10" s="87"/>
      <c r="D10" s="87"/>
      <c r="E10" s="87"/>
      <c r="F10" s="87"/>
    </row>
    <row r="11" spans="1:6" x14ac:dyDescent="0.2">
      <c r="A11" s="79" t="s">
        <v>542</v>
      </c>
      <c r="B11" s="80">
        <f>SUM(B12:B13)</f>
        <v>477702.12</v>
      </c>
      <c r="C11" s="87"/>
      <c r="D11" s="87"/>
      <c r="E11" s="87"/>
      <c r="F11" s="80">
        <f>SUM(B11:E11)</f>
        <v>477702.12</v>
      </c>
    </row>
    <row r="12" spans="1:6" x14ac:dyDescent="0.2">
      <c r="A12" s="77" t="s">
        <v>468</v>
      </c>
      <c r="B12" s="78">
        <v>468078.83</v>
      </c>
      <c r="C12" s="87"/>
      <c r="D12" s="87"/>
      <c r="E12" s="87"/>
      <c r="F12" s="78">
        <f t="shared" ref="F12:F13" si="0">SUM(B12:E12)</f>
        <v>468078.83</v>
      </c>
    </row>
    <row r="13" spans="1:6" x14ac:dyDescent="0.2">
      <c r="A13" s="77" t="s">
        <v>469</v>
      </c>
      <c r="B13" s="78">
        <v>9623.2900000000009</v>
      </c>
      <c r="C13" s="87"/>
      <c r="D13" s="87"/>
      <c r="E13" s="87"/>
      <c r="F13" s="78">
        <f t="shared" si="0"/>
        <v>9623.2900000000009</v>
      </c>
    </row>
    <row r="14" spans="1:6" x14ac:dyDescent="0.2">
      <c r="A14" s="86"/>
      <c r="B14" s="87"/>
      <c r="C14" s="87"/>
      <c r="D14" s="87"/>
      <c r="E14" s="87"/>
      <c r="F14" s="87"/>
    </row>
    <row r="15" spans="1:6" x14ac:dyDescent="0.2">
      <c r="A15" s="79" t="s">
        <v>474</v>
      </c>
      <c r="B15" s="87"/>
      <c r="C15" s="80">
        <f>SUM(C16:C17)</f>
        <v>2604182.33</v>
      </c>
      <c r="D15" s="80">
        <f>SUM(D16:D17)</f>
        <v>10527805.140000001</v>
      </c>
      <c r="E15" s="87"/>
      <c r="F15" s="80">
        <f>SUM(B15:E15)</f>
        <v>13131987.470000001</v>
      </c>
    </row>
    <row r="16" spans="1:6" x14ac:dyDescent="0.2">
      <c r="A16" s="77" t="s">
        <v>470</v>
      </c>
      <c r="B16" s="87"/>
      <c r="C16" s="87"/>
      <c r="D16" s="78">
        <v>10527805.140000001</v>
      </c>
      <c r="E16" s="87"/>
      <c r="F16" s="78">
        <f t="shared" ref="F16:F17" si="1">SUM(B16:E16)</f>
        <v>10527805.140000001</v>
      </c>
    </row>
    <row r="17" spans="1:6" x14ac:dyDescent="0.2">
      <c r="A17" s="77" t="s">
        <v>471</v>
      </c>
      <c r="B17" s="87"/>
      <c r="C17" s="78">
        <v>2604182.33</v>
      </c>
      <c r="D17" s="87"/>
      <c r="E17" s="87"/>
      <c r="F17" s="78">
        <f t="shared" si="1"/>
        <v>2604182.33</v>
      </c>
    </row>
    <row r="18" spans="1:6" x14ac:dyDescent="0.2">
      <c r="A18" s="77" t="s">
        <v>472</v>
      </c>
      <c r="B18" s="87"/>
      <c r="C18" s="87"/>
      <c r="D18" s="87"/>
      <c r="E18" s="87"/>
      <c r="F18" s="87"/>
    </row>
    <row r="19" spans="1:6" x14ac:dyDescent="0.2">
      <c r="A19" s="77" t="s">
        <v>131</v>
      </c>
      <c r="B19" s="87"/>
      <c r="C19" s="87"/>
      <c r="D19" s="87"/>
      <c r="E19" s="87"/>
      <c r="F19" s="87"/>
    </row>
    <row r="20" spans="1:6" x14ac:dyDescent="0.2">
      <c r="A20" s="86"/>
      <c r="B20" s="87"/>
      <c r="C20" s="87"/>
      <c r="D20" s="87"/>
      <c r="E20" s="87"/>
      <c r="F20" s="87"/>
    </row>
    <row r="21" spans="1:6" x14ac:dyDescent="0.2">
      <c r="A21" s="248" t="s">
        <v>543</v>
      </c>
      <c r="B21" s="247">
        <f>SUM(B11)</f>
        <v>477702.12</v>
      </c>
      <c r="C21" s="247">
        <f>SUM(C15)</f>
        <v>2604182.33</v>
      </c>
      <c r="D21" s="247">
        <f>SUM(D15)</f>
        <v>10527805.140000001</v>
      </c>
      <c r="E21" s="87"/>
      <c r="F21" s="247">
        <f>SUM(F11+F15)</f>
        <v>13609689.59</v>
      </c>
    </row>
    <row r="22" spans="1:6" x14ac:dyDescent="0.2">
      <c r="A22" s="86"/>
      <c r="B22" s="87"/>
      <c r="C22" s="87"/>
      <c r="D22" s="87"/>
      <c r="E22" s="87"/>
      <c r="F22" s="87"/>
    </row>
    <row r="23" spans="1:6" x14ac:dyDescent="0.2">
      <c r="A23" s="79" t="s">
        <v>542</v>
      </c>
      <c r="B23" s="87"/>
      <c r="C23" s="87"/>
      <c r="D23" s="87"/>
      <c r="E23" s="87"/>
      <c r="F23" s="87"/>
    </row>
    <row r="24" spans="1:6" x14ac:dyDescent="0.2">
      <c r="A24" s="77" t="s">
        <v>473</v>
      </c>
      <c r="B24" s="87"/>
      <c r="C24" s="87"/>
      <c r="D24" s="87"/>
      <c r="E24" s="87"/>
      <c r="F24" s="87"/>
    </row>
    <row r="25" spans="1:6" x14ac:dyDescent="0.2">
      <c r="A25" s="77"/>
      <c r="B25" s="87"/>
      <c r="C25" s="87"/>
      <c r="D25" s="87"/>
      <c r="E25" s="87"/>
      <c r="F25" s="87"/>
    </row>
    <row r="26" spans="1:6" x14ac:dyDescent="0.2">
      <c r="A26" s="79" t="s">
        <v>544</v>
      </c>
      <c r="B26" s="80">
        <f>SUM(B27:B29)</f>
        <v>0</v>
      </c>
      <c r="C26" s="87"/>
      <c r="D26" s="87"/>
      <c r="E26" s="87"/>
      <c r="F26" s="80">
        <f>SUM(B26:E26)</f>
        <v>0</v>
      </c>
    </row>
    <row r="27" spans="1:6" x14ac:dyDescent="0.2">
      <c r="A27" s="77" t="s">
        <v>468</v>
      </c>
      <c r="B27" s="78">
        <v>0</v>
      </c>
      <c r="C27" s="87"/>
      <c r="D27" s="87"/>
      <c r="E27" s="87"/>
      <c r="F27" s="78">
        <f t="shared" ref="F27" si="2">SUM(B27:E27)</f>
        <v>0</v>
      </c>
    </row>
    <row r="28" spans="1:6" x14ac:dyDescent="0.2">
      <c r="A28" s="77" t="s">
        <v>469</v>
      </c>
      <c r="B28" s="87">
        <v>0</v>
      </c>
      <c r="C28" s="87"/>
      <c r="D28" s="87"/>
      <c r="E28" s="87"/>
      <c r="F28" s="87"/>
    </row>
    <row r="29" spans="1:6" x14ac:dyDescent="0.2">
      <c r="A29" s="77" t="s">
        <v>473</v>
      </c>
      <c r="B29" s="87"/>
      <c r="C29" s="87"/>
      <c r="D29" s="87"/>
      <c r="E29" s="87"/>
      <c r="F29" s="87"/>
    </row>
    <row r="30" spans="1:6" x14ac:dyDescent="0.2">
      <c r="A30" s="86"/>
      <c r="B30" s="87"/>
      <c r="C30" s="87"/>
      <c r="D30" s="87"/>
      <c r="E30" s="87"/>
      <c r="F30" s="87"/>
    </row>
    <row r="31" spans="1:6" x14ac:dyDescent="0.2">
      <c r="A31" s="79" t="s">
        <v>545</v>
      </c>
      <c r="B31" s="87"/>
      <c r="C31" s="80">
        <f>SUM(C32:C35)</f>
        <v>8951473</v>
      </c>
      <c r="D31" s="80">
        <f>SUM(D32:D35)</f>
        <v>-3200685.49</v>
      </c>
      <c r="E31" s="87"/>
      <c r="F31" s="80">
        <f>SUM(B31:E31)</f>
        <v>5750787.5099999998</v>
      </c>
    </row>
    <row r="32" spans="1:6" x14ac:dyDescent="0.2">
      <c r="A32" s="77" t="s">
        <v>470</v>
      </c>
      <c r="B32" s="87"/>
      <c r="C32" s="87"/>
      <c r="D32" s="78">
        <v>-3200685.49</v>
      </c>
      <c r="E32" s="87"/>
      <c r="F32" s="78">
        <f t="shared" ref="F32:F33" si="3">SUM(B32:E32)</f>
        <v>-3200685.49</v>
      </c>
    </row>
    <row r="33" spans="1:6" x14ac:dyDescent="0.2">
      <c r="A33" s="77" t="s">
        <v>471</v>
      </c>
      <c r="B33" s="87"/>
      <c r="C33" s="78">
        <v>8951473</v>
      </c>
      <c r="D33" s="87"/>
      <c r="E33" s="87"/>
      <c r="F33" s="78">
        <f t="shared" si="3"/>
        <v>8951473</v>
      </c>
    </row>
    <row r="34" spans="1:6" x14ac:dyDescent="0.2">
      <c r="A34" s="77" t="s">
        <v>472</v>
      </c>
      <c r="B34" s="87"/>
      <c r="C34" s="87"/>
      <c r="D34" s="87"/>
      <c r="E34" s="87"/>
      <c r="F34" s="87"/>
    </row>
    <row r="35" spans="1:6" x14ac:dyDescent="0.2">
      <c r="A35" s="77" t="s">
        <v>131</v>
      </c>
      <c r="B35" s="87"/>
      <c r="C35" s="87"/>
      <c r="D35" s="87"/>
      <c r="E35" s="87"/>
      <c r="F35" s="87"/>
    </row>
    <row r="36" spans="1:6" x14ac:dyDescent="0.2">
      <c r="A36" s="86"/>
      <c r="B36" s="87"/>
      <c r="C36" s="87"/>
      <c r="D36" s="87"/>
      <c r="E36" s="87"/>
      <c r="F36" s="87"/>
    </row>
    <row r="37" spans="1:6" x14ac:dyDescent="0.2">
      <c r="A37" s="248" t="s">
        <v>546</v>
      </c>
      <c r="B37" s="247">
        <f>SUM(B21+B26)</f>
        <v>477702.12</v>
      </c>
      <c r="C37" s="247">
        <f>SUM(C21+C31)</f>
        <v>11555655.33</v>
      </c>
      <c r="D37" s="247">
        <f>SUM(D21+D31)</f>
        <v>7327119.6500000004</v>
      </c>
      <c r="E37" s="87"/>
      <c r="F37" s="247">
        <f>SUM(F21+F26+F31)</f>
        <v>19360477.100000001</v>
      </c>
    </row>
    <row r="41" spans="1:6" x14ac:dyDescent="0.2">
      <c r="E41" s="31"/>
    </row>
    <row r="42" spans="1:6" x14ac:dyDescent="0.2">
      <c r="E42" s="31"/>
    </row>
    <row r="43" spans="1:6" x14ac:dyDescent="0.2">
      <c r="A43" s="45"/>
      <c r="B43" s="45" t="s">
        <v>71</v>
      </c>
      <c r="D43" s="37"/>
    </row>
    <row r="44" spans="1:6" x14ac:dyDescent="0.2">
      <c r="B44" s="45" t="s">
        <v>132</v>
      </c>
      <c r="D44" s="37"/>
    </row>
    <row r="45" spans="1:6" x14ac:dyDescent="0.2">
      <c r="E45" s="31"/>
    </row>
    <row r="75" spans="1:6" x14ac:dyDescent="0.2">
      <c r="A75" s="86"/>
      <c r="B75" s="86"/>
      <c r="C75" s="86"/>
      <c r="D75" s="86"/>
      <c r="E75" s="86"/>
      <c r="F75" s="86"/>
    </row>
  </sheetData>
  <mergeCells count="3">
    <mergeCell ref="A1:F1"/>
    <mergeCell ref="A2:F2"/>
    <mergeCell ref="A3:F3"/>
  </mergeCells>
  <pageMargins left="0.74803149606299213" right="0.74803149606299213" top="0.78740157480314965" bottom="0.59055118110236227" header="0.51181102362204722" footer="0.51181102362204722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sqref="A1:D1"/>
    </sheetView>
  </sheetViews>
  <sheetFormatPr baseColWidth="10" defaultColWidth="19.42578125" defaultRowHeight="12.75" x14ac:dyDescent="0.2"/>
  <cols>
    <col min="1" max="1" width="46.28515625" style="47" customWidth="1"/>
    <col min="2" max="2" width="15" style="47" bestFit="1" customWidth="1"/>
    <col min="3" max="3" width="15.42578125" style="47" bestFit="1" customWidth="1"/>
    <col min="4" max="4" width="48.85546875" style="47" customWidth="1"/>
    <col min="5" max="16384" width="19.42578125" style="47"/>
  </cols>
  <sheetData>
    <row r="1" spans="1:5" ht="152.25" customHeight="1" x14ac:dyDescent="0.25">
      <c r="A1" s="330" t="s">
        <v>0</v>
      </c>
      <c r="B1" s="330"/>
      <c r="C1" s="330"/>
      <c r="D1" s="330"/>
      <c r="E1" s="97"/>
    </row>
    <row r="2" spans="1:5" ht="15.75" x14ac:dyDescent="0.25">
      <c r="A2" s="330" t="s">
        <v>1</v>
      </c>
      <c r="B2" s="330"/>
      <c r="C2" s="330"/>
      <c r="D2" s="330"/>
      <c r="E2" s="97"/>
    </row>
    <row r="3" spans="1:5" ht="15.75" x14ac:dyDescent="0.25">
      <c r="A3" s="330" t="s">
        <v>523</v>
      </c>
      <c r="B3" s="330"/>
      <c r="C3" s="330"/>
      <c r="D3" s="330"/>
      <c r="E3" s="102"/>
    </row>
    <row r="5" spans="1:5" ht="16.5" x14ac:dyDescent="0.25">
      <c r="B5" s="103"/>
      <c r="C5" s="2"/>
      <c r="D5" s="104"/>
    </row>
    <row r="6" spans="1:5" x14ac:dyDescent="0.2">
      <c r="A6" s="105"/>
    </row>
    <row r="7" spans="1:5" x14ac:dyDescent="0.2">
      <c r="A7" s="105"/>
      <c r="B7" s="19"/>
      <c r="C7" s="19"/>
      <c r="E7" s="106"/>
    </row>
    <row r="8" spans="1:5" ht="28.5" customHeight="1" x14ac:dyDescent="0.2">
      <c r="A8" s="86"/>
      <c r="B8" s="107">
        <v>2016</v>
      </c>
      <c r="C8" s="107">
        <v>2015</v>
      </c>
    </row>
    <row r="9" spans="1:5" x14ac:dyDescent="0.2">
      <c r="A9" s="79" t="s">
        <v>133</v>
      </c>
      <c r="B9" s="86"/>
      <c r="C9" s="86"/>
      <c r="D9" s="23"/>
    </row>
    <row r="10" spans="1:5" x14ac:dyDescent="0.2">
      <c r="A10" s="86"/>
      <c r="B10" s="86"/>
      <c r="C10" s="86"/>
      <c r="D10" s="26"/>
    </row>
    <row r="11" spans="1:5" x14ac:dyDescent="0.2">
      <c r="A11" s="86"/>
      <c r="B11" s="86"/>
      <c r="C11" s="86"/>
    </row>
    <row r="12" spans="1:5" x14ac:dyDescent="0.2">
      <c r="A12" s="79" t="s">
        <v>134</v>
      </c>
      <c r="B12" s="108">
        <f>SUM(B13:B17)</f>
        <v>18287059.32</v>
      </c>
      <c r="C12" s="108">
        <f>SUM(C13:C17)</f>
        <v>13329428.33</v>
      </c>
      <c r="D12"/>
    </row>
    <row r="13" spans="1:5" x14ac:dyDescent="0.2">
      <c r="A13" s="77" t="s">
        <v>135</v>
      </c>
      <c r="B13" s="109">
        <v>51770.13</v>
      </c>
      <c r="C13" s="109">
        <v>31672.47</v>
      </c>
      <c r="D13"/>
      <c r="E13" s="106"/>
    </row>
    <row r="14" spans="1:5" x14ac:dyDescent="0.2">
      <c r="A14" s="77" t="s">
        <v>136</v>
      </c>
      <c r="B14" s="109">
        <v>3822743.5</v>
      </c>
      <c r="C14" s="109">
        <v>4488025.0999999996</v>
      </c>
      <c r="D14"/>
    </row>
    <row r="15" spans="1:5" x14ac:dyDescent="0.2">
      <c r="A15" s="77" t="s">
        <v>137</v>
      </c>
      <c r="B15" s="109">
        <v>4312303.54</v>
      </c>
      <c r="C15" s="109">
        <v>1349870.36</v>
      </c>
      <c r="D15" s="23"/>
    </row>
    <row r="16" spans="1:5" x14ac:dyDescent="0.2">
      <c r="A16" s="77" t="s">
        <v>138</v>
      </c>
      <c r="B16" s="109">
        <v>10100242.15</v>
      </c>
      <c r="C16" s="109">
        <v>7459860.4000000004</v>
      </c>
      <c r="D16" s="27"/>
    </row>
    <row r="17" spans="1:5" x14ac:dyDescent="0.2">
      <c r="A17" s="77"/>
      <c r="B17" s="109"/>
      <c r="C17" s="109"/>
    </row>
    <row r="18" spans="1:5" x14ac:dyDescent="0.2">
      <c r="A18" s="86"/>
      <c r="B18" s="86"/>
      <c r="C18" s="86"/>
    </row>
    <row r="19" spans="1:5" x14ac:dyDescent="0.2">
      <c r="A19" s="79" t="s">
        <v>139</v>
      </c>
      <c r="B19" s="108">
        <f>SUM(B20:B24)</f>
        <v>15359004.15</v>
      </c>
      <c r="C19" s="108">
        <f>SUM(C20:C24)</f>
        <v>11880095.190000001</v>
      </c>
    </row>
    <row r="20" spans="1:5" x14ac:dyDescent="0.2">
      <c r="A20" s="77" t="s">
        <v>140</v>
      </c>
      <c r="B20" s="109">
        <v>8088571.8899999997</v>
      </c>
      <c r="C20" s="109">
        <v>7714695.2999999998</v>
      </c>
    </row>
    <row r="21" spans="1:5" x14ac:dyDescent="0.2">
      <c r="A21" s="77" t="s">
        <v>141</v>
      </c>
      <c r="B21" s="109">
        <v>476910.56</v>
      </c>
      <c r="C21" s="109">
        <v>524903.78</v>
      </c>
      <c r="D21" s="29"/>
    </row>
    <row r="22" spans="1:5" x14ac:dyDescent="0.2">
      <c r="A22" s="77" t="s">
        <v>142</v>
      </c>
      <c r="B22" s="109">
        <v>3616404.98</v>
      </c>
      <c r="C22" s="109">
        <v>2463866.48</v>
      </c>
      <c r="D22" s="30"/>
      <c r="E22" s="106"/>
    </row>
    <row r="23" spans="1:5" x14ac:dyDescent="0.2">
      <c r="A23" s="77" t="s">
        <v>476</v>
      </c>
      <c r="B23" s="109">
        <v>10000</v>
      </c>
      <c r="C23" s="228">
        <v>16226</v>
      </c>
    </row>
    <row r="24" spans="1:5" ht="13.5" thickBot="1" x14ac:dyDescent="0.25">
      <c r="A24" s="77" t="s">
        <v>477</v>
      </c>
      <c r="B24" s="228">
        <v>3167116.72</v>
      </c>
      <c r="C24" s="109">
        <v>1160403.6299999999</v>
      </c>
    </row>
    <row r="25" spans="1:5" ht="13.5" thickTop="1" x14ac:dyDescent="0.2">
      <c r="A25" s="110" t="s">
        <v>143</v>
      </c>
      <c r="B25" s="111">
        <f>SUM(B12-B19)</f>
        <v>2928055.17</v>
      </c>
      <c r="C25" s="111">
        <f>SUM(C12-C19)</f>
        <v>1449333.1399999987</v>
      </c>
    </row>
    <row r="26" spans="1:5" x14ac:dyDescent="0.2">
      <c r="A26" s="86"/>
      <c r="B26" s="86"/>
      <c r="C26" s="86"/>
      <c r="E26" s="106"/>
    </row>
    <row r="27" spans="1:5" x14ac:dyDescent="0.2">
      <c r="A27" s="79" t="s">
        <v>144</v>
      </c>
      <c r="B27" s="86"/>
      <c r="C27" s="86"/>
      <c r="D27" s="29"/>
    </row>
    <row r="28" spans="1:5" x14ac:dyDescent="0.2">
      <c r="A28" s="86"/>
      <c r="B28" s="86"/>
      <c r="C28" s="86"/>
      <c r="D28" s="30"/>
    </row>
    <row r="29" spans="1:5" x14ac:dyDescent="0.2">
      <c r="A29" s="86"/>
      <c r="B29" s="86"/>
      <c r="C29" s="86"/>
      <c r="D29"/>
    </row>
    <row r="30" spans="1:5" x14ac:dyDescent="0.2">
      <c r="A30" s="79" t="s">
        <v>134</v>
      </c>
      <c r="B30" s="86"/>
      <c r="C30" s="86"/>
      <c r="D30"/>
    </row>
    <row r="31" spans="1:5" x14ac:dyDescent="0.2">
      <c r="A31" s="86"/>
      <c r="B31" s="86"/>
      <c r="C31" s="86"/>
    </row>
    <row r="32" spans="1:5" x14ac:dyDescent="0.2">
      <c r="A32" s="86"/>
      <c r="B32" s="86"/>
      <c r="C32" s="86"/>
    </row>
    <row r="33" spans="1:5" x14ac:dyDescent="0.2">
      <c r="A33" s="79" t="s">
        <v>139</v>
      </c>
      <c r="B33" s="108">
        <f>SUM(B34:B35)</f>
        <v>84239.48</v>
      </c>
      <c r="C33" s="108">
        <f>SUM(C34:C35)</f>
        <v>143740.62</v>
      </c>
      <c r="D33" s="29"/>
      <c r="E33" s="106"/>
    </row>
    <row r="34" spans="1:5" x14ac:dyDescent="0.2">
      <c r="A34" s="77" t="s">
        <v>145</v>
      </c>
      <c r="B34" s="109">
        <v>83485.48</v>
      </c>
      <c r="C34" s="109">
        <v>140620.22</v>
      </c>
      <c r="D34" s="30"/>
    </row>
    <row r="35" spans="1:5" ht="13.5" thickBot="1" x14ac:dyDescent="0.25">
      <c r="A35" s="77" t="s">
        <v>478</v>
      </c>
      <c r="B35" s="109">
        <v>754</v>
      </c>
      <c r="C35" s="109">
        <v>3120.4</v>
      </c>
      <c r="D35" s="32"/>
    </row>
    <row r="36" spans="1:5" ht="13.5" thickTop="1" x14ac:dyDescent="0.2">
      <c r="A36" s="110" t="s">
        <v>146</v>
      </c>
      <c r="B36" s="111">
        <f>-B33</f>
        <v>-84239.48</v>
      </c>
      <c r="C36" s="111">
        <f>-C33</f>
        <v>-143740.62</v>
      </c>
      <c r="D36" s="32"/>
    </row>
    <row r="37" spans="1:5" x14ac:dyDescent="0.2">
      <c r="A37" s="86"/>
      <c r="B37" s="86"/>
      <c r="C37" s="86"/>
      <c r="E37" s="106"/>
    </row>
    <row r="38" spans="1:5" x14ac:dyDescent="0.2">
      <c r="A38" s="79" t="s">
        <v>147</v>
      </c>
      <c r="B38" s="86"/>
      <c r="C38" s="86"/>
    </row>
    <row r="39" spans="1:5" x14ac:dyDescent="0.2">
      <c r="A39" s="86"/>
      <c r="B39" s="86"/>
      <c r="C39" s="86"/>
      <c r="D39" s="29"/>
    </row>
    <row r="40" spans="1:5" x14ac:dyDescent="0.2">
      <c r="A40" s="86"/>
      <c r="B40" s="86"/>
      <c r="C40" s="86"/>
      <c r="D40" s="30"/>
    </row>
    <row r="41" spans="1:5" x14ac:dyDescent="0.2">
      <c r="A41" s="79" t="s">
        <v>134</v>
      </c>
      <c r="B41" s="108">
        <f>SUM(B42:B43)</f>
        <v>0</v>
      </c>
      <c r="C41" s="108">
        <f>SUM(C42:C43)</f>
        <v>0</v>
      </c>
    </row>
    <row r="42" spans="1:5" x14ac:dyDescent="0.2">
      <c r="A42" s="77"/>
      <c r="B42" s="109"/>
      <c r="C42" s="109"/>
    </row>
    <row r="43" spans="1:5" x14ac:dyDescent="0.2">
      <c r="A43" s="77"/>
      <c r="B43" s="109"/>
      <c r="C43" s="109"/>
      <c r="D43" s="46"/>
      <c r="E43" s="106"/>
    </row>
    <row r="44" spans="1:5" x14ac:dyDescent="0.2">
      <c r="A44" s="86"/>
      <c r="B44" s="86"/>
      <c r="C44" s="86"/>
      <c r="D44" s="46"/>
    </row>
    <row r="45" spans="1:5" x14ac:dyDescent="0.2">
      <c r="A45" s="79" t="s">
        <v>139</v>
      </c>
      <c r="B45" s="108">
        <f>SUM(B46:B47)</f>
        <v>0</v>
      </c>
      <c r="C45" s="108">
        <f>SUM(C46:C47)</f>
        <v>0</v>
      </c>
      <c r="D45" s="29"/>
    </row>
    <row r="46" spans="1:5" x14ac:dyDescent="0.2">
      <c r="A46" s="77"/>
      <c r="B46" s="109"/>
      <c r="C46" s="109"/>
      <c r="D46" s="30"/>
    </row>
    <row r="47" spans="1:5" ht="13.5" thickBot="1" x14ac:dyDescent="0.25">
      <c r="A47" s="77"/>
      <c r="B47" s="109"/>
      <c r="C47" s="109"/>
      <c r="D47" s="30"/>
    </row>
    <row r="48" spans="1:5" ht="13.5" thickTop="1" x14ac:dyDescent="0.2">
      <c r="A48" s="110" t="s">
        <v>149</v>
      </c>
      <c r="B48" s="111">
        <f>SUM(B41-B45)</f>
        <v>0</v>
      </c>
      <c r="C48" s="111">
        <f>SUM(C41-C45)</f>
        <v>0</v>
      </c>
      <c r="D48" s="46"/>
    </row>
    <row r="49" spans="1:4" x14ac:dyDescent="0.2">
      <c r="A49" s="86"/>
      <c r="B49" s="86"/>
      <c r="C49" s="86"/>
    </row>
    <row r="50" spans="1:4" x14ac:dyDescent="0.2">
      <c r="A50" s="86"/>
      <c r="B50" s="86"/>
      <c r="C50" s="86"/>
    </row>
    <row r="51" spans="1:4" x14ac:dyDescent="0.2">
      <c r="A51" s="86"/>
      <c r="B51" s="86"/>
      <c r="C51" s="86"/>
      <c r="D51" s="37"/>
    </row>
    <row r="52" spans="1:4" x14ac:dyDescent="0.2">
      <c r="A52" s="86"/>
      <c r="B52" s="86"/>
      <c r="C52" s="86"/>
      <c r="D52" s="37"/>
    </row>
    <row r="53" spans="1:4" x14ac:dyDescent="0.2">
      <c r="A53" s="79" t="s">
        <v>150</v>
      </c>
      <c r="B53" s="108">
        <f>SUM(B55-B54)</f>
        <v>2843815.6899999995</v>
      </c>
      <c r="C53" s="108">
        <f>SUM(C55-C54)</f>
        <v>1305592.52</v>
      </c>
    </row>
    <row r="54" spans="1:4" x14ac:dyDescent="0.2">
      <c r="A54" s="77" t="s">
        <v>151</v>
      </c>
      <c r="B54" s="109">
        <v>8494192.3000000007</v>
      </c>
      <c r="C54" s="109">
        <v>3526908.32</v>
      </c>
    </row>
    <row r="55" spans="1:4" x14ac:dyDescent="0.2">
      <c r="A55" s="77" t="s">
        <v>152</v>
      </c>
      <c r="B55" s="109">
        <v>11338007.99</v>
      </c>
      <c r="C55" s="109">
        <v>4832500.84</v>
      </c>
    </row>
    <row r="60" spans="1:4" x14ac:dyDescent="0.2">
      <c r="A60" s="45" t="s">
        <v>71</v>
      </c>
      <c r="D60" s="83"/>
    </row>
    <row r="61" spans="1:4" x14ac:dyDescent="0.2">
      <c r="A61" s="45" t="s">
        <v>132</v>
      </c>
      <c r="D61" s="46"/>
    </row>
    <row r="62" spans="1:4" x14ac:dyDescent="0.2">
      <c r="D62" s="46"/>
    </row>
    <row r="63" spans="1:4" x14ac:dyDescent="0.2">
      <c r="D63" s="46"/>
    </row>
    <row r="64" spans="1:4" x14ac:dyDescent="0.2">
      <c r="D64" s="46"/>
    </row>
  </sheetData>
  <mergeCells count="3">
    <mergeCell ref="A1:D1"/>
    <mergeCell ref="A2:D2"/>
    <mergeCell ref="A3:D3"/>
  </mergeCells>
  <pageMargins left="0.74803149606299213" right="0.74803149606299213" top="0.98425196850393704" bottom="0.98425196850393704" header="0.51181102362204722" footer="0.51181102362204722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sqref="A1:XFD2"/>
    </sheetView>
  </sheetViews>
  <sheetFormatPr baseColWidth="10" defaultColWidth="19.42578125" defaultRowHeight="12.75" x14ac:dyDescent="0.2"/>
  <cols>
    <col min="1" max="1" width="8.85546875" style="113" customWidth="1"/>
    <col min="2" max="2" width="52.28515625" style="113" bestFit="1" customWidth="1"/>
    <col min="3" max="3" width="9" style="113" customWidth="1"/>
    <col min="4" max="4" width="14.42578125" style="113" bestFit="1" customWidth="1"/>
    <col min="5" max="5" width="49.5703125" style="113" hidden="1" customWidth="1"/>
    <col min="6" max="6" width="55.85546875" style="112" bestFit="1" customWidth="1"/>
    <col min="7" max="16384" width="19.42578125" style="113"/>
  </cols>
  <sheetData>
    <row r="1" spans="1:6" ht="116.25" customHeight="1" x14ac:dyDescent="0.25">
      <c r="A1" s="331" t="s">
        <v>0</v>
      </c>
      <c r="B1" s="331"/>
      <c r="C1" s="331"/>
      <c r="D1" s="331"/>
      <c r="E1" s="331"/>
    </row>
    <row r="2" spans="1:6" ht="116.25" customHeight="1" x14ac:dyDescent="0.25">
      <c r="A2" s="331" t="s">
        <v>1</v>
      </c>
      <c r="B2" s="331"/>
      <c r="C2" s="331"/>
      <c r="D2" s="331"/>
      <c r="E2" s="331"/>
    </row>
    <row r="3" spans="1:6" ht="15.75" x14ac:dyDescent="0.25">
      <c r="A3" s="331" t="s">
        <v>530</v>
      </c>
      <c r="B3" s="331"/>
      <c r="C3" s="331"/>
      <c r="D3" s="331"/>
      <c r="E3" s="331"/>
    </row>
    <row r="4" spans="1:6" x14ac:dyDescent="0.2">
      <c r="E4" s="23"/>
    </row>
    <row r="5" spans="1:6" ht="14.25" x14ac:dyDescent="0.2">
      <c r="A5" s="114" t="s">
        <v>153</v>
      </c>
      <c r="E5" s="26"/>
    </row>
    <row r="6" spans="1:6" x14ac:dyDescent="0.2">
      <c r="A6" s="115" t="s">
        <v>154</v>
      </c>
    </row>
    <row r="7" spans="1:6" x14ac:dyDescent="0.2">
      <c r="A7" s="116" t="s">
        <v>155</v>
      </c>
      <c r="D7" s="19">
        <f>D8</f>
        <v>51770.13</v>
      </c>
    </row>
    <row r="8" spans="1:6" x14ac:dyDescent="0.2">
      <c r="B8" s="77" t="s">
        <v>156</v>
      </c>
      <c r="D8" s="15">
        <v>51770.13</v>
      </c>
    </row>
    <row r="9" spans="1:6" x14ac:dyDescent="0.2">
      <c r="B9" s="77"/>
      <c r="F9" s="23"/>
    </row>
    <row r="10" spans="1:6" x14ac:dyDescent="0.2">
      <c r="A10" s="117" t="s">
        <v>157</v>
      </c>
      <c r="D10" s="19">
        <f>D11</f>
        <v>3851753</v>
      </c>
      <c r="E10"/>
      <c r="F10" s="26"/>
    </row>
    <row r="11" spans="1:6" x14ac:dyDescent="0.2">
      <c r="B11" s="118" t="s">
        <v>158</v>
      </c>
      <c r="C11" s="118"/>
      <c r="D11" s="15">
        <v>3851753</v>
      </c>
      <c r="E11"/>
    </row>
    <row r="12" spans="1:6" x14ac:dyDescent="0.2">
      <c r="E12"/>
    </row>
    <row r="13" spans="1:6" x14ac:dyDescent="0.2">
      <c r="A13" s="117" t="s">
        <v>159</v>
      </c>
      <c r="D13" s="19">
        <f>D14</f>
        <v>7657030.1399999997</v>
      </c>
      <c r="E13" s="23"/>
      <c r="F13"/>
    </row>
    <row r="14" spans="1:6" ht="25.5" x14ac:dyDescent="0.2">
      <c r="B14" s="119" t="s">
        <v>160</v>
      </c>
      <c r="C14" s="119"/>
      <c r="D14" s="15">
        <v>7657030.1399999997</v>
      </c>
      <c r="E14" s="120"/>
      <c r="F14" s="23"/>
    </row>
    <row r="15" spans="1:6" ht="15" customHeight="1" x14ac:dyDescent="0.2">
      <c r="F15" s="120"/>
    </row>
    <row r="16" spans="1:6" ht="15" customHeight="1" x14ac:dyDescent="0.2">
      <c r="A16" s="117" t="s">
        <v>170</v>
      </c>
      <c r="D16" s="19">
        <f>D17</f>
        <v>3784000</v>
      </c>
      <c r="F16" s="120"/>
    </row>
    <row r="17" spans="1:10" ht="15" customHeight="1" x14ac:dyDescent="0.2">
      <c r="B17" s="119" t="s">
        <v>514</v>
      </c>
      <c r="D17" s="15">
        <v>3784000</v>
      </c>
      <c r="F17" s="120"/>
    </row>
    <row r="18" spans="1:10" x14ac:dyDescent="0.2">
      <c r="A18" s="117"/>
      <c r="D18" s="19"/>
      <c r="E18" s="47"/>
    </row>
    <row r="19" spans="1:10" x14ac:dyDescent="0.2">
      <c r="A19" s="121" t="s">
        <v>161</v>
      </c>
      <c r="B19" s="118"/>
      <c r="C19" s="118"/>
      <c r="D19" s="19">
        <f>D20</f>
        <v>4312303.54</v>
      </c>
    </row>
    <row r="20" spans="1:10" x14ac:dyDescent="0.2">
      <c r="B20" s="118" t="s">
        <v>162</v>
      </c>
      <c r="C20" s="118"/>
      <c r="D20" s="15">
        <v>4312303.54</v>
      </c>
      <c r="E20" s="29"/>
    </row>
    <row r="21" spans="1:10" x14ac:dyDescent="0.2">
      <c r="E21" s="29"/>
      <c r="F21" s="47"/>
    </row>
    <row r="22" spans="1:10" x14ac:dyDescent="0.2">
      <c r="A22" s="121"/>
      <c r="B22" s="118"/>
      <c r="C22" s="118"/>
      <c r="D22" s="15"/>
      <c r="E22" s="29"/>
      <c r="F22" s="29"/>
    </row>
    <row r="23" spans="1:10" ht="13.5" thickBot="1" x14ac:dyDescent="0.25">
      <c r="A23" s="115"/>
      <c r="B23" s="122"/>
      <c r="C23" s="86"/>
      <c r="D23" s="123"/>
      <c r="E23" s="30"/>
      <c r="F23" s="30"/>
    </row>
    <row r="24" spans="1:10" ht="13.5" thickTop="1" x14ac:dyDescent="0.2">
      <c r="B24" s="124" t="s">
        <v>163</v>
      </c>
      <c r="C24" s="124"/>
      <c r="D24" s="19">
        <f>SUM(D7+D10+D13+D16+D18+D19)</f>
        <v>19656856.809999999</v>
      </c>
      <c r="F24" s="113"/>
    </row>
    <row r="25" spans="1:10" x14ac:dyDescent="0.2">
      <c r="F25" s="113"/>
    </row>
    <row r="26" spans="1:10" x14ac:dyDescent="0.2">
      <c r="B26" s="124"/>
      <c r="C26" s="124"/>
      <c r="D26" s="19"/>
      <c r="E26" s="29"/>
    </row>
    <row r="27" spans="1:10" ht="14.25" x14ac:dyDescent="0.2">
      <c r="A27" s="125" t="s">
        <v>164</v>
      </c>
      <c r="B27" s="86"/>
      <c r="C27" s="86"/>
      <c r="D27" s="86"/>
      <c r="E27" s="86"/>
      <c r="G27" s="86"/>
      <c r="H27" s="86"/>
      <c r="I27" s="86"/>
      <c r="J27" s="86"/>
    </row>
    <row r="28" spans="1:10" x14ac:dyDescent="0.2">
      <c r="A28" s="79" t="s">
        <v>165</v>
      </c>
      <c r="B28" s="86"/>
      <c r="C28" s="86"/>
      <c r="D28" s="86"/>
      <c r="E28" s="86"/>
      <c r="F28" s="29"/>
      <c r="G28" s="86"/>
      <c r="H28" s="86"/>
      <c r="I28" s="86"/>
      <c r="J28" s="86"/>
    </row>
    <row r="29" spans="1:10" x14ac:dyDescent="0.2">
      <c r="A29" s="116" t="s">
        <v>166</v>
      </c>
      <c r="B29" s="86"/>
      <c r="D29" s="126">
        <f>SUM(D30:D33)</f>
        <v>12329737.16</v>
      </c>
      <c r="E29" s="86"/>
      <c r="F29" s="30"/>
      <c r="G29" s="86"/>
      <c r="H29" s="86"/>
      <c r="I29" s="86"/>
    </row>
    <row r="30" spans="1:10" x14ac:dyDescent="0.2">
      <c r="B30" s="77" t="s">
        <v>167</v>
      </c>
      <c r="D30" s="78">
        <v>7054535.8200000003</v>
      </c>
      <c r="E30" s="86"/>
      <c r="G30" s="86"/>
      <c r="H30" s="86"/>
      <c r="I30" s="86"/>
    </row>
    <row r="31" spans="1:10" x14ac:dyDescent="0.2">
      <c r="B31" s="77" t="s">
        <v>168</v>
      </c>
      <c r="D31" s="78">
        <v>1093680.4099999999</v>
      </c>
      <c r="E31" s="86"/>
      <c r="G31" s="86"/>
      <c r="H31" s="86"/>
      <c r="I31" s="86"/>
    </row>
    <row r="32" spans="1:10" x14ac:dyDescent="0.2">
      <c r="B32" s="77" t="s">
        <v>169</v>
      </c>
      <c r="D32" s="78">
        <v>4181520.93</v>
      </c>
      <c r="E32" s="86"/>
      <c r="G32" s="86"/>
      <c r="H32" s="86"/>
      <c r="I32" s="86"/>
    </row>
    <row r="33" spans="1:9" x14ac:dyDescent="0.2">
      <c r="A33" s="86"/>
      <c r="B33" s="118" t="s">
        <v>485</v>
      </c>
      <c r="D33" s="78">
        <v>0</v>
      </c>
      <c r="E33" s="86"/>
      <c r="G33" s="86"/>
      <c r="H33" s="86"/>
      <c r="I33" s="86"/>
    </row>
    <row r="34" spans="1:9" x14ac:dyDescent="0.2">
      <c r="A34" s="86"/>
      <c r="B34" s="86"/>
      <c r="D34" s="87"/>
      <c r="E34" s="86"/>
      <c r="F34" s="29"/>
      <c r="G34" s="86"/>
      <c r="H34" s="86"/>
      <c r="I34" s="86"/>
    </row>
    <row r="35" spans="1:9" x14ac:dyDescent="0.2">
      <c r="A35" s="86"/>
      <c r="B35" s="86"/>
      <c r="D35" s="87"/>
      <c r="E35" s="86"/>
      <c r="F35" s="30"/>
      <c r="G35" s="86"/>
      <c r="H35" s="86"/>
      <c r="I35" s="86"/>
    </row>
    <row r="36" spans="1:9" x14ac:dyDescent="0.2">
      <c r="A36" s="116" t="s">
        <v>170</v>
      </c>
      <c r="B36" s="86"/>
      <c r="D36" s="126">
        <f>SUM(D37)</f>
        <v>10000</v>
      </c>
      <c r="E36" s="86"/>
      <c r="F36" s="32"/>
      <c r="G36" s="86"/>
      <c r="H36" s="86"/>
      <c r="I36" s="86"/>
    </row>
    <row r="37" spans="1:9" x14ac:dyDescent="0.2">
      <c r="B37" s="77" t="s">
        <v>171</v>
      </c>
      <c r="D37" s="78">
        <v>10000</v>
      </c>
      <c r="E37" s="86"/>
      <c r="F37" s="32"/>
      <c r="G37" s="86"/>
      <c r="H37" s="86"/>
      <c r="I37" s="86"/>
    </row>
    <row r="38" spans="1:9" x14ac:dyDescent="0.2">
      <c r="B38" s="77"/>
      <c r="D38" s="78"/>
      <c r="E38" s="86"/>
      <c r="F38" s="32"/>
      <c r="G38" s="86"/>
      <c r="H38" s="86"/>
      <c r="I38" s="86"/>
    </row>
    <row r="39" spans="1:9" x14ac:dyDescent="0.2">
      <c r="B39" s="77"/>
      <c r="D39" s="78"/>
      <c r="E39" s="86"/>
      <c r="F39" s="32"/>
      <c r="G39" s="86"/>
      <c r="H39" s="86"/>
      <c r="I39" s="86"/>
    </row>
    <row r="40" spans="1:9" x14ac:dyDescent="0.2">
      <c r="A40" s="79" t="s">
        <v>524</v>
      </c>
      <c r="B40" s="86"/>
      <c r="D40" s="78"/>
      <c r="E40" s="86"/>
      <c r="F40" s="32"/>
      <c r="G40" s="86"/>
      <c r="H40" s="86"/>
      <c r="I40" s="86"/>
    </row>
    <row r="41" spans="1:9" x14ac:dyDescent="0.2">
      <c r="B41" s="116" t="s">
        <v>525</v>
      </c>
      <c r="D41" s="126">
        <f>SUM(D42:D43)</f>
        <v>83485.48</v>
      </c>
      <c r="E41" s="86"/>
      <c r="F41" s="32"/>
      <c r="G41" s="86"/>
      <c r="H41" s="86"/>
      <c r="I41" s="86"/>
    </row>
    <row r="42" spans="1:9" x14ac:dyDescent="0.2">
      <c r="B42" s="77" t="s">
        <v>526</v>
      </c>
      <c r="D42" s="78">
        <v>9535.2000000000007</v>
      </c>
      <c r="E42" s="86"/>
      <c r="F42" s="32"/>
      <c r="G42" s="86"/>
      <c r="H42" s="86"/>
      <c r="I42" s="86"/>
    </row>
    <row r="43" spans="1:9" x14ac:dyDescent="0.2">
      <c r="B43" s="77" t="s">
        <v>527</v>
      </c>
      <c r="D43" s="78">
        <v>73950.28</v>
      </c>
      <c r="E43" s="86"/>
      <c r="F43" s="32"/>
      <c r="G43" s="86"/>
      <c r="H43" s="86"/>
      <c r="I43" s="86"/>
    </row>
    <row r="44" spans="1:9" x14ac:dyDescent="0.2">
      <c r="B44" s="77"/>
      <c r="D44" s="78"/>
      <c r="E44" s="86"/>
      <c r="F44" s="32"/>
      <c r="G44" s="86"/>
      <c r="H44" s="86"/>
      <c r="I44" s="86"/>
    </row>
    <row r="45" spans="1:9" x14ac:dyDescent="0.2">
      <c r="A45" s="86"/>
      <c r="B45" s="116" t="s">
        <v>528</v>
      </c>
      <c r="D45" s="126">
        <f>SUM(D46)</f>
        <v>754</v>
      </c>
      <c r="E45" s="86"/>
      <c r="F45" s="32"/>
      <c r="G45" s="86"/>
      <c r="H45" s="86"/>
      <c r="I45" s="86"/>
    </row>
    <row r="46" spans="1:9" x14ac:dyDescent="0.2">
      <c r="B46" s="268" t="s">
        <v>529</v>
      </c>
      <c r="D46" s="78">
        <v>754</v>
      </c>
      <c r="E46" s="86"/>
      <c r="F46" s="113"/>
      <c r="G46" s="86"/>
      <c r="H46" s="86"/>
      <c r="I46" s="86"/>
    </row>
    <row r="47" spans="1:9" x14ac:dyDescent="0.2">
      <c r="D47" s="80"/>
      <c r="E47" s="86"/>
      <c r="F47" s="29"/>
      <c r="G47" s="86"/>
      <c r="H47" s="86"/>
      <c r="I47" s="86"/>
    </row>
    <row r="48" spans="1:9" x14ac:dyDescent="0.2">
      <c r="A48" s="86"/>
      <c r="B48" s="86"/>
      <c r="D48" s="87"/>
      <c r="E48" s="86"/>
      <c r="F48" s="30"/>
      <c r="G48" s="86"/>
      <c r="H48" s="86"/>
      <c r="I48" s="86"/>
    </row>
    <row r="49" spans="1:9" ht="13.5" thickBot="1" x14ac:dyDescent="0.25">
      <c r="A49" s="86"/>
      <c r="B49" s="86"/>
      <c r="C49" s="86"/>
      <c r="D49" s="87"/>
      <c r="E49" s="86"/>
      <c r="G49" s="86"/>
      <c r="H49" s="86"/>
      <c r="I49" s="86"/>
    </row>
    <row r="50" spans="1:9" ht="13.5" thickTop="1" x14ac:dyDescent="0.2">
      <c r="A50" s="86"/>
      <c r="B50" s="110" t="s">
        <v>172</v>
      </c>
      <c r="C50" s="86"/>
      <c r="D50" s="127">
        <f>SUM(D29+D36+D41+D45)</f>
        <v>12423976.640000001</v>
      </c>
      <c r="E50" s="86"/>
      <c r="F50" s="113"/>
      <c r="G50" s="86"/>
      <c r="I50" s="86"/>
    </row>
    <row r="51" spans="1:9" x14ac:dyDescent="0.2">
      <c r="A51" s="117"/>
      <c r="D51" s="19"/>
      <c r="F51" s="113"/>
    </row>
    <row r="52" spans="1:9" ht="14.25" x14ac:dyDescent="0.2">
      <c r="A52" s="114" t="s">
        <v>173</v>
      </c>
      <c r="B52" s="128"/>
      <c r="C52" s="128"/>
      <c r="D52" s="19"/>
      <c r="E52" s="29"/>
      <c r="F52" s="113"/>
    </row>
    <row r="53" spans="1:9" x14ac:dyDescent="0.2">
      <c r="A53" s="115" t="s">
        <v>174</v>
      </c>
      <c r="E53" s="30"/>
      <c r="F53" s="29"/>
    </row>
    <row r="54" spans="1:9" x14ac:dyDescent="0.2">
      <c r="A54" s="115"/>
      <c r="E54" s="30"/>
      <c r="F54" s="30"/>
    </row>
    <row r="55" spans="1:9" x14ac:dyDescent="0.2">
      <c r="A55" s="117" t="s">
        <v>175</v>
      </c>
      <c r="D55" s="225">
        <f>D56</f>
        <v>5550023.9400000004</v>
      </c>
      <c r="E55" s="32"/>
      <c r="F55" s="113"/>
    </row>
    <row r="56" spans="1:9" x14ac:dyDescent="0.2">
      <c r="B56" s="118" t="s">
        <v>176</v>
      </c>
      <c r="C56" s="118"/>
      <c r="D56" s="15">
        <v>5550023.9400000004</v>
      </c>
      <c r="F56" s="113"/>
    </row>
    <row r="57" spans="1:9" x14ac:dyDescent="0.2">
      <c r="A57" s="115"/>
      <c r="F57" s="113"/>
    </row>
    <row r="58" spans="1:9" x14ac:dyDescent="0.2">
      <c r="A58" s="79" t="s">
        <v>177</v>
      </c>
      <c r="B58" s="86"/>
      <c r="F58" s="113"/>
    </row>
    <row r="59" spans="1:9" x14ac:dyDescent="0.2">
      <c r="A59" s="86"/>
      <c r="B59" s="116" t="s">
        <v>148</v>
      </c>
      <c r="C59" s="118"/>
      <c r="D59" s="225">
        <f>SUM(D60)</f>
        <v>1689856.23</v>
      </c>
      <c r="E59" s="29"/>
      <c r="F59" s="29"/>
    </row>
    <row r="60" spans="1:9" x14ac:dyDescent="0.2">
      <c r="A60" s="86"/>
      <c r="B60" s="77" t="s">
        <v>178</v>
      </c>
      <c r="D60" s="15">
        <v>1689856.23</v>
      </c>
      <c r="E60" s="31"/>
      <c r="F60" s="30"/>
    </row>
    <row r="61" spans="1:9" ht="13.5" thickBot="1" x14ac:dyDescent="0.25">
      <c r="D61" s="87"/>
      <c r="E61" s="31"/>
      <c r="F61" s="113"/>
    </row>
    <row r="62" spans="1:9" ht="13.5" thickTop="1" x14ac:dyDescent="0.2">
      <c r="B62" s="124" t="s">
        <v>179</v>
      </c>
      <c r="C62" s="124"/>
      <c r="D62" s="127">
        <f>SUM(D59+D55)</f>
        <v>7239880.1699999999</v>
      </c>
      <c r="E62" s="31"/>
    </row>
    <row r="63" spans="1:9" x14ac:dyDescent="0.2">
      <c r="A63" s="118"/>
      <c r="E63" s="31"/>
    </row>
    <row r="64" spans="1:9" x14ac:dyDescent="0.2">
      <c r="A64" s="45"/>
      <c r="E64" s="31"/>
    </row>
    <row r="65" spans="1:6" x14ac:dyDescent="0.2">
      <c r="A65" s="45"/>
    </row>
    <row r="66" spans="1:6" x14ac:dyDescent="0.2">
      <c r="E66" s="37"/>
      <c r="F66" s="31"/>
    </row>
    <row r="67" spans="1:6" x14ac:dyDescent="0.2">
      <c r="A67"/>
      <c r="E67" s="37"/>
      <c r="F67" s="31"/>
    </row>
    <row r="68" spans="1:6" x14ac:dyDescent="0.2">
      <c r="F68" s="37"/>
    </row>
    <row r="69" spans="1:6" x14ac:dyDescent="0.2">
      <c r="F69" s="37"/>
    </row>
    <row r="70" spans="1:6" x14ac:dyDescent="0.2">
      <c r="A70" s="45" t="s">
        <v>71</v>
      </c>
      <c r="F70" s="31"/>
    </row>
    <row r="71" spans="1:6" x14ac:dyDescent="0.2">
      <c r="A71" s="45" t="s">
        <v>132</v>
      </c>
    </row>
    <row r="72" spans="1:6" x14ac:dyDescent="0.2">
      <c r="F72" s="45"/>
    </row>
    <row r="73" spans="1:6" x14ac:dyDescent="0.2">
      <c r="F73" s="45"/>
    </row>
    <row r="74" spans="1:6" x14ac:dyDescent="0.2">
      <c r="F74" s="45"/>
    </row>
    <row r="75" spans="1:6" x14ac:dyDescent="0.2">
      <c r="F75"/>
    </row>
    <row r="76" spans="1:6" x14ac:dyDescent="0.2">
      <c r="F76" s="45"/>
    </row>
  </sheetData>
  <mergeCells count="3">
    <mergeCell ref="A1:E1"/>
    <mergeCell ref="A2:E2"/>
    <mergeCell ref="A3:E3"/>
  </mergeCells>
  <printOptions horizontalCentered="1"/>
  <pageMargins left="0.74803149606299213" right="0.74803149606299213" top="0.78740157480314965" bottom="0.59055118110236227" header="0.51181102362204722" footer="0.51181102362204722"/>
  <pageSetup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activeCell="B1" sqref="B1"/>
    </sheetView>
  </sheetViews>
  <sheetFormatPr baseColWidth="10" defaultColWidth="19.42578125" defaultRowHeight="12.75" x14ac:dyDescent="0.2"/>
  <cols>
    <col min="1" max="1" width="9" bestFit="1" customWidth="1"/>
    <col min="2" max="2" width="52.7109375" customWidth="1"/>
    <col min="3" max="3" width="18.28515625" style="17" bestFit="1" customWidth="1"/>
    <col min="4" max="4" width="15.42578125" style="17" bestFit="1" customWidth="1"/>
    <col min="5" max="7" width="18.28515625" style="17" bestFit="1" customWidth="1"/>
  </cols>
  <sheetData>
    <row r="1" spans="1:9" ht="175.5" customHeight="1" x14ac:dyDescent="0.2">
      <c r="A1" s="9" t="s">
        <v>180</v>
      </c>
    </row>
    <row r="2" spans="1:9" x14ac:dyDescent="0.2">
      <c r="A2" s="129" t="s">
        <v>181</v>
      </c>
      <c r="G2" s="7"/>
    </row>
    <row r="3" spans="1:9" x14ac:dyDescent="0.2">
      <c r="A3" s="332" t="s">
        <v>0</v>
      </c>
      <c r="B3" s="332"/>
      <c r="C3" s="332"/>
      <c r="D3" s="332"/>
      <c r="E3" s="332"/>
      <c r="F3" s="332"/>
      <c r="G3" s="332"/>
    </row>
    <row r="4" spans="1:9" x14ac:dyDescent="0.2">
      <c r="A4" s="332" t="s">
        <v>1</v>
      </c>
      <c r="B4" s="332"/>
      <c r="C4" s="332"/>
      <c r="D4" s="332"/>
      <c r="E4" s="332"/>
      <c r="F4" s="332"/>
      <c r="G4" s="332"/>
    </row>
    <row r="5" spans="1:9" x14ac:dyDescent="0.2">
      <c r="A5" s="332" t="s">
        <v>531</v>
      </c>
      <c r="B5" s="332"/>
      <c r="C5" s="332"/>
      <c r="D5" s="332"/>
      <c r="E5" s="332"/>
      <c r="F5" s="332"/>
      <c r="G5" s="332"/>
    </row>
    <row r="7" spans="1:9" x14ac:dyDescent="0.2">
      <c r="C7" s="11" t="s">
        <v>182</v>
      </c>
      <c r="D7" s="333" t="s">
        <v>183</v>
      </c>
      <c r="E7" s="333"/>
      <c r="F7" s="11" t="s">
        <v>182</v>
      </c>
      <c r="G7" s="11" t="s">
        <v>184</v>
      </c>
    </row>
    <row r="8" spans="1:9" x14ac:dyDescent="0.2">
      <c r="A8" s="130" t="s">
        <v>185</v>
      </c>
      <c r="B8" s="130" t="s">
        <v>186</v>
      </c>
      <c r="C8" s="11" t="s">
        <v>187</v>
      </c>
      <c r="D8" s="11" t="s">
        <v>188</v>
      </c>
      <c r="E8" s="11" t="s">
        <v>189</v>
      </c>
      <c r="F8" s="11" t="s">
        <v>190</v>
      </c>
      <c r="G8" s="11" t="s">
        <v>191</v>
      </c>
    </row>
    <row r="9" spans="1:9" x14ac:dyDescent="0.2">
      <c r="A9" s="130"/>
      <c r="B9" s="130"/>
      <c r="C9" s="11"/>
      <c r="D9" s="11"/>
      <c r="E9" s="11"/>
      <c r="F9" s="11"/>
      <c r="G9" s="11"/>
    </row>
    <row r="10" spans="1:9" ht="15" x14ac:dyDescent="0.35">
      <c r="A10" s="131">
        <v>1</v>
      </c>
      <c r="B10" s="131" t="s">
        <v>2</v>
      </c>
      <c r="C10" s="132">
        <f>SUM(C11+C37)</f>
        <v>18780367.199999999</v>
      </c>
      <c r="D10" s="132">
        <f>SUM(D11+D37)</f>
        <v>16686135.419999998</v>
      </c>
      <c r="E10" s="132">
        <f>SUM(E11+E37)</f>
        <v>15550127.380000001</v>
      </c>
      <c r="F10" s="132">
        <f>SUM(F11+F37)</f>
        <v>19916375.239999995</v>
      </c>
      <c r="G10" s="132">
        <f>SUM(G11+G37)</f>
        <v>1136008.0399999984</v>
      </c>
    </row>
    <row r="11" spans="1:9" x14ac:dyDescent="0.2">
      <c r="A11" s="101">
        <v>11</v>
      </c>
      <c r="B11" s="101" t="s">
        <v>192</v>
      </c>
      <c r="C11" s="11">
        <f>SUM(C14+C17+C20+C24+C27+C34+C30)</f>
        <v>11709881.810000001</v>
      </c>
      <c r="D11" s="11">
        <f>SUM(D14+D17+D20+D24+D27+D30+D34)</f>
        <v>16619384.139999999</v>
      </c>
      <c r="E11" s="11">
        <f>SUM(E14+E17+E20+E24+E27+E30+E34)</f>
        <v>15550127.380000001</v>
      </c>
      <c r="F11" s="11">
        <f>SUM(F14,F17,F20,F24,F27,F30,F34)</f>
        <v>12779138.569999998</v>
      </c>
      <c r="G11" s="11">
        <f>SUM(G14+G17+G20+G24+G27)</f>
        <v>1069256.7599999986</v>
      </c>
      <c r="I11" s="20"/>
    </row>
    <row r="12" spans="1:9" x14ac:dyDescent="0.2">
      <c r="A12" s="130"/>
      <c r="B12" s="130"/>
      <c r="C12" s="11"/>
      <c r="D12" s="11"/>
      <c r="E12" s="11"/>
      <c r="F12" s="11"/>
      <c r="G12" s="11"/>
    </row>
    <row r="13" spans="1:9" x14ac:dyDescent="0.2">
      <c r="A13" s="133">
        <v>111</v>
      </c>
      <c r="B13" s="133" t="s">
        <v>193</v>
      </c>
    </row>
    <row r="14" spans="1:9" x14ac:dyDescent="0.2">
      <c r="A14" s="134" t="s">
        <v>194</v>
      </c>
      <c r="B14" s="134" t="s">
        <v>50</v>
      </c>
      <c r="C14" s="15">
        <f>SUM(C15)</f>
        <v>70865</v>
      </c>
      <c r="D14" s="15">
        <f t="shared" ref="D14:G14" si="0">SUM(D15)</f>
        <v>1400</v>
      </c>
      <c r="E14" s="15">
        <f t="shared" si="0"/>
        <v>38865</v>
      </c>
      <c r="F14" s="15">
        <f t="shared" si="0"/>
        <v>33400</v>
      </c>
      <c r="G14" s="15">
        <f t="shared" si="0"/>
        <v>-37465</v>
      </c>
    </row>
    <row r="15" spans="1:9" x14ac:dyDescent="0.2">
      <c r="A15" s="135" t="s">
        <v>194</v>
      </c>
      <c r="B15" s="3" t="s">
        <v>50</v>
      </c>
      <c r="C15" s="19">
        <v>70865</v>
      </c>
      <c r="D15" s="19">
        <v>1400</v>
      </c>
      <c r="E15" s="19">
        <v>38865</v>
      </c>
      <c r="F15" s="19">
        <f>C15+D15-E15</f>
        <v>33400</v>
      </c>
      <c r="G15" s="15">
        <f>F15-C15</f>
        <v>-37465</v>
      </c>
    </row>
    <row r="17" spans="1:7" x14ac:dyDescent="0.2">
      <c r="A17" s="134" t="s">
        <v>195</v>
      </c>
      <c r="B17" s="134" t="s">
        <v>52</v>
      </c>
      <c r="C17" s="15">
        <f t="shared" ref="C17:F17" si="1">SUM(C18)</f>
        <v>3082846.41</v>
      </c>
      <c r="D17" s="15">
        <f t="shared" si="1"/>
        <v>6946167.1699999999</v>
      </c>
      <c r="E17" s="15">
        <f t="shared" si="1"/>
        <v>7729554.0899999999</v>
      </c>
      <c r="F17" s="15">
        <f t="shared" si="1"/>
        <v>2299459.4900000002</v>
      </c>
      <c r="G17" s="15">
        <f t="shared" ref="G17:G21" si="2">F17-C17</f>
        <v>-783386.91999999993</v>
      </c>
    </row>
    <row r="18" spans="1:7" x14ac:dyDescent="0.2">
      <c r="A18" s="135" t="s">
        <v>195</v>
      </c>
      <c r="B18" s="3" t="s">
        <v>52</v>
      </c>
      <c r="C18" s="19">
        <v>3082846.41</v>
      </c>
      <c r="D18" s="19">
        <v>6946167.1699999999</v>
      </c>
      <c r="E18" s="19">
        <v>7729554.0899999999</v>
      </c>
      <c r="F18" s="19">
        <f>C18+D18-E18</f>
        <v>2299459.4900000002</v>
      </c>
      <c r="G18" s="15">
        <f t="shared" si="2"/>
        <v>-783386.91999999993</v>
      </c>
    </row>
    <row r="20" spans="1:7" x14ac:dyDescent="0.2">
      <c r="A20" s="134" t="s">
        <v>196</v>
      </c>
      <c r="B20" s="134" t="s">
        <v>54</v>
      </c>
      <c r="C20" s="15">
        <f>SUM(C21)</f>
        <v>4792008.4000000004</v>
      </c>
      <c r="D20" s="15">
        <f t="shared" ref="D20:F20" si="3">SUM(D21)</f>
        <v>4213140.0999999996</v>
      </c>
      <c r="E20" s="15">
        <f t="shared" si="3"/>
        <v>0</v>
      </c>
      <c r="F20" s="15">
        <f t="shared" si="3"/>
        <v>9005148.5</v>
      </c>
      <c r="G20" s="15">
        <f t="shared" si="2"/>
        <v>4213140.0999999996</v>
      </c>
    </row>
    <row r="21" spans="1:7" x14ac:dyDescent="0.2">
      <c r="A21" s="135" t="s">
        <v>196</v>
      </c>
      <c r="B21" s="3" t="s">
        <v>54</v>
      </c>
      <c r="C21" s="19">
        <v>4792008.4000000004</v>
      </c>
      <c r="D21" s="19">
        <v>4213140.0999999996</v>
      </c>
      <c r="E21" s="19">
        <v>0</v>
      </c>
      <c r="F21" s="19">
        <f>C21+D21-E21</f>
        <v>9005148.5</v>
      </c>
      <c r="G21" s="15">
        <f t="shared" si="2"/>
        <v>4213140.0999999996</v>
      </c>
    </row>
    <row r="23" spans="1:7" x14ac:dyDescent="0.2">
      <c r="A23" s="133">
        <v>112</v>
      </c>
      <c r="B23" s="133" t="s">
        <v>197</v>
      </c>
    </row>
    <row r="24" spans="1:7" x14ac:dyDescent="0.2">
      <c r="A24" s="134" t="s">
        <v>198</v>
      </c>
      <c r="B24" s="134" t="s">
        <v>57</v>
      </c>
      <c r="C24" s="15">
        <f>SUM(C25)</f>
        <v>2249634.1</v>
      </c>
      <c r="D24" s="15">
        <f t="shared" ref="D24:F24" si="4">SUM(D25)</f>
        <v>5203005.59</v>
      </c>
      <c r="E24" s="15">
        <f t="shared" si="4"/>
        <v>6041473.1900000004</v>
      </c>
      <c r="F24" s="15">
        <f t="shared" si="4"/>
        <v>1411166.4999999991</v>
      </c>
      <c r="G24" s="15">
        <f t="shared" ref="G24:G28" si="5">F24-C24</f>
        <v>-838467.60000000102</v>
      </c>
    </row>
    <row r="25" spans="1:7" x14ac:dyDescent="0.2">
      <c r="A25" s="135" t="s">
        <v>198</v>
      </c>
      <c r="B25" s="3" t="s">
        <v>57</v>
      </c>
      <c r="C25" s="19">
        <v>2249634.1</v>
      </c>
      <c r="D25" s="19">
        <v>5203005.59</v>
      </c>
      <c r="E25" s="19">
        <v>6041473.1900000004</v>
      </c>
      <c r="F25" s="19">
        <f>C25+D25-E25</f>
        <v>1411166.4999999991</v>
      </c>
      <c r="G25" s="15">
        <f t="shared" si="5"/>
        <v>-838467.60000000102</v>
      </c>
    </row>
    <row r="27" spans="1:7" x14ac:dyDescent="0.2">
      <c r="A27" s="134" t="s">
        <v>199</v>
      </c>
      <c r="B27" s="134" t="s">
        <v>58</v>
      </c>
      <c r="C27" s="15">
        <f>SUM(C28)</f>
        <v>1514527.9</v>
      </c>
      <c r="D27" s="15">
        <f t="shared" ref="D27:F27" si="6">SUM(D28)</f>
        <v>242525.66</v>
      </c>
      <c r="E27" s="15">
        <f t="shared" si="6"/>
        <v>1727089.48</v>
      </c>
      <c r="F27" s="15">
        <f t="shared" si="6"/>
        <v>29964.079999999842</v>
      </c>
      <c r="G27" s="15">
        <f t="shared" si="5"/>
        <v>-1484563.82</v>
      </c>
    </row>
    <row r="28" spans="1:7" x14ac:dyDescent="0.2">
      <c r="A28" s="135" t="s">
        <v>199</v>
      </c>
      <c r="B28" s="3" t="s">
        <v>58</v>
      </c>
      <c r="C28" s="19">
        <v>1514527.9</v>
      </c>
      <c r="D28" s="19">
        <v>242525.66</v>
      </c>
      <c r="E28" s="19">
        <v>1727089.48</v>
      </c>
      <c r="F28" s="19">
        <f>C28+D28-E28</f>
        <v>29964.079999999842</v>
      </c>
      <c r="G28" s="15">
        <f t="shared" si="5"/>
        <v>-1484563.82</v>
      </c>
    </row>
    <row r="29" spans="1:7" x14ac:dyDescent="0.2">
      <c r="A29" s="135"/>
      <c r="B29" s="3"/>
      <c r="C29" s="19"/>
      <c r="D29" s="19"/>
      <c r="E29" s="19"/>
      <c r="F29" s="19"/>
      <c r="G29" s="19"/>
    </row>
    <row r="30" spans="1:7" x14ac:dyDescent="0.2">
      <c r="A30" s="134">
        <v>1124</v>
      </c>
      <c r="B30" s="134" t="s">
        <v>200</v>
      </c>
      <c r="C30" s="15">
        <f>C31</f>
        <v>0</v>
      </c>
      <c r="D30" s="15">
        <f t="shared" ref="D30:G30" si="7">D31</f>
        <v>13145.62</v>
      </c>
      <c r="E30" s="15">
        <f t="shared" si="7"/>
        <v>13145.62</v>
      </c>
      <c r="F30" s="15">
        <f t="shared" si="7"/>
        <v>0</v>
      </c>
      <c r="G30" s="15">
        <f t="shared" si="7"/>
        <v>0</v>
      </c>
    </row>
    <row r="31" spans="1:7" x14ac:dyDescent="0.2">
      <c r="A31" s="136">
        <v>1124</v>
      </c>
      <c r="B31" s="3" t="s">
        <v>200</v>
      </c>
      <c r="C31" s="19">
        <v>0</v>
      </c>
      <c r="D31" s="19">
        <v>13145.62</v>
      </c>
      <c r="E31" s="19">
        <v>13145.62</v>
      </c>
      <c r="F31" s="19">
        <f>C31+D31-E31</f>
        <v>0</v>
      </c>
      <c r="G31" s="15">
        <f t="shared" ref="G31" si="8">F31-C31</f>
        <v>0</v>
      </c>
    </row>
    <row r="32" spans="1:7" x14ac:dyDescent="0.2">
      <c r="A32" s="135"/>
      <c r="B32" s="3"/>
      <c r="C32" s="19"/>
      <c r="D32" s="19"/>
      <c r="E32" s="19"/>
      <c r="F32" s="19"/>
      <c r="G32" s="19"/>
    </row>
    <row r="33" spans="1:7" x14ac:dyDescent="0.2">
      <c r="A33" s="133">
        <v>113</v>
      </c>
      <c r="B33" s="133" t="s">
        <v>201</v>
      </c>
    </row>
    <row r="34" spans="1:7" ht="25.5" x14ac:dyDescent="0.2">
      <c r="A34" s="134" t="s">
        <v>202</v>
      </c>
      <c r="B34" s="137" t="s">
        <v>203</v>
      </c>
      <c r="C34" s="15">
        <f>SUM(C35)</f>
        <v>0</v>
      </c>
      <c r="D34" s="15">
        <f t="shared" ref="D34:F34" si="9">SUM(D35)</f>
        <v>0</v>
      </c>
      <c r="E34" s="15">
        <f t="shared" si="9"/>
        <v>0</v>
      </c>
      <c r="F34" s="15">
        <f t="shared" si="9"/>
        <v>0</v>
      </c>
      <c r="G34" s="15">
        <f t="shared" ref="G34:G35" si="10">F34-C34</f>
        <v>0</v>
      </c>
    </row>
    <row r="35" spans="1:7" x14ac:dyDescent="0.2">
      <c r="A35" s="135" t="s">
        <v>204</v>
      </c>
      <c r="B35" s="3" t="s">
        <v>205</v>
      </c>
      <c r="C35" s="19">
        <v>0</v>
      </c>
      <c r="D35" s="19">
        <v>0</v>
      </c>
      <c r="E35" s="19">
        <v>0</v>
      </c>
      <c r="F35" s="19">
        <f>C35+D35-E35</f>
        <v>0</v>
      </c>
      <c r="G35" s="19">
        <f t="shared" si="10"/>
        <v>0</v>
      </c>
    </row>
    <row r="37" spans="1:7" x14ac:dyDescent="0.2">
      <c r="A37" s="138">
        <v>12</v>
      </c>
      <c r="B37" s="58" t="s">
        <v>14</v>
      </c>
      <c r="C37" s="18">
        <f>SUM(C40+C46+C51+C54+C63+C67+C75+C78)</f>
        <v>7070485.3899999978</v>
      </c>
      <c r="D37" s="18">
        <f>SUM(D40+D46+D51+D54+D63+D67+D75+D78)</f>
        <v>66751.28</v>
      </c>
      <c r="E37" s="18">
        <f>SUM(E40+E46+E51+E54+E63+E67+E75+E78)</f>
        <v>0</v>
      </c>
      <c r="F37" s="18">
        <f>SUM(F40+F46+F51+F54+F63+F67+F75+F78)</f>
        <v>7137236.6699999971</v>
      </c>
      <c r="G37" s="18">
        <f>SUM(G40+G46+G51+G54+G63+G67+G75+G78)</f>
        <v>66751.279999999795</v>
      </c>
    </row>
    <row r="38" spans="1:7" x14ac:dyDescent="0.2">
      <c r="A38" s="139"/>
      <c r="B38" s="140"/>
    </row>
    <row r="39" spans="1:7" x14ac:dyDescent="0.2">
      <c r="A39" s="141">
        <v>124</v>
      </c>
      <c r="B39" s="55" t="s">
        <v>16</v>
      </c>
    </row>
    <row r="40" spans="1:7" x14ac:dyDescent="0.2">
      <c r="A40" s="134" t="s">
        <v>206</v>
      </c>
      <c r="B40" s="134" t="s">
        <v>61</v>
      </c>
      <c r="C40" s="15">
        <f t="shared" ref="C40:E40" si="11">SUM(C41:C44)</f>
        <v>2151841.46</v>
      </c>
      <c r="D40" s="15">
        <f t="shared" si="11"/>
        <v>19997.28</v>
      </c>
      <c r="E40" s="15">
        <f t="shared" si="11"/>
        <v>0</v>
      </c>
      <c r="F40" s="15">
        <f t="shared" ref="F40:F64" si="12">C40+D40-E40</f>
        <v>2171838.7399999998</v>
      </c>
      <c r="G40" s="15">
        <f t="shared" ref="G40:G64" si="13">F40-C40</f>
        <v>19997.279999999795</v>
      </c>
    </row>
    <row r="41" spans="1:7" x14ac:dyDescent="0.2">
      <c r="A41" s="135" t="s">
        <v>207</v>
      </c>
      <c r="B41" s="3" t="s">
        <v>208</v>
      </c>
      <c r="C41" s="142">
        <v>681971.6</v>
      </c>
      <c r="D41" s="19">
        <v>0</v>
      </c>
      <c r="E41" s="19">
        <v>0</v>
      </c>
      <c r="F41" s="19">
        <f t="shared" si="12"/>
        <v>681971.6</v>
      </c>
      <c r="G41" s="15">
        <f t="shared" si="13"/>
        <v>0</v>
      </c>
    </row>
    <row r="42" spans="1:7" x14ac:dyDescent="0.2">
      <c r="A42" s="135" t="s">
        <v>209</v>
      </c>
      <c r="B42" s="3" t="s">
        <v>210</v>
      </c>
      <c r="C42" s="142">
        <v>87150</v>
      </c>
      <c r="D42" s="19">
        <v>0</v>
      </c>
      <c r="E42" s="19">
        <v>0</v>
      </c>
      <c r="F42" s="19">
        <f t="shared" si="12"/>
        <v>87150</v>
      </c>
      <c r="G42" s="15">
        <f t="shared" si="13"/>
        <v>0</v>
      </c>
    </row>
    <row r="43" spans="1:7" x14ac:dyDescent="0.2">
      <c r="A43" s="135" t="s">
        <v>211</v>
      </c>
      <c r="B43" s="3" t="s">
        <v>212</v>
      </c>
      <c r="C43" s="19">
        <v>836729.95</v>
      </c>
      <c r="D43" s="19">
        <v>0</v>
      </c>
      <c r="E43" s="19">
        <v>0</v>
      </c>
      <c r="F43" s="19">
        <f t="shared" si="12"/>
        <v>836729.95</v>
      </c>
      <c r="G43" s="15">
        <f t="shared" si="13"/>
        <v>0</v>
      </c>
    </row>
    <row r="44" spans="1:7" x14ac:dyDescent="0.2">
      <c r="A44" s="135" t="s">
        <v>213</v>
      </c>
      <c r="B44" s="3" t="s">
        <v>214</v>
      </c>
      <c r="C44" s="19">
        <v>545989.91</v>
      </c>
      <c r="D44" s="19">
        <v>19997.28</v>
      </c>
      <c r="E44" s="19">
        <v>0</v>
      </c>
      <c r="F44" s="19">
        <f t="shared" si="12"/>
        <v>565987.19000000006</v>
      </c>
      <c r="G44" s="15">
        <f t="shared" si="13"/>
        <v>19997.280000000028</v>
      </c>
    </row>
    <row r="46" spans="1:7" x14ac:dyDescent="0.2">
      <c r="A46" s="134" t="s">
        <v>215</v>
      </c>
      <c r="B46" s="134" t="s">
        <v>62</v>
      </c>
      <c r="C46" s="15">
        <f t="shared" ref="C46:E46" si="14">SUM(C47:C49)</f>
        <v>817346.21000000008</v>
      </c>
      <c r="D46" s="15">
        <f t="shared" si="14"/>
        <v>0</v>
      </c>
      <c r="E46" s="15">
        <f t="shared" si="14"/>
        <v>0</v>
      </c>
      <c r="F46" s="15">
        <f t="shared" si="12"/>
        <v>817346.21000000008</v>
      </c>
      <c r="G46" s="15">
        <f t="shared" si="13"/>
        <v>0</v>
      </c>
    </row>
    <row r="47" spans="1:7" x14ac:dyDescent="0.2">
      <c r="A47" s="135" t="s">
        <v>216</v>
      </c>
      <c r="B47" s="3" t="s">
        <v>217</v>
      </c>
      <c r="C47" s="19">
        <v>201544.5</v>
      </c>
      <c r="D47" s="19">
        <v>0</v>
      </c>
      <c r="E47" s="19">
        <v>0</v>
      </c>
      <c r="F47" s="19">
        <f t="shared" si="12"/>
        <v>201544.5</v>
      </c>
      <c r="G47" s="15">
        <f t="shared" si="13"/>
        <v>0</v>
      </c>
    </row>
    <row r="48" spans="1:7" x14ac:dyDescent="0.2">
      <c r="A48" s="135" t="s">
        <v>218</v>
      </c>
      <c r="B48" s="3" t="s">
        <v>219</v>
      </c>
      <c r="C48" s="19">
        <v>23555.53</v>
      </c>
      <c r="D48" s="19">
        <v>0</v>
      </c>
      <c r="E48" s="19">
        <v>0</v>
      </c>
      <c r="F48" s="19">
        <f t="shared" si="12"/>
        <v>23555.53</v>
      </c>
      <c r="G48" s="15">
        <f t="shared" si="13"/>
        <v>0</v>
      </c>
    </row>
    <row r="49" spans="1:7" x14ac:dyDescent="0.2">
      <c r="A49" s="135" t="s">
        <v>220</v>
      </c>
      <c r="B49" s="3" t="s">
        <v>221</v>
      </c>
      <c r="C49" s="19">
        <v>592246.18000000005</v>
      </c>
      <c r="D49" s="19">
        <v>0</v>
      </c>
      <c r="E49" s="19">
        <v>0</v>
      </c>
      <c r="F49" s="19">
        <f t="shared" si="12"/>
        <v>592246.18000000005</v>
      </c>
      <c r="G49" s="15">
        <f t="shared" si="13"/>
        <v>0</v>
      </c>
    </row>
    <row r="51" spans="1:7" x14ac:dyDescent="0.2">
      <c r="A51" s="134" t="s">
        <v>222</v>
      </c>
      <c r="B51" s="134" t="s">
        <v>63</v>
      </c>
      <c r="C51" s="15">
        <v>480529.85000000003</v>
      </c>
      <c r="D51" s="15">
        <v>0</v>
      </c>
      <c r="E51" s="15">
        <v>0</v>
      </c>
      <c r="F51" s="15">
        <f t="shared" si="12"/>
        <v>480529.85000000003</v>
      </c>
      <c r="G51" s="15">
        <f t="shared" si="13"/>
        <v>0</v>
      </c>
    </row>
    <row r="52" spans="1:7" x14ac:dyDescent="0.2">
      <c r="A52" s="135" t="s">
        <v>223</v>
      </c>
      <c r="B52" s="3" t="s">
        <v>224</v>
      </c>
      <c r="C52" s="19">
        <v>480529.85000000003</v>
      </c>
      <c r="D52" s="19">
        <v>0</v>
      </c>
      <c r="E52" s="19">
        <v>0</v>
      </c>
      <c r="F52" s="19">
        <f t="shared" si="12"/>
        <v>480529.85000000003</v>
      </c>
      <c r="G52" s="15">
        <f t="shared" si="13"/>
        <v>0</v>
      </c>
    </row>
    <row r="54" spans="1:7" x14ac:dyDescent="0.2">
      <c r="A54" s="134" t="s">
        <v>225</v>
      </c>
      <c r="B54" s="134" t="s">
        <v>65</v>
      </c>
      <c r="C54" s="15">
        <f>SUM(C55:C61)</f>
        <v>298550.07</v>
      </c>
      <c r="D54" s="15">
        <f>SUM(D55:D61)</f>
        <v>46000</v>
      </c>
      <c r="E54" s="15">
        <f>SUM(E55:E61)</f>
        <v>0</v>
      </c>
      <c r="F54" s="15">
        <f t="shared" si="12"/>
        <v>344550.07</v>
      </c>
      <c r="G54" s="15">
        <f t="shared" si="13"/>
        <v>46000</v>
      </c>
    </row>
    <row r="55" spans="1:7" x14ac:dyDescent="0.2">
      <c r="A55" s="135" t="s">
        <v>226</v>
      </c>
      <c r="B55" s="3" t="s">
        <v>227</v>
      </c>
      <c r="C55" s="19">
        <v>50984.73</v>
      </c>
      <c r="D55" s="19">
        <v>0</v>
      </c>
      <c r="E55" s="19">
        <v>0</v>
      </c>
      <c r="F55" s="19">
        <f t="shared" si="12"/>
        <v>50984.73</v>
      </c>
      <c r="G55" s="15">
        <f t="shared" si="13"/>
        <v>0</v>
      </c>
    </row>
    <row r="56" spans="1:7" x14ac:dyDescent="0.2">
      <c r="A56" s="135" t="s">
        <v>228</v>
      </c>
      <c r="B56" s="3" t="s">
        <v>229</v>
      </c>
      <c r="C56" s="19">
        <v>29082.7</v>
      </c>
      <c r="D56" s="19">
        <v>0</v>
      </c>
      <c r="E56" s="19">
        <v>0</v>
      </c>
      <c r="F56" s="19">
        <f t="shared" si="12"/>
        <v>29082.7</v>
      </c>
      <c r="G56" s="15">
        <f t="shared" si="13"/>
        <v>0</v>
      </c>
    </row>
    <row r="57" spans="1:7" ht="25.5" x14ac:dyDescent="0.2">
      <c r="A57" s="135" t="s">
        <v>230</v>
      </c>
      <c r="B57" s="143" t="s">
        <v>231</v>
      </c>
      <c r="C57" s="19">
        <v>14059</v>
      </c>
      <c r="D57" s="19">
        <v>0</v>
      </c>
      <c r="E57" s="19">
        <v>0</v>
      </c>
      <c r="F57" s="19">
        <f t="shared" si="12"/>
        <v>14059</v>
      </c>
      <c r="G57" s="15">
        <f t="shared" si="13"/>
        <v>0</v>
      </c>
    </row>
    <row r="58" spans="1:7" x14ac:dyDescent="0.2">
      <c r="A58" s="135" t="s">
        <v>232</v>
      </c>
      <c r="B58" s="3" t="s">
        <v>233</v>
      </c>
      <c r="C58" s="19">
        <v>106740.54</v>
      </c>
      <c r="D58" s="19">
        <v>40800</v>
      </c>
      <c r="E58" s="19">
        <v>0</v>
      </c>
      <c r="F58" s="19">
        <f t="shared" si="12"/>
        <v>147540.53999999998</v>
      </c>
      <c r="G58" s="15">
        <f t="shared" si="13"/>
        <v>40799.999999999985</v>
      </c>
    </row>
    <row r="59" spans="1:7" x14ac:dyDescent="0.2">
      <c r="A59" s="135" t="s">
        <v>236</v>
      </c>
      <c r="B59" s="3" t="s">
        <v>237</v>
      </c>
      <c r="C59" s="19">
        <v>29867.88</v>
      </c>
      <c r="D59" s="19">
        <v>0</v>
      </c>
      <c r="E59" s="19"/>
      <c r="F59" s="19">
        <f>C59+D59-E59</f>
        <v>29867.88</v>
      </c>
      <c r="G59" s="15">
        <f>F59-C59</f>
        <v>0</v>
      </c>
    </row>
    <row r="60" spans="1:7" x14ac:dyDescent="0.2">
      <c r="A60" s="135" t="s">
        <v>234</v>
      </c>
      <c r="B60" s="3" t="s">
        <v>235</v>
      </c>
      <c r="C60" s="19">
        <v>55215.22</v>
      </c>
      <c r="D60" s="19">
        <v>5200</v>
      </c>
      <c r="E60" s="19">
        <v>0</v>
      </c>
      <c r="F60" s="19">
        <f t="shared" si="12"/>
        <v>60415.22</v>
      </c>
      <c r="G60" s="15">
        <f t="shared" si="13"/>
        <v>5200</v>
      </c>
    </row>
    <row r="61" spans="1:7" x14ac:dyDescent="0.2">
      <c r="A61" s="135" t="s">
        <v>238</v>
      </c>
      <c r="B61" s="3" t="s">
        <v>239</v>
      </c>
      <c r="C61" s="19">
        <v>12600</v>
      </c>
      <c r="D61" s="19">
        <v>0</v>
      </c>
      <c r="E61" s="19">
        <v>0</v>
      </c>
      <c r="F61" s="19">
        <f t="shared" si="12"/>
        <v>12600</v>
      </c>
      <c r="G61" s="15">
        <f t="shared" si="13"/>
        <v>0</v>
      </c>
    </row>
    <row r="63" spans="1:7" x14ac:dyDescent="0.2">
      <c r="A63" s="134" t="s">
        <v>240</v>
      </c>
      <c r="B63" s="134" t="s">
        <v>241</v>
      </c>
      <c r="C63" s="15">
        <f>SUM(C64)</f>
        <v>6145705.5999999996</v>
      </c>
      <c r="D63" s="15">
        <f>SUM(D64)</f>
        <v>0</v>
      </c>
      <c r="E63" s="15">
        <v>0</v>
      </c>
      <c r="F63" s="15">
        <f t="shared" si="12"/>
        <v>6145705.5999999996</v>
      </c>
      <c r="G63" s="15">
        <f t="shared" si="13"/>
        <v>0</v>
      </c>
    </row>
    <row r="64" spans="1:7" x14ac:dyDescent="0.2">
      <c r="A64" s="135" t="s">
        <v>242</v>
      </c>
      <c r="B64" s="3" t="s">
        <v>243</v>
      </c>
      <c r="C64" s="19">
        <v>6145705.5999999996</v>
      </c>
      <c r="D64" s="19">
        <v>0</v>
      </c>
      <c r="E64" s="19">
        <v>0</v>
      </c>
      <c r="F64" s="19">
        <f t="shared" si="12"/>
        <v>6145705.5999999996</v>
      </c>
      <c r="G64" s="15">
        <f t="shared" si="13"/>
        <v>0</v>
      </c>
    </row>
    <row r="67" spans="1:7" x14ac:dyDescent="0.2">
      <c r="A67" s="133">
        <v>125</v>
      </c>
      <c r="B67" s="133" t="s">
        <v>18</v>
      </c>
      <c r="C67" s="15">
        <f>SUM(C68+C71)</f>
        <v>85560.540000000008</v>
      </c>
      <c r="D67" s="15">
        <f t="shared" ref="D67:E67" si="15">SUM(D68+D71)</f>
        <v>754</v>
      </c>
      <c r="E67" s="15">
        <f t="shared" si="15"/>
        <v>0</v>
      </c>
      <c r="F67" s="15">
        <f>C67+D67-E67</f>
        <v>86314.540000000008</v>
      </c>
      <c r="G67" s="15">
        <f t="shared" ref="G67:G72" si="16">F67-C67</f>
        <v>754</v>
      </c>
    </row>
    <row r="68" spans="1:7" x14ac:dyDescent="0.2">
      <c r="A68" s="134" t="s">
        <v>244</v>
      </c>
      <c r="B68" s="134" t="s">
        <v>66</v>
      </c>
      <c r="C68" s="15">
        <v>32434.799999999999</v>
      </c>
      <c r="D68" s="15">
        <v>0</v>
      </c>
      <c r="E68" s="15">
        <v>0</v>
      </c>
      <c r="F68" s="19">
        <f t="shared" ref="F68:F73" si="17">C68+D68-E68</f>
        <v>32434.799999999999</v>
      </c>
      <c r="G68" s="15">
        <f t="shared" si="16"/>
        <v>0</v>
      </c>
    </row>
    <row r="69" spans="1:7" x14ac:dyDescent="0.2">
      <c r="A69" s="135" t="s">
        <v>244</v>
      </c>
      <c r="B69" s="3" t="s">
        <v>66</v>
      </c>
      <c r="C69" s="19">
        <v>32434.800000000007</v>
      </c>
      <c r="D69" s="19">
        <v>0</v>
      </c>
      <c r="E69" s="19">
        <v>0</v>
      </c>
      <c r="F69" s="19">
        <f t="shared" si="17"/>
        <v>32434.800000000007</v>
      </c>
      <c r="G69" s="15">
        <f t="shared" si="16"/>
        <v>0</v>
      </c>
    </row>
    <row r="71" spans="1:7" x14ac:dyDescent="0.2">
      <c r="A71" s="134" t="s">
        <v>245</v>
      </c>
      <c r="B71" s="134" t="s">
        <v>67</v>
      </c>
      <c r="C71" s="15">
        <f>SUM(C72:C73)</f>
        <v>53125.740000000005</v>
      </c>
      <c r="D71" s="15">
        <f>SUM(D72:D73)</f>
        <v>754</v>
      </c>
      <c r="E71" s="15">
        <v>0</v>
      </c>
      <c r="F71" s="15">
        <f t="shared" si="17"/>
        <v>53879.740000000005</v>
      </c>
      <c r="G71" s="15">
        <f t="shared" si="16"/>
        <v>754</v>
      </c>
    </row>
    <row r="72" spans="1:7" x14ac:dyDescent="0.2">
      <c r="A72" s="135" t="s">
        <v>246</v>
      </c>
      <c r="B72" s="3" t="s">
        <v>247</v>
      </c>
      <c r="C72" s="19">
        <v>25042.880000000001</v>
      </c>
      <c r="D72" s="19">
        <v>0</v>
      </c>
      <c r="E72" s="19">
        <v>0</v>
      </c>
      <c r="F72" s="19">
        <f t="shared" si="17"/>
        <v>25042.880000000001</v>
      </c>
      <c r="G72" s="15">
        <f t="shared" si="16"/>
        <v>0</v>
      </c>
    </row>
    <row r="73" spans="1:7" x14ac:dyDescent="0.2">
      <c r="A73" s="135" t="s">
        <v>414</v>
      </c>
      <c r="B73" s="3" t="s">
        <v>415</v>
      </c>
      <c r="C73" s="19">
        <v>28082.86</v>
      </c>
      <c r="D73" s="19">
        <v>754</v>
      </c>
      <c r="E73" s="19"/>
      <c r="F73" s="19">
        <f t="shared" si="17"/>
        <v>28836.86</v>
      </c>
      <c r="G73" s="15"/>
    </row>
    <row r="75" spans="1:7" x14ac:dyDescent="0.2">
      <c r="A75" s="144" t="s">
        <v>248</v>
      </c>
      <c r="B75" s="144" t="s">
        <v>249</v>
      </c>
      <c r="C75" s="15">
        <f>C76</f>
        <v>-2823487.9</v>
      </c>
      <c r="D75" s="15">
        <f>SUM(D76)</f>
        <v>0</v>
      </c>
      <c r="E75" s="15">
        <f>SUM(E76)</f>
        <v>0</v>
      </c>
      <c r="F75" s="15">
        <f t="shared" ref="F75:F76" si="18">C75+D75-E75</f>
        <v>-2823487.9</v>
      </c>
      <c r="G75" s="15">
        <f t="shared" ref="G75:G76" si="19">F75-C75</f>
        <v>0</v>
      </c>
    </row>
    <row r="76" spans="1:7" x14ac:dyDescent="0.2">
      <c r="A76" s="145" t="s">
        <v>248</v>
      </c>
      <c r="B76" s="146" t="s">
        <v>249</v>
      </c>
      <c r="C76" s="19">
        <v>-2823487.9</v>
      </c>
      <c r="D76" s="19">
        <v>0</v>
      </c>
      <c r="E76" s="19">
        <v>0</v>
      </c>
      <c r="F76" s="19">
        <f t="shared" si="18"/>
        <v>-2823487.9</v>
      </c>
      <c r="G76" s="15">
        <f t="shared" si="19"/>
        <v>0</v>
      </c>
    </row>
    <row r="77" spans="1:7" x14ac:dyDescent="0.2">
      <c r="A77" s="86"/>
      <c r="B77" s="86"/>
      <c r="C77" s="86"/>
    </row>
    <row r="78" spans="1:7" x14ac:dyDescent="0.2">
      <c r="A78" s="144" t="s">
        <v>250</v>
      </c>
      <c r="B78" s="144" t="s">
        <v>251</v>
      </c>
      <c r="C78" s="15">
        <f>SUM(C79:C80)</f>
        <v>-85560.44</v>
      </c>
      <c r="D78" s="15">
        <f>SUM(D79)</f>
        <v>0</v>
      </c>
      <c r="E78" s="15">
        <f>SUM(E79:E80)</f>
        <v>0</v>
      </c>
      <c r="F78" s="15">
        <f t="shared" ref="F78:F80" si="20">C78+D78-E78</f>
        <v>-85560.44</v>
      </c>
      <c r="G78" s="15">
        <f t="shared" ref="G78:G80" si="21">F78-C78</f>
        <v>0</v>
      </c>
    </row>
    <row r="79" spans="1:7" x14ac:dyDescent="0.2">
      <c r="A79" s="145" t="s">
        <v>250</v>
      </c>
      <c r="B79" s="146" t="s">
        <v>252</v>
      </c>
      <c r="C79" s="19">
        <v>-32434.799999999999</v>
      </c>
      <c r="D79" s="19">
        <v>0</v>
      </c>
      <c r="E79" s="19">
        <v>0</v>
      </c>
      <c r="F79" s="19">
        <f t="shared" si="20"/>
        <v>-32434.799999999999</v>
      </c>
      <c r="G79" s="15">
        <f t="shared" si="21"/>
        <v>0</v>
      </c>
    </row>
    <row r="80" spans="1:7" x14ac:dyDescent="0.2">
      <c r="A80" s="147" t="s">
        <v>253</v>
      </c>
      <c r="B80" s="79" t="s">
        <v>254</v>
      </c>
      <c r="C80" s="19">
        <v>-53125.64</v>
      </c>
      <c r="D80" s="19"/>
      <c r="E80" s="19">
        <v>0</v>
      </c>
      <c r="F80" s="19">
        <f t="shared" si="20"/>
        <v>-53125.64</v>
      </c>
      <c r="G80" s="15">
        <f t="shared" si="21"/>
        <v>0</v>
      </c>
    </row>
    <row r="84" spans="1:7" x14ac:dyDescent="0.2">
      <c r="A84" s="47"/>
      <c r="D84" s="47"/>
      <c r="G84" s="47"/>
    </row>
    <row r="85" spans="1:7" x14ac:dyDescent="0.2">
      <c r="A85" s="47"/>
      <c r="C85" s="31"/>
      <c r="D85" s="47"/>
      <c r="G85" s="47"/>
    </row>
    <row r="86" spans="1:7" x14ac:dyDescent="0.2">
      <c r="A86" s="47"/>
      <c r="C86" s="31"/>
      <c r="D86" s="47"/>
      <c r="G86" s="47"/>
    </row>
    <row r="87" spans="1:7" x14ac:dyDescent="0.2">
      <c r="A87" s="47"/>
      <c r="C87" s="31"/>
      <c r="D87" s="47"/>
      <c r="G87" s="47"/>
    </row>
    <row r="88" spans="1:7" x14ac:dyDescent="0.2">
      <c r="A88" s="47"/>
      <c r="C88" s="31"/>
      <c r="D88" s="47"/>
      <c r="G88" s="47"/>
    </row>
    <row r="89" spans="1:7" x14ac:dyDescent="0.2">
      <c r="A89" s="45"/>
      <c r="C89" s="31"/>
      <c r="D89" s="47"/>
      <c r="G89" s="47"/>
    </row>
    <row r="90" spans="1:7" x14ac:dyDescent="0.2">
      <c r="A90" s="45"/>
      <c r="C90" s="31"/>
      <c r="D90" s="47"/>
      <c r="G90" s="47"/>
    </row>
    <row r="91" spans="1:7" x14ac:dyDescent="0.2">
      <c r="C91" s="31"/>
      <c r="D91" s="47"/>
      <c r="G91" s="47"/>
    </row>
    <row r="92" spans="1:7" x14ac:dyDescent="0.2">
      <c r="A92" s="45" t="s">
        <v>71</v>
      </c>
      <c r="C92" s="31"/>
      <c r="D92" s="47"/>
      <c r="E92" s="37"/>
      <c r="G92" s="47"/>
    </row>
    <row r="93" spans="1:7" x14ac:dyDescent="0.2">
      <c r="A93" s="45" t="s">
        <v>132</v>
      </c>
      <c r="C93" s="31"/>
      <c r="E93" s="37"/>
    </row>
    <row r="94" spans="1:7" x14ac:dyDescent="0.2">
      <c r="C94" s="31"/>
    </row>
  </sheetData>
  <mergeCells count="4">
    <mergeCell ref="A3:G3"/>
    <mergeCell ref="A4:G4"/>
    <mergeCell ref="A5:G5"/>
    <mergeCell ref="D7:E7"/>
  </mergeCells>
  <printOptions horizontalCentered="1"/>
  <pageMargins left="0.55118110236220474" right="0.55118110236220474" top="0.59055118110236227" bottom="0.59055118110236227" header="0.51181102362204722" footer="0.51181102362204722"/>
  <pageSetup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B1" sqref="B1"/>
    </sheetView>
  </sheetViews>
  <sheetFormatPr baseColWidth="10" defaultRowHeight="12.75" x14ac:dyDescent="0.2"/>
  <cols>
    <col min="1" max="1" width="44.42578125" style="86" customWidth="1"/>
    <col min="2" max="2" width="15.7109375" style="86" bestFit="1" customWidth="1"/>
    <col min="3" max="3" width="29.7109375" style="86" bestFit="1" customWidth="1"/>
    <col min="4" max="4" width="13.42578125" style="86" bestFit="1" customWidth="1"/>
    <col min="5" max="5" width="15.42578125" style="86" customWidth="1"/>
    <col min="6" max="6" width="14.42578125" style="86" customWidth="1"/>
    <col min="7" max="7" width="20.140625" style="86" bestFit="1" customWidth="1"/>
    <col min="8" max="8" width="11.28515625" style="86" bestFit="1" customWidth="1"/>
    <col min="9" max="9" width="13.42578125" style="86" bestFit="1" customWidth="1"/>
    <col min="10" max="10" width="16.42578125" style="86" customWidth="1"/>
    <col min="11" max="256" width="11.42578125" style="86"/>
    <col min="257" max="257" width="47.28515625" style="86" bestFit="1" customWidth="1"/>
    <col min="258" max="258" width="15.7109375" style="86" bestFit="1" customWidth="1"/>
    <col min="259" max="259" width="29.7109375" style="86" bestFit="1" customWidth="1"/>
    <col min="260" max="260" width="12.5703125" style="86" customWidth="1"/>
    <col min="261" max="261" width="15.42578125" style="86" customWidth="1"/>
    <col min="262" max="262" width="14.42578125" style="86" customWidth="1"/>
    <col min="263" max="263" width="20.140625" style="86" bestFit="1" customWidth="1"/>
    <col min="264" max="264" width="11.28515625" style="86" bestFit="1" customWidth="1"/>
    <col min="265" max="265" width="12" style="86" customWidth="1"/>
    <col min="266" max="266" width="16.42578125" style="86" customWidth="1"/>
    <col min="267" max="512" width="11.42578125" style="86"/>
    <col min="513" max="513" width="47.28515625" style="86" bestFit="1" customWidth="1"/>
    <col min="514" max="514" width="15.7109375" style="86" bestFit="1" customWidth="1"/>
    <col min="515" max="515" width="29.7109375" style="86" bestFit="1" customWidth="1"/>
    <col min="516" max="516" width="12.5703125" style="86" customWidth="1"/>
    <col min="517" max="517" width="15.42578125" style="86" customWidth="1"/>
    <col min="518" max="518" width="14.42578125" style="86" customWidth="1"/>
    <col min="519" max="519" width="20.140625" style="86" bestFit="1" customWidth="1"/>
    <col min="520" max="520" width="11.28515625" style="86" bestFit="1" customWidth="1"/>
    <col min="521" max="521" width="12" style="86" customWidth="1"/>
    <col min="522" max="522" width="16.42578125" style="86" customWidth="1"/>
    <col min="523" max="768" width="11.42578125" style="86"/>
    <col min="769" max="769" width="47.28515625" style="86" bestFit="1" customWidth="1"/>
    <col min="770" max="770" width="15.7109375" style="86" bestFit="1" customWidth="1"/>
    <col min="771" max="771" width="29.7109375" style="86" bestFit="1" customWidth="1"/>
    <col min="772" max="772" width="12.5703125" style="86" customWidth="1"/>
    <col min="773" max="773" width="15.42578125" style="86" customWidth="1"/>
    <col min="774" max="774" width="14.42578125" style="86" customWidth="1"/>
    <col min="775" max="775" width="20.140625" style="86" bestFit="1" customWidth="1"/>
    <col min="776" max="776" width="11.28515625" style="86" bestFit="1" customWidth="1"/>
    <col min="777" max="777" width="12" style="86" customWidth="1"/>
    <col min="778" max="778" width="16.42578125" style="86" customWidth="1"/>
    <col min="779" max="1024" width="11.42578125" style="86"/>
    <col min="1025" max="1025" width="47.28515625" style="86" bestFit="1" customWidth="1"/>
    <col min="1026" max="1026" width="15.7109375" style="86" bestFit="1" customWidth="1"/>
    <col min="1027" max="1027" width="29.7109375" style="86" bestFit="1" customWidth="1"/>
    <col min="1028" max="1028" width="12.5703125" style="86" customWidth="1"/>
    <col min="1029" max="1029" width="15.42578125" style="86" customWidth="1"/>
    <col min="1030" max="1030" width="14.42578125" style="86" customWidth="1"/>
    <col min="1031" max="1031" width="20.140625" style="86" bestFit="1" customWidth="1"/>
    <col min="1032" max="1032" width="11.28515625" style="86" bestFit="1" customWidth="1"/>
    <col min="1033" max="1033" width="12" style="86" customWidth="1"/>
    <col min="1034" max="1034" width="16.42578125" style="86" customWidth="1"/>
    <col min="1035" max="1280" width="11.42578125" style="86"/>
    <col min="1281" max="1281" width="47.28515625" style="86" bestFit="1" customWidth="1"/>
    <col min="1282" max="1282" width="15.7109375" style="86" bestFit="1" customWidth="1"/>
    <col min="1283" max="1283" width="29.7109375" style="86" bestFit="1" customWidth="1"/>
    <col min="1284" max="1284" width="12.5703125" style="86" customWidth="1"/>
    <col min="1285" max="1285" width="15.42578125" style="86" customWidth="1"/>
    <col min="1286" max="1286" width="14.42578125" style="86" customWidth="1"/>
    <col min="1287" max="1287" width="20.140625" style="86" bestFit="1" customWidth="1"/>
    <col min="1288" max="1288" width="11.28515625" style="86" bestFit="1" customWidth="1"/>
    <col min="1289" max="1289" width="12" style="86" customWidth="1"/>
    <col min="1290" max="1290" width="16.42578125" style="86" customWidth="1"/>
    <col min="1291" max="1536" width="11.42578125" style="86"/>
    <col min="1537" max="1537" width="47.28515625" style="86" bestFit="1" customWidth="1"/>
    <col min="1538" max="1538" width="15.7109375" style="86" bestFit="1" customWidth="1"/>
    <col min="1539" max="1539" width="29.7109375" style="86" bestFit="1" customWidth="1"/>
    <col min="1540" max="1540" width="12.5703125" style="86" customWidth="1"/>
    <col min="1541" max="1541" width="15.42578125" style="86" customWidth="1"/>
    <col min="1542" max="1542" width="14.42578125" style="86" customWidth="1"/>
    <col min="1543" max="1543" width="20.140625" style="86" bestFit="1" customWidth="1"/>
    <col min="1544" max="1544" width="11.28515625" style="86" bestFit="1" customWidth="1"/>
    <col min="1545" max="1545" width="12" style="86" customWidth="1"/>
    <col min="1546" max="1546" width="16.42578125" style="86" customWidth="1"/>
    <col min="1547" max="1792" width="11.42578125" style="86"/>
    <col min="1793" max="1793" width="47.28515625" style="86" bestFit="1" customWidth="1"/>
    <col min="1794" max="1794" width="15.7109375" style="86" bestFit="1" customWidth="1"/>
    <col min="1795" max="1795" width="29.7109375" style="86" bestFit="1" customWidth="1"/>
    <col min="1796" max="1796" width="12.5703125" style="86" customWidth="1"/>
    <col min="1797" max="1797" width="15.42578125" style="86" customWidth="1"/>
    <col min="1798" max="1798" width="14.42578125" style="86" customWidth="1"/>
    <col min="1799" max="1799" width="20.140625" style="86" bestFit="1" customWidth="1"/>
    <col min="1800" max="1800" width="11.28515625" style="86" bestFit="1" customWidth="1"/>
    <col min="1801" max="1801" width="12" style="86" customWidth="1"/>
    <col min="1802" max="1802" width="16.42578125" style="86" customWidth="1"/>
    <col min="1803" max="2048" width="11.42578125" style="86"/>
    <col min="2049" max="2049" width="47.28515625" style="86" bestFit="1" customWidth="1"/>
    <col min="2050" max="2050" width="15.7109375" style="86" bestFit="1" customWidth="1"/>
    <col min="2051" max="2051" width="29.7109375" style="86" bestFit="1" customWidth="1"/>
    <col min="2052" max="2052" width="12.5703125" style="86" customWidth="1"/>
    <col min="2053" max="2053" width="15.42578125" style="86" customWidth="1"/>
    <col min="2054" max="2054" width="14.42578125" style="86" customWidth="1"/>
    <col min="2055" max="2055" width="20.140625" style="86" bestFit="1" customWidth="1"/>
    <col min="2056" max="2056" width="11.28515625" style="86" bestFit="1" customWidth="1"/>
    <col min="2057" max="2057" width="12" style="86" customWidth="1"/>
    <col min="2058" max="2058" width="16.42578125" style="86" customWidth="1"/>
    <col min="2059" max="2304" width="11.42578125" style="86"/>
    <col min="2305" max="2305" width="47.28515625" style="86" bestFit="1" customWidth="1"/>
    <col min="2306" max="2306" width="15.7109375" style="86" bestFit="1" customWidth="1"/>
    <col min="2307" max="2307" width="29.7109375" style="86" bestFit="1" customWidth="1"/>
    <col min="2308" max="2308" width="12.5703125" style="86" customWidth="1"/>
    <col min="2309" max="2309" width="15.42578125" style="86" customWidth="1"/>
    <col min="2310" max="2310" width="14.42578125" style="86" customWidth="1"/>
    <col min="2311" max="2311" width="20.140625" style="86" bestFit="1" customWidth="1"/>
    <col min="2312" max="2312" width="11.28515625" style="86" bestFit="1" customWidth="1"/>
    <col min="2313" max="2313" width="12" style="86" customWidth="1"/>
    <col min="2314" max="2314" width="16.42578125" style="86" customWidth="1"/>
    <col min="2315" max="2560" width="11.42578125" style="86"/>
    <col min="2561" max="2561" width="47.28515625" style="86" bestFit="1" customWidth="1"/>
    <col min="2562" max="2562" width="15.7109375" style="86" bestFit="1" customWidth="1"/>
    <col min="2563" max="2563" width="29.7109375" style="86" bestFit="1" customWidth="1"/>
    <col min="2564" max="2564" width="12.5703125" style="86" customWidth="1"/>
    <col min="2565" max="2565" width="15.42578125" style="86" customWidth="1"/>
    <col min="2566" max="2566" width="14.42578125" style="86" customWidth="1"/>
    <col min="2567" max="2567" width="20.140625" style="86" bestFit="1" customWidth="1"/>
    <col min="2568" max="2568" width="11.28515625" style="86" bestFit="1" customWidth="1"/>
    <col min="2569" max="2569" width="12" style="86" customWidth="1"/>
    <col min="2570" max="2570" width="16.42578125" style="86" customWidth="1"/>
    <col min="2571" max="2816" width="11.42578125" style="86"/>
    <col min="2817" max="2817" width="47.28515625" style="86" bestFit="1" customWidth="1"/>
    <col min="2818" max="2818" width="15.7109375" style="86" bestFit="1" customWidth="1"/>
    <col min="2819" max="2819" width="29.7109375" style="86" bestFit="1" customWidth="1"/>
    <col min="2820" max="2820" width="12.5703125" style="86" customWidth="1"/>
    <col min="2821" max="2821" width="15.42578125" style="86" customWidth="1"/>
    <col min="2822" max="2822" width="14.42578125" style="86" customWidth="1"/>
    <col min="2823" max="2823" width="20.140625" style="86" bestFit="1" customWidth="1"/>
    <col min="2824" max="2824" width="11.28515625" style="86" bestFit="1" customWidth="1"/>
    <col min="2825" max="2825" width="12" style="86" customWidth="1"/>
    <col min="2826" max="2826" width="16.42578125" style="86" customWidth="1"/>
    <col min="2827" max="3072" width="11.42578125" style="86"/>
    <col min="3073" max="3073" width="47.28515625" style="86" bestFit="1" customWidth="1"/>
    <col min="3074" max="3074" width="15.7109375" style="86" bestFit="1" customWidth="1"/>
    <col min="3075" max="3075" width="29.7109375" style="86" bestFit="1" customWidth="1"/>
    <col min="3076" max="3076" width="12.5703125" style="86" customWidth="1"/>
    <col min="3077" max="3077" width="15.42578125" style="86" customWidth="1"/>
    <col min="3078" max="3078" width="14.42578125" style="86" customWidth="1"/>
    <col min="3079" max="3079" width="20.140625" style="86" bestFit="1" customWidth="1"/>
    <col min="3080" max="3080" width="11.28515625" style="86" bestFit="1" customWidth="1"/>
    <col min="3081" max="3081" width="12" style="86" customWidth="1"/>
    <col min="3082" max="3082" width="16.42578125" style="86" customWidth="1"/>
    <col min="3083" max="3328" width="11.42578125" style="86"/>
    <col min="3329" max="3329" width="47.28515625" style="86" bestFit="1" customWidth="1"/>
    <col min="3330" max="3330" width="15.7109375" style="86" bestFit="1" customWidth="1"/>
    <col min="3331" max="3331" width="29.7109375" style="86" bestFit="1" customWidth="1"/>
    <col min="3332" max="3332" width="12.5703125" style="86" customWidth="1"/>
    <col min="3333" max="3333" width="15.42578125" style="86" customWidth="1"/>
    <col min="3334" max="3334" width="14.42578125" style="86" customWidth="1"/>
    <col min="3335" max="3335" width="20.140625" style="86" bestFit="1" customWidth="1"/>
    <col min="3336" max="3336" width="11.28515625" style="86" bestFit="1" customWidth="1"/>
    <col min="3337" max="3337" width="12" style="86" customWidth="1"/>
    <col min="3338" max="3338" width="16.42578125" style="86" customWidth="1"/>
    <col min="3339" max="3584" width="11.42578125" style="86"/>
    <col min="3585" max="3585" width="47.28515625" style="86" bestFit="1" customWidth="1"/>
    <col min="3586" max="3586" width="15.7109375" style="86" bestFit="1" customWidth="1"/>
    <col min="3587" max="3587" width="29.7109375" style="86" bestFit="1" customWidth="1"/>
    <col min="3588" max="3588" width="12.5703125" style="86" customWidth="1"/>
    <col min="3589" max="3589" width="15.42578125" style="86" customWidth="1"/>
    <col min="3590" max="3590" width="14.42578125" style="86" customWidth="1"/>
    <col min="3591" max="3591" width="20.140625" style="86" bestFit="1" customWidth="1"/>
    <col min="3592" max="3592" width="11.28515625" style="86" bestFit="1" customWidth="1"/>
    <col min="3593" max="3593" width="12" style="86" customWidth="1"/>
    <col min="3594" max="3594" width="16.42578125" style="86" customWidth="1"/>
    <col min="3595" max="3840" width="11.42578125" style="86"/>
    <col min="3841" max="3841" width="47.28515625" style="86" bestFit="1" customWidth="1"/>
    <col min="3842" max="3842" width="15.7109375" style="86" bestFit="1" customWidth="1"/>
    <col min="3843" max="3843" width="29.7109375" style="86" bestFit="1" customWidth="1"/>
    <col min="3844" max="3844" width="12.5703125" style="86" customWidth="1"/>
    <col min="3845" max="3845" width="15.42578125" style="86" customWidth="1"/>
    <col min="3846" max="3846" width="14.42578125" style="86" customWidth="1"/>
    <col min="3847" max="3847" width="20.140625" style="86" bestFit="1" customWidth="1"/>
    <col min="3848" max="3848" width="11.28515625" style="86" bestFit="1" customWidth="1"/>
    <col min="3849" max="3849" width="12" style="86" customWidth="1"/>
    <col min="3850" max="3850" width="16.42578125" style="86" customWidth="1"/>
    <col min="3851" max="4096" width="11.42578125" style="86"/>
    <col min="4097" max="4097" width="47.28515625" style="86" bestFit="1" customWidth="1"/>
    <col min="4098" max="4098" width="15.7109375" style="86" bestFit="1" customWidth="1"/>
    <col min="4099" max="4099" width="29.7109375" style="86" bestFit="1" customWidth="1"/>
    <col min="4100" max="4100" width="12.5703125" style="86" customWidth="1"/>
    <col min="4101" max="4101" width="15.42578125" style="86" customWidth="1"/>
    <col min="4102" max="4102" width="14.42578125" style="86" customWidth="1"/>
    <col min="4103" max="4103" width="20.140625" style="86" bestFit="1" customWidth="1"/>
    <col min="4104" max="4104" width="11.28515625" style="86" bestFit="1" customWidth="1"/>
    <col min="4105" max="4105" width="12" style="86" customWidth="1"/>
    <col min="4106" max="4106" width="16.42578125" style="86" customWidth="1"/>
    <col min="4107" max="4352" width="11.42578125" style="86"/>
    <col min="4353" max="4353" width="47.28515625" style="86" bestFit="1" customWidth="1"/>
    <col min="4354" max="4354" width="15.7109375" style="86" bestFit="1" customWidth="1"/>
    <col min="4355" max="4355" width="29.7109375" style="86" bestFit="1" customWidth="1"/>
    <col min="4356" max="4356" width="12.5703125" style="86" customWidth="1"/>
    <col min="4357" max="4357" width="15.42578125" style="86" customWidth="1"/>
    <col min="4358" max="4358" width="14.42578125" style="86" customWidth="1"/>
    <col min="4359" max="4359" width="20.140625" style="86" bestFit="1" customWidth="1"/>
    <col min="4360" max="4360" width="11.28515625" style="86" bestFit="1" customWidth="1"/>
    <col min="4361" max="4361" width="12" style="86" customWidth="1"/>
    <col min="4362" max="4362" width="16.42578125" style="86" customWidth="1"/>
    <col min="4363" max="4608" width="11.42578125" style="86"/>
    <col min="4609" max="4609" width="47.28515625" style="86" bestFit="1" customWidth="1"/>
    <col min="4610" max="4610" width="15.7109375" style="86" bestFit="1" customWidth="1"/>
    <col min="4611" max="4611" width="29.7109375" style="86" bestFit="1" customWidth="1"/>
    <col min="4612" max="4612" width="12.5703125" style="86" customWidth="1"/>
    <col min="4613" max="4613" width="15.42578125" style="86" customWidth="1"/>
    <col min="4614" max="4614" width="14.42578125" style="86" customWidth="1"/>
    <col min="4615" max="4615" width="20.140625" style="86" bestFit="1" customWidth="1"/>
    <col min="4616" max="4616" width="11.28515625" style="86" bestFit="1" customWidth="1"/>
    <col min="4617" max="4617" width="12" style="86" customWidth="1"/>
    <col min="4618" max="4618" width="16.42578125" style="86" customWidth="1"/>
    <col min="4619" max="4864" width="11.42578125" style="86"/>
    <col min="4865" max="4865" width="47.28515625" style="86" bestFit="1" customWidth="1"/>
    <col min="4866" max="4866" width="15.7109375" style="86" bestFit="1" customWidth="1"/>
    <col min="4867" max="4867" width="29.7109375" style="86" bestFit="1" customWidth="1"/>
    <col min="4868" max="4868" width="12.5703125" style="86" customWidth="1"/>
    <col min="4869" max="4869" width="15.42578125" style="86" customWidth="1"/>
    <col min="4870" max="4870" width="14.42578125" style="86" customWidth="1"/>
    <col min="4871" max="4871" width="20.140625" style="86" bestFit="1" customWidth="1"/>
    <col min="4872" max="4872" width="11.28515625" style="86" bestFit="1" customWidth="1"/>
    <col min="4873" max="4873" width="12" style="86" customWidth="1"/>
    <col min="4874" max="4874" width="16.42578125" style="86" customWidth="1"/>
    <col min="4875" max="5120" width="11.42578125" style="86"/>
    <col min="5121" max="5121" width="47.28515625" style="86" bestFit="1" customWidth="1"/>
    <col min="5122" max="5122" width="15.7109375" style="86" bestFit="1" customWidth="1"/>
    <col min="5123" max="5123" width="29.7109375" style="86" bestFit="1" customWidth="1"/>
    <col min="5124" max="5124" width="12.5703125" style="86" customWidth="1"/>
    <col min="5125" max="5125" width="15.42578125" style="86" customWidth="1"/>
    <col min="5126" max="5126" width="14.42578125" style="86" customWidth="1"/>
    <col min="5127" max="5127" width="20.140625" style="86" bestFit="1" customWidth="1"/>
    <col min="5128" max="5128" width="11.28515625" style="86" bestFit="1" customWidth="1"/>
    <col min="5129" max="5129" width="12" style="86" customWidth="1"/>
    <col min="5130" max="5130" width="16.42578125" style="86" customWidth="1"/>
    <col min="5131" max="5376" width="11.42578125" style="86"/>
    <col min="5377" max="5377" width="47.28515625" style="86" bestFit="1" customWidth="1"/>
    <col min="5378" max="5378" width="15.7109375" style="86" bestFit="1" customWidth="1"/>
    <col min="5379" max="5379" width="29.7109375" style="86" bestFit="1" customWidth="1"/>
    <col min="5380" max="5380" width="12.5703125" style="86" customWidth="1"/>
    <col min="5381" max="5381" width="15.42578125" style="86" customWidth="1"/>
    <col min="5382" max="5382" width="14.42578125" style="86" customWidth="1"/>
    <col min="5383" max="5383" width="20.140625" style="86" bestFit="1" customWidth="1"/>
    <col min="5384" max="5384" width="11.28515625" style="86" bestFit="1" customWidth="1"/>
    <col min="5385" max="5385" width="12" style="86" customWidth="1"/>
    <col min="5386" max="5386" width="16.42578125" style="86" customWidth="1"/>
    <col min="5387" max="5632" width="11.42578125" style="86"/>
    <col min="5633" max="5633" width="47.28515625" style="86" bestFit="1" customWidth="1"/>
    <col min="5634" max="5634" width="15.7109375" style="86" bestFit="1" customWidth="1"/>
    <col min="5635" max="5635" width="29.7109375" style="86" bestFit="1" customWidth="1"/>
    <col min="5636" max="5636" width="12.5703125" style="86" customWidth="1"/>
    <col min="5637" max="5637" width="15.42578125" style="86" customWidth="1"/>
    <col min="5638" max="5638" width="14.42578125" style="86" customWidth="1"/>
    <col min="5639" max="5639" width="20.140625" style="86" bestFit="1" customWidth="1"/>
    <col min="5640" max="5640" width="11.28515625" style="86" bestFit="1" customWidth="1"/>
    <col min="5641" max="5641" width="12" style="86" customWidth="1"/>
    <col min="5642" max="5642" width="16.42578125" style="86" customWidth="1"/>
    <col min="5643" max="5888" width="11.42578125" style="86"/>
    <col min="5889" max="5889" width="47.28515625" style="86" bestFit="1" customWidth="1"/>
    <col min="5890" max="5890" width="15.7109375" style="86" bestFit="1" customWidth="1"/>
    <col min="5891" max="5891" width="29.7109375" style="86" bestFit="1" customWidth="1"/>
    <col min="5892" max="5892" width="12.5703125" style="86" customWidth="1"/>
    <col min="5893" max="5893" width="15.42578125" style="86" customWidth="1"/>
    <col min="5894" max="5894" width="14.42578125" style="86" customWidth="1"/>
    <col min="5895" max="5895" width="20.140625" style="86" bestFit="1" customWidth="1"/>
    <col min="5896" max="5896" width="11.28515625" style="86" bestFit="1" customWidth="1"/>
    <col min="5897" max="5897" width="12" style="86" customWidth="1"/>
    <col min="5898" max="5898" width="16.42578125" style="86" customWidth="1"/>
    <col min="5899" max="6144" width="11.42578125" style="86"/>
    <col min="6145" max="6145" width="47.28515625" style="86" bestFit="1" customWidth="1"/>
    <col min="6146" max="6146" width="15.7109375" style="86" bestFit="1" customWidth="1"/>
    <col min="6147" max="6147" width="29.7109375" style="86" bestFit="1" customWidth="1"/>
    <col min="6148" max="6148" width="12.5703125" style="86" customWidth="1"/>
    <col min="6149" max="6149" width="15.42578125" style="86" customWidth="1"/>
    <col min="6150" max="6150" width="14.42578125" style="86" customWidth="1"/>
    <col min="6151" max="6151" width="20.140625" style="86" bestFit="1" customWidth="1"/>
    <col min="6152" max="6152" width="11.28515625" style="86" bestFit="1" customWidth="1"/>
    <col min="6153" max="6153" width="12" style="86" customWidth="1"/>
    <col min="6154" max="6154" width="16.42578125" style="86" customWidth="1"/>
    <col min="6155" max="6400" width="11.42578125" style="86"/>
    <col min="6401" max="6401" width="47.28515625" style="86" bestFit="1" customWidth="1"/>
    <col min="6402" max="6402" width="15.7109375" style="86" bestFit="1" customWidth="1"/>
    <col min="6403" max="6403" width="29.7109375" style="86" bestFit="1" customWidth="1"/>
    <col min="6404" max="6404" width="12.5703125" style="86" customWidth="1"/>
    <col min="6405" max="6405" width="15.42578125" style="86" customWidth="1"/>
    <col min="6406" max="6406" width="14.42578125" style="86" customWidth="1"/>
    <col min="6407" max="6407" width="20.140625" style="86" bestFit="1" customWidth="1"/>
    <col min="6408" max="6408" width="11.28515625" style="86" bestFit="1" customWidth="1"/>
    <col min="6409" max="6409" width="12" style="86" customWidth="1"/>
    <col min="6410" max="6410" width="16.42578125" style="86" customWidth="1"/>
    <col min="6411" max="6656" width="11.42578125" style="86"/>
    <col min="6657" max="6657" width="47.28515625" style="86" bestFit="1" customWidth="1"/>
    <col min="6658" max="6658" width="15.7109375" style="86" bestFit="1" customWidth="1"/>
    <col min="6659" max="6659" width="29.7109375" style="86" bestFit="1" customWidth="1"/>
    <col min="6660" max="6660" width="12.5703125" style="86" customWidth="1"/>
    <col min="6661" max="6661" width="15.42578125" style="86" customWidth="1"/>
    <col min="6662" max="6662" width="14.42578125" style="86" customWidth="1"/>
    <col min="6663" max="6663" width="20.140625" style="86" bestFit="1" customWidth="1"/>
    <col min="6664" max="6664" width="11.28515625" style="86" bestFit="1" customWidth="1"/>
    <col min="6665" max="6665" width="12" style="86" customWidth="1"/>
    <col min="6666" max="6666" width="16.42578125" style="86" customWidth="1"/>
    <col min="6667" max="6912" width="11.42578125" style="86"/>
    <col min="6913" max="6913" width="47.28515625" style="86" bestFit="1" customWidth="1"/>
    <col min="6914" max="6914" width="15.7109375" style="86" bestFit="1" customWidth="1"/>
    <col min="6915" max="6915" width="29.7109375" style="86" bestFit="1" customWidth="1"/>
    <col min="6916" max="6916" width="12.5703125" style="86" customWidth="1"/>
    <col min="6917" max="6917" width="15.42578125" style="86" customWidth="1"/>
    <col min="6918" max="6918" width="14.42578125" style="86" customWidth="1"/>
    <col min="6919" max="6919" width="20.140625" style="86" bestFit="1" customWidth="1"/>
    <col min="6920" max="6920" width="11.28515625" style="86" bestFit="1" customWidth="1"/>
    <col min="6921" max="6921" width="12" style="86" customWidth="1"/>
    <col min="6922" max="6922" width="16.42578125" style="86" customWidth="1"/>
    <col min="6923" max="7168" width="11.42578125" style="86"/>
    <col min="7169" max="7169" width="47.28515625" style="86" bestFit="1" customWidth="1"/>
    <col min="7170" max="7170" width="15.7109375" style="86" bestFit="1" customWidth="1"/>
    <col min="7171" max="7171" width="29.7109375" style="86" bestFit="1" customWidth="1"/>
    <col min="7172" max="7172" width="12.5703125" style="86" customWidth="1"/>
    <col min="7173" max="7173" width="15.42578125" style="86" customWidth="1"/>
    <col min="7174" max="7174" width="14.42578125" style="86" customWidth="1"/>
    <col min="7175" max="7175" width="20.140625" style="86" bestFit="1" customWidth="1"/>
    <col min="7176" max="7176" width="11.28515625" style="86" bestFit="1" customWidth="1"/>
    <col min="7177" max="7177" width="12" style="86" customWidth="1"/>
    <col min="7178" max="7178" width="16.42578125" style="86" customWidth="1"/>
    <col min="7179" max="7424" width="11.42578125" style="86"/>
    <col min="7425" max="7425" width="47.28515625" style="86" bestFit="1" customWidth="1"/>
    <col min="7426" max="7426" width="15.7109375" style="86" bestFit="1" customWidth="1"/>
    <col min="7427" max="7427" width="29.7109375" style="86" bestFit="1" customWidth="1"/>
    <col min="7428" max="7428" width="12.5703125" style="86" customWidth="1"/>
    <col min="7429" max="7429" width="15.42578125" style="86" customWidth="1"/>
    <col min="7430" max="7430" width="14.42578125" style="86" customWidth="1"/>
    <col min="7431" max="7431" width="20.140625" style="86" bestFit="1" customWidth="1"/>
    <col min="7432" max="7432" width="11.28515625" style="86" bestFit="1" customWidth="1"/>
    <col min="7433" max="7433" width="12" style="86" customWidth="1"/>
    <col min="7434" max="7434" width="16.42578125" style="86" customWidth="1"/>
    <col min="7435" max="7680" width="11.42578125" style="86"/>
    <col min="7681" max="7681" width="47.28515625" style="86" bestFit="1" customWidth="1"/>
    <col min="7682" max="7682" width="15.7109375" style="86" bestFit="1" customWidth="1"/>
    <col min="7683" max="7683" width="29.7109375" style="86" bestFit="1" customWidth="1"/>
    <col min="7684" max="7684" width="12.5703125" style="86" customWidth="1"/>
    <col min="7685" max="7685" width="15.42578125" style="86" customWidth="1"/>
    <col min="7686" max="7686" width="14.42578125" style="86" customWidth="1"/>
    <col min="7687" max="7687" width="20.140625" style="86" bestFit="1" customWidth="1"/>
    <col min="7688" max="7688" width="11.28515625" style="86" bestFit="1" customWidth="1"/>
    <col min="7689" max="7689" width="12" style="86" customWidth="1"/>
    <col min="7690" max="7690" width="16.42578125" style="86" customWidth="1"/>
    <col min="7691" max="7936" width="11.42578125" style="86"/>
    <col min="7937" max="7937" width="47.28515625" style="86" bestFit="1" customWidth="1"/>
    <col min="7938" max="7938" width="15.7109375" style="86" bestFit="1" customWidth="1"/>
    <col min="7939" max="7939" width="29.7109375" style="86" bestFit="1" customWidth="1"/>
    <col min="7940" max="7940" width="12.5703125" style="86" customWidth="1"/>
    <col min="7941" max="7941" width="15.42578125" style="86" customWidth="1"/>
    <col min="7942" max="7942" width="14.42578125" style="86" customWidth="1"/>
    <col min="7943" max="7943" width="20.140625" style="86" bestFit="1" customWidth="1"/>
    <col min="7944" max="7944" width="11.28515625" style="86" bestFit="1" customWidth="1"/>
    <col min="7945" max="7945" width="12" style="86" customWidth="1"/>
    <col min="7946" max="7946" width="16.42578125" style="86" customWidth="1"/>
    <col min="7947" max="8192" width="11.42578125" style="86"/>
    <col min="8193" max="8193" width="47.28515625" style="86" bestFit="1" customWidth="1"/>
    <col min="8194" max="8194" width="15.7109375" style="86" bestFit="1" customWidth="1"/>
    <col min="8195" max="8195" width="29.7109375" style="86" bestFit="1" customWidth="1"/>
    <col min="8196" max="8196" width="12.5703125" style="86" customWidth="1"/>
    <col min="8197" max="8197" width="15.42578125" style="86" customWidth="1"/>
    <col min="8198" max="8198" width="14.42578125" style="86" customWidth="1"/>
    <col min="8199" max="8199" width="20.140625" style="86" bestFit="1" customWidth="1"/>
    <col min="8200" max="8200" width="11.28515625" style="86" bestFit="1" customWidth="1"/>
    <col min="8201" max="8201" width="12" style="86" customWidth="1"/>
    <col min="8202" max="8202" width="16.42578125" style="86" customWidth="1"/>
    <col min="8203" max="8448" width="11.42578125" style="86"/>
    <col min="8449" max="8449" width="47.28515625" style="86" bestFit="1" customWidth="1"/>
    <col min="8450" max="8450" width="15.7109375" style="86" bestFit="1" customWidth="1"/>
    <col min="8451" max="8451" width="29.7109375" style="86" bestFit="1" customWidth="1"/>
    <col min="8452" max="8452" width="12.5703125" style="86" customWidth="1"/>
    <col min="8453" max="8453" width="15.42578125" style="86" customWidth="1"/>
    <col min="8454" max="8454" width="14.42578125" style="86" customWidth="1"/>
    <col min="8455" max="8455" width="20.140625" style="86" bestFit="1" customWidth="1"/>
    <col min="8456" max="8456" width="11.28515625" style="86" bestFit="1" customWidth="1"/>
    <col min="8457" max="8457" width="12" style="86" customWidth="1"/>
    <col min="8458" max="8458" width="16.42578125" style="86" customWidth="1"/>
    <col min="8459" max="8704" width="11.42578125" style="86"/>
    <col min="8705" max="8705" width="47.28515625" style="86" bestFit="1" customWidth="1"/>
    <col min="8706" max="8706" width="15.7109375" style="86" bestFit="1" customWidth="1"/>
    <col min="8707" max="8707" width="29.7109375" style="86" bestFit="1" customWidth="1"/>
    <col min="8708" max="8708" width="12.5703125" style="86" customWidth="1"/>
    <col min="8709" max="8709" width="15.42578125" style="86" customWidth="1"/>
    <col min="8710" max="8710" width="14.42578125" style="86" customWidth="1"/>
    <col min="8711" max="8711" width="20.140625" style="86" bestFit="1" customWidth="1"/>
    <col min="8712" max="8712" width="11.28515625" style="86" bestFit="1" customWidth="1"/>
    <col min="8713" max="8713" width="12" style="86" customWidth="1"/>
    <col min="8714" max="8714" width="16.42578125" style="86" customWidth="1"/>
    <col min="8715" max="8960" width="11.42578125" style="86"/>
    <col min="8961" max="8961" width="47.28515625" style="86" bestFit="1" customWidth="1"/>
    <col min="8962" max="8962" width="15.7109375" style="86" bestFit="1" customWidth="1"/>
    <col min="8963" max="8963" width="29.7109375" style="86" bestFit="1" customWidth="1"/>
    <col min="8964" max="8964" width="12.5703125" style="86" customWidth="1"/>
    <col min="8965" max="8965" width="15.42578125" style="86" customWidth="1"/>
    <col min="8966" max="8966" width="14.42578125" style="86" customWidth="1"/>
    <col min="8967" max="8967" width="20.140625" style="86" bestFit="1" customWidth="1"/>
    <col min="8968" max="8968" width="11.28515625" style="86" bestFit="1" customWidth="1"/>
    <col min="8969" max="8969" width="12" style="86" customWidth="1"/>
    <col min="8970" max="8970" width="16.42578125" style="86" customWidth="1"/>
    <col min="8971" max="9216" width="11.42578125" style="86"/>
    <col min="9217" max="9217" width="47.28515625" style="86" bestFit="1" customWidth="1"/>
    <col min="9218" max="9218" width="15.7109375" style="86" bestFit="1" customWidth="1"/>
    <col min="9219" max="9219" width="29.7109375" style="86" bestFit="1" customWidth="1"/>
    <col min="9220" max="9220" width="12.5703125" style="86" customWidth="1"/>
    <col min="9221" max="9221" width="15.42578125" style="86" customWidth="1"/>
    <col min="9222" max="9222" width="14.42578125" style="86" customWidth="1"/>
    <col min="9223" max="9223" width="20.140625" style="86" bestFit="1" customWidth="1"/>
    <col min="9224" max="9224" width="11.28515625" style="86" bestFit="1" customWidth="1"/>
    <col min="9225" max="9225" width="12" style="86" customWidth="1"/>
    <col min="9226" max="9226" width="16.42578125" style="86" customWidth="1"/>
    <col min="9227" max="9472" width="11.42578125" style="86"/>
    <col min="9473" max="9473" width="47.28515625" style="86" bestFit="1" customWidth="1"/>
    <col min="9474" max="9474" width="15.7109375" style="86" bestFit="1" customWidth="1"/>
    <col min="9475" max="9475" width="29.7109375" style="86" bestFit="1" customWidth="1"/>
    <col min="9476" max="9476" width="12.5703125" style="86" customWidth="1"/>
    <col min="9477" max="9477" width="15.42578125" style="86" customWidth="1"/>
    <col min="9478" max="9478" width="14.42578125" style="86" customWidth="1"/>
    <col min="9479" max="9479" width="20.140625" style="86" bestFit="1" customWidth="1"/>
    <col min="9480" max="9480" width="11.28515625" style="86" bestFit="1" customWidth="1"/>
    <col min="9481" max="9481" width="12" style="86" customWidth="1"/>
    <col min="9482" max="9482" width="16.42578125" style="86" customWidth="1"/>
    <col min="9483" max="9728" width="11.42578125" style="86"/>
    <col min="9729" max="9729" width="47.28515625" style="86" bestFit="1" customWidth="1"/>
    <col min="9730" max="9730" width="15.7109375" style="86" bestFit="1" customWidth="1"/>
    <col min="9731" max="9731" width="29.7109375" style="86" bestFit="1" customWidth="1"/>
    <col min="9732" max="9732" width="12.5703125" style="86" customWidth="1"/>
    <col min="9733" max="9733" width="15.42578125" style="86" customWidth="1"/>
    <col min="9734" max="9734" width="14.42578125" style="86" customWidth="1"/>
    <col min="9735" max="9735" width="20.140625" style="86" bestFit="1" customWidth="1"/>
    <col min="9736" max="9736" width="11.28515625" style="86" bestFit="1" customWidth="1"/>
    <col min="9737" max="9737" width="12" style="86" customWidth="1"/>
    <col min="9738" max="9738" width="16.42578125" style="86" customWidth="1"/>
    <col min="9739" max="9984" width="11.42578125" style="86"/>
    <col min="9985" max="9985" width="47.28515625" style="86" bestFit="1" customWidth="1"/>
    <col min="9986" max="9986" width="15.7109375" style="86" bestFit="1" customWidth="1"/>
    <col min="9987" max="9987" width="29.7109375" style="86" bestFit="1" customWidth="1"/>
    <col min="9988" max="9988" width="12.5703125" style="86" customWidth="1"/>
    <col min="9989" max="9989" width="15.42578125" style="86" customWidth="1"/>
    <col min="9990" max="9990" width="14.42578125" style="86" customWidth="1"/>
    <col min="9991" max="9991" width="20.140625" style="86" bestFit="1" customWidth="1"/>
    <col min="9992" max="9992" width="11.28515625" style="86" bestFit="1" customWidth="1"/>
    <col min="9993" max="9993" width="12" style="86" customWidth="1"/>
    <col min="9994" max="9994" width="16.42578125" style="86" customWidth="1"/>
    <col min="9995" max="10240" width="11.42578125" style="86"/>
    <col min="10241" max="10241" width="47.28515625" style="86" bestFit="1" customWidth="1"/>
    <col min="10242" max="10242" width="15.7109375" style="86" bestFit="1" customWidth="1"/>
    <col min="10243" max="10243" width="29.7109375" style="86" bestFit="1" customWidth="1"/>
    <col min="10244" max="10244" width="12.5703125" style="86" customWidth="1"/>
    <col min="10245" max="10245" width="15.42578125" style="86" customWidth="1"/>
    <col min="10246" max="10246" width="14.42578125" style="86" customWidth="1"/>
    <col min="10247" max="10247" width="20.140625" style="86" bestFit="1" customWidth="1"/>
    <col min="10248" max="10248" width="11.28515625" style="86" bestFit="1" customWidth="1"/>
    <col min="10249" max="10249" width="12" style="86" customWidth="1"/>
    <col min="10250" max="10250" width="16.42578125" style="86" customWidth="1"/>
    <col min="10251" max="10496" width="11.42578125" style="86"/>
    <col min="10497" max="10497" width="47.28515625" style="86" bestFit="1" customWidth="1"/>
    <col min="10498" max="10498" width="15.7109375" style="86" bestFit="1" customWidth="1"/>
    <col min="10499" max="10499" width="29.7109375" style="86" bestFit="1" customWidth="1"/>
    <col min="10500" max="10500" width="12.5703125" style="86" customWidth="1"/>
    <col min="10501" max="10501" width="15.42578125" style="86" customWidth="1"/>
    <col min="10502" max="10502" width="14.42578125" style="86" customWidth="1"/>
    <col min="10503" max="10503" width="20.140625" style="86" bestFit="1" customWidth="1"/>
    <col min="10504" max="10504" width="11.28515625" style="86" bestFit="1" customWidth="1"/>
    <col min="10505" max="10505" width="12" style="86" customWidth="1"/>
    <col min="10506" max="10506" width="16.42578125" style="86" customWidth="1"/>
    <col min="10507" max="10752" width="11.42578125" style="86"/>
    <col min="10753" max="10753" width="47.28515625" style="86" bestFit="1" customWidth="1"/>
    <col min="10754" max="10754" width="15.7109375" style="86" bestFit="1" customWidth="1"/>
    <col min="10755" max="10755" width="29.7109375" style="86" bestFit="1" customWidth="1"/>
    <col min="10756" max="10756" width="12.5703125" style="86" customWidth="1"/>
    <col min="10757" max="10757" width="15.42578125" style="86" customWidth="1"/>
    <col min="10758" max="10758" width="14.42578125" style="86" customWidth="1"/>
    <col min="10759" max="10759" width="20.140625" style="86" bestFit="1" customWidth="1"/>
    <col min="10760" max="10760" width="11.28515625" style="86" bestFit="1" customWidth="1"/>
    <col min="10761" max="10761" width="12" style="86" customWidth="1"/>
    <col min="10762" max="10762" width="16.42578125" style="86" customWidth="1"/>
    <col min="10763" max="11008" width="11.42578125" style="86"/>
    <col min="11009" max="11009" width="47.28515625" style="86" bestFit="1" customWidth="1"/>
    <col min="11010" max="11010" width="15.7109375" style="86" bestFit="1" customWidth="1"/>
    <col min="11011" max="11011" width="29.7109375" style="86" bestFit="1" customWidth="1"/>
    <col min="11012" max="11012" width="12.5703125" style="86" customWidth="1"/>
    <col min="11013" max="11013" width="15.42578125" style="86" customWidth="1"/>
    <col min="11014" max="11014" width="14.42578125" style="86" customWidth="1"/>
    <col min="11015" max="11015" width="20.140625" style="86" bestFit="1" customWidth="1"/>
    <col min="11016" max="11016" width="11.28515625" style="86" bestFit="1" customWidth="1"/>
    <col min="11017" max="11017" width="12" style="86" customWidth="1"/>
    <col min="11018" max="11018" width="16.42578125" style="86" customWidth="1"/>
    <col min="11019" max="11264" width="11.42578125" style="86"/>
    <col min="11265" max="11265" width="47.28515625" style="86" bestFit="1" customWidth="1"/>
    <col min="11266" max="11266" width="15.7109375" style="86" bestFit="1" customWidth="1"/>
    <col min="11267" max="11267" width="29.7109375" style="86" bestFit="1" customWidth="1"/>
    <col min="11268" max="11268" width="12.5703125" style="86" customWidth="1"/>
    <col min="11269" max="11269" width="15.42578125" style="86" customWidth="1"/>
    <col min="11270" max="11270" width="14.42578125" style="86" customWidth="1"/>
    <col min="11271" max="11271" width="20.140625" style="86" bestFit="1" customWidth="1"/>
    <col min="11272" max="11272" width="11.28515625" style="86" bestFit="1" customWidth="1"/>
    <col min="11273" max="11273" width="12" style="86" customWidth="1"/>
    <col min="11274" max="11274" width="16.42578125" style="86" customWidth="1"/>
    <col min="11275" max="11520" width="11.42578125" style="86"/>
    <col min="11521" max="11521" width="47.28515625" style="86" bestFit="1" customWidth="1"/>
    <col min="11522" max="11522" width="15.7109375" style="86" bestFit="1" customWidth="1"/>
    <col min="11523" max="11523" width="29.7109375" style="86" bestFit="1" customWidth="1"/>
    <col min="11524" max="11524" width="12.5703125" style="86" customWidth="1"/>
    <col min="11525" max="11525" width="15.42578125" style="86" customWidth="1"/>
    <col min="11526" max="11526" width="14.42578125" style="86" customWidth="1"/>
    <col min="11527" max="11527" width="20.140625" style="86" bestFit="1" customWidth="1"/>
    <col min="11528" max="11528" width="11.28515625" style="86" bestFit="1" customWidth="1"/>
    <col min="11529" max="11529" width="12" style="86" customWidth="1"/>
    <col min="11530" max="11530" width="16.42578125" style="86" customWidth="1"/>
    <col min="11531" max="11776" width="11.42578125" style="86"/>
    <col min="11777" max="11777" width="47.28515625" style="86" bestFit="1" customWidth="1"/>
    <col min="11778" max="11778" width="15.7109375" style="86" bestFit="1" customWidth="1"/>
    <col min="11779" max="11779" width="29.7109375" style="86" bestFit="1" customWidth="1"/>
    <col min="11780" max="11780" width="12.5703125" style="86" customWidth="1"/>
    <col min="11781" max="11781" width="15.42578125" style="86" customWidth="1"/>
    <col min="11782" max="11782" width="14.42578125" style="86" customWidth="1"/>
    <col min="11783" max="11783" width="20.140625" style="86" bestFit="1" customWidth="1"/>
    <col min="11784" max="11784" width="11.28515625" style="86" bestFit="1" customWidth="1"/>
    <col min="11785" max="11785" width="12" style="86" customWidth="1"/>
    <col min="11786" max="11786" width="16.42578125" style="86" customWidth="1"/>
    <col min="11787" max="12032" width="11.42578125" style="86"/>
    <col min="12033" max="12033" width="47.28515625" style="86" bestFit="1" customWidth="1"/>
    <col min="12034" max="12034" width="15.7109375" style="86" bestFit="1" customWidth="1"/>
    <col min="12035" max="12035" width="29.7109375" style="86" bestFit="1" customWidth="1"/>
    <col min="12036" max="12036" width="12.5703125" style="86" customWidth="1"/>
    <col min="12037" max="12037" width="15.42578125" style="86" customWidth="1"/>
    <col min="12038" max="12038" width="14.42578125" style="86" customWidth="1"/>
    <col min="12039" max="12039" width="20.140625" style="86" bestFit="1" customWidth="1"/>
    <col min="12040" max="12040" width="11.28515625" style="86" bestFit="1" customWidth="1"/>
    <col min="12041" max="12041" width="12" style="86" customWidth="1"/>
    <col min="12042" max="12042" width="16.42578125" style="86" customWidth="1"/>
    <col min="12043" max="12288" width="11.42578125" style="86"/>
    <col min="12289" max="12289" width="47.28515625" style="86" bestFit="1" customWidth="1"/>
    <col min="12290" max="12290" width="15.7109375" style="86" bestFit="1" customWidth="1"/>
    <col min="12291" max="12291" width="29.7109375" style="86" bestFit="1" customWidth="1"/>
    <col min="12292" max="12292" width="12.5703125" style="86" customWidth="1"/>
    <col min="12293" max="12293" width="15.42578125" style="86" customWidth="1"/>
    <col min="12294" max="12294" width="14.42578125" style="86" customWidth="1"/>
    <col min="12295" max="12295" width="20.140625" style="86" bestFit="1" customWidth="1"/>
    <col min="12296" max="12296" width="11.28515625" style="86" bestFit="1" customWidth="1"/>
    <col min="12297" max="12297" width="12" style="86" customWidth="1"/>
    <col min="12298" max="12298" width="16.42578125" style="86" customWidth="1"/>
    <col min="12299" max="12544" width="11.42578125" style="86"/>
    <col min="12545" max="12545" width="47.28515625" style="86" bestFit="1" customWidth="1"/>
    <col min="12546" max="12546" width="15.7109375" style="86" bestFit="1" customWidth="1"/>
    <col min="12547" max="12547" width="29.7109375" style="86" bestFit="1" customWidth="1"/>
    <col min="12548" max="12548" width="12.5703125" style="86" customWidth="1"/>
    <col min="12549" max="12549" width="15.42578125" style="86" customWidth="1"/>
    <col min="12550" max="12550" width="14.42578125" style="86" customWidth="1"/>
    <col min="12551" max="12551" width="20.140625" style="86" bestFit="1" customWidth="1"/>
    <col min="12552" max="12552" width="11.28515625" style="86" bestFit="1" customWidth="1"/>
    <col min="12553" max="12553" width="12" style="86" customWidth="1"/>
    <col min="12554" max="12554" width="16.42578125" style="86" customWidth="1"/>
    <col min="12555" max="12800" width="11.42578125" style="86"/>
    <col min="12801" max="12801" width="47.28515625" style="86" bestFit="1" customWidth="1"/>
    <col min="12802" max="12802" width="15.7109375" style="86" bestFit="1" customWidth="1"/>
    <col min="12803" max="12803" width="29.7109375" style="86" bestFit="1" customWidth="1"/>
    <col min="12804" max="12804" width="12.5703125" style="86" customWidth="1"/>
    <col min="12805" max="12805" width="15.42578125" style="86" customWidth="1"/>
    <col min="12806" max="12806" width="14.42578125" style="86" customWidth="1"/>
    <col min="12807" max="12807" width="20.140625" style="86" bestFit="1" customWidth="1"/>
    <col min="12808" max="12808" width="11.28515625" style="86" bestFit="1" customWidth="1"/>
    <col min="12809" max="12809" width="12" style="86" customWidth="1"/>
    <col min="12810" max="12810" width="16.42578125" style="86" customWidth="1"/>
    <col min="12811" max="13056" width="11.42578125" style="86"/>
    <col min="13057" max="13057" width="47.28515625" style="86" bestFit="1" customWidth="1"/>
    <col min="13058" max="13058" width="15.7109375" style="86" bestFit="1" customWidth="1"/>
    <col min="13059" max="13059" width="29.7109375" style="86" bestFit="1" customWidth="1"/>
    <col min="13060" max="13060" width="12.5703125" style="86" customWidth="1"/>
    <col min="13061" max="13061" width="15.42578125" style="86" customWidth="1"/>
    <col min="13062" max="13062" width="14.42578125" style="86" customWidth="1"/>
    <col min="13063" max="13063" width="20.140625" style="86" bestFit="1" customWidth="1"/>
    <col min="13064" max="13064" width="11.28515625" style="86" bestFit="1" customWidth="1"/>
    <col min="13065" max="13065" width="12" style="86" customWidth="1"/>
    <col min="13066" max="13066" width="16.42578125" style="86" customWidth="1"/>
    <col min="13067" max="13312" width="11.42578125" style="86"/>
    <col min="13313" max="13313" width="47.28515625" style="86" bestFit="1" customWidth="1"/>
    <col min="13314" max="13314" width="15.7109375" style="86" bestFit="1" customWidth="1"/>
    <col min="13315" max="13315" width="29.7109375" style="86" bestFit="1" customWidth="1"/>
    <col min="13316" max="13316" width="12.5703125" style="86" customWidth="1"/>
    <col min="13317" max="13317" width="15.42578125" style="86" customWidth="1"/>
    <col min="13318" max="13318" width="14.42578125" style="86" customWidth="1"/>
    <col min="13319" max="13319" width="20.140625" style="86" bestFit="1" customWidth="1"/>
    <col min="13320" max="13320" width="11.28515625" style="86" bestFit="1" customWidth="1"/>
    <col min="13321" max="13321" width="12" style="86" customWidth="1"/>
    <col min="13322" max="13322" width="16.42578125" style="86" customWidth="1"/>
    <col min="13323" max="13568" width="11.42578125" style="86"/>
    <col min="13569" max="13569" width="47.28515625" style="86" bestFit="1" customWidth="1"/>
    <col min="13570" max="13570" width="15.7109375" style="86" bestFit="1" customWidth="1"/>
    <col min="13571" max="13571" width="29.7109375" style="86" bestFit="1" customWidth="1"/>
    <col min="13572" max="13572" width="12.5703125" style="86" customWidth="1"/>
    <col min="13573" max="13573" width="15.42578125" style="86" customWidth="1"/>
    <col min="13574" max="13574" width="14.42578125" style="86" customWidth="1"/>
    <col min="13575" max="13575" width="20.140625" style="86" bestFit="1" customWidth="1"/>
    <col min="13576" max="13576" width="11.28515625" style="86" bestFit="1" customWidth="1"/>
    <col min="13577" max="13577" width="12" style="86" customWidth="1"/>
    <col min="13578" max="13578" width="16.42578125" style="86" customWidth="1"/>
    <col min="13579" max="13824" width="11.42578125" style="86"/>
    <col min="13825" max="13825" width="47.28515625" style="86" bestFit="1" customWidth="1"/>
    <col min="13826" max="13826" width="15.7109375" style="86" bestFit="1" customWidth="1"/>
    <col min="13827" max="13827" width="29.7109375" style="86" bestFit="1" customWidth="1"/>
    <col min="13828" max="13828" width="12.5703125" style="86" customWidth="1"/>
    <col min="13829" max="13829" width="15.42578125" style="86" customWidth="1"/>
    <col min="13830" max="13830" width="14.42578125" style="86" customWidth="1"/>
    <col min="13831" max="13831" width="20.140625" style="86" bestFit="1" customWidth="1"/>
    <col min="13832" max="13832" width="11.28515625" style="86" bestFit="1" customWidth="1"/>
    <col min="13833" max="13833" width="12" style="86" customWidth="1"/>
    <col min="13834" max="13834" width="16.42578125" style="86" customWidth="1"/>
    <col min="13835" max="14080" width="11.42578125" style="86"/>
    <col min="14081" max="14081" width="47.28515625" style="86" bestFit="1" customWidth="1"/>
    <col min="14082" max="14082" width="15.7109375" style="86" bestFit="1" customWidth="1"/>
    <col min="14083" max="14083" width="29.7109375" style="86" bestFit="1" customWidth="1"/>
    <col min="14084" max="14084" width="12.5703125" style="86" customWidth="1"/>
    <col min="14085" max="14085" width="15.42578125" style="86" customWidth="1"/>
    <col min="14086" max="14086" width="14.42578125" style="86" customWidth="1"/>
    <col min="14087" max="14087" width="20.140625" style="86" bestFit="1" customWidth="1"/>
    <col min="14088" max="14088" width="11.28515625" style="86" bestFit="1" customWidth="1"/>
    <col min="14089" max="14089" width="12" style="86" customWidth="1"/>
    <col min="14090" max="14090" width="16.42578125" style="86" customWidth="1"/>
    <col min="14091" max="14336" width="11.42578125" style="86"/>
    <col min="14337" max="14337" width="47.28515625" style="86" bestFit="1" customWidth="1"/>
    <col min="14338" max="14338" width="15.7109375" style="86" bestFit="1" customWidth="1"/>
    <col min="14339" max="14339" width="29.7109375" style="86" bestFit="1" customWidth="1"/>
    <col min="14340" max="14340" width="12.5703125" style="86" customWidth="1"/>
    <col min="14341" max="14341" width="15.42578125" style="86" customWidth="1"/>
    <col min="14342" max="14342" width="14.42578125" style="86" customWidth="1"/>
    <col min="14343" max="14343" width="20.140625" style="86" bestFit="1" customWidth="1"/>
    <col min="14344" max="14344" width="11.28515625" style="86" bestFit="1" customWidth="1"/>
    <col min="14345" max="14345" width="12" style="86" customWidth="1"/>
    <col min="14346" max="14346" width="16.42578125" style="86" customWidth="1"/>
    <col min="14347" max="14592" width="11.42578125" style="86"/>
    <col min="14593" max="14593" width="47.28515625" style="86" bestFit="1" customWidth="1"/>
    <col min="14594" max="14594" width="15.7109375" style="86" bestFit="1" customWidth="1"/>
    <col min="14595" max="14595" width="29.7109375" style="86" bestFit="1" customWidth="1"/>
    <col min="14596" max="14596" width="12.5703125" style="86" customWidth="1"/>
    <col min="14597" max="14597" width="15.42578125" style="86" customWidth="1"/>
    <col min="14598" max="14598" width="14.42578125" style="86" customWidth="1"/>
    <col min="14599" max="14599" width="20.140625" style="86" bestFit="1" customWidth="1"/>
    <col min="14600" max="14600" width="11.28515625" style="86" bestFit="1" customWidth="1"/>
    <col min="14601" max="14601" width="12" style="86" customWidth="1"/>
    <col min="14602" max="14602" width="16.42578125" style="86" customWidth="1"/>
    <col min="14603" max="14848" width="11.42578125" style="86"/>
    <col min="14849" max="14849" width="47.28515625" style="86" bestFit="1" customWidth="1"/>
    <col min="14850" max="14850" width="15.7109375" style="86" bestFit="1" customWidth="1"/>
    <col min="14851" max="14851" width="29.7109375" style="86" bestFit="1" customWidth="1"/>
    <col min="14852" max="14852" width="12.5703125" style="86" customWidth="1"/>
    <col min="14853" max="14853" width="15.42578125" style="86" customWidth="1"/>
    <col min="14854" max="14854" width="14.42578125" style="86" customWidth="1"/>
    <col min="14855" max="14855" width="20.140625" style="86" bestFit="1" customWidth="1"/>
    <col min="14856" max="14856" width="11.28515625" style="86" bestFit="1" customWidth="1"/>
    <col min="14857" max="14857" width="12" style="86" customWidth="1"/>
    <col min="14858" max="14858" width="16.42578125" style="86" customWidth="1"/>
    <col min="14859" max="15104" width="11.42578125" style="86"/>
    <col min="15105" max="15105" width="47.28515625" style="86" bestFit="1" customWidth="1"/>
    <col min="15106" max="15106" width="15.7109375" style="86" bestFit="1" customWidth="1"/>
    <col min="15107" max="15107" width="29.7109375" style="86" bestFit="1" customWidth="1"/>
    <col min="15108" max="15108" width="12.5703125" style="86" customWidth="1"/>
    <col min="15109" max="15109" width="15.42578125" style="86" customWidth="1"/>
    <col min="15110" max="15110" width="14.42578125" style="86" customWidth="1"/>
    <col min="15111" max="15111" width="20.140625" style="86" bestFit="1" customWidth="1"/>
    <col min="15112" max="15112" width="11.28515625" style="86" bestFit="1" customWidth="1"/>
    <col min="15113" max="15113" width="12" style="86" customWidth="1"/>
    <col min="15114" max="15114" width="16.42578125" style="86" customWidth="1"/>
    <col min="15115" max="15360" width="11.42578125" style="86"/>
    <col min="15361" max="15361" width="47.28515625" style="86" bestFit="1" customWidth="1"/>
    <col min="15362" max="15362" width="15.7109375" style="86" bestFit="1" customWidth="1"/>
    <col min="15363" max="15363" width="29.7109375" style="86" bestFit="1" customWidth="1"/>
    <col min="15364" max="15364" width="12.5703125" style="86" customWidth="1"/>
    <col min="15365" max="15365" width="15.42578125" style="86" customWidth="1"/>
    <col min="15366" max="15366" width="14.42578125" style="86" customWidth="1"/>
    <col min="15367" max="15367" width="20.140625" style="86" bestFit="1" customWidth="1"/>
    <col min="15368" max="15368" width="11.28515625" style="86" bestFit="1" customWidth="1"/>
    <col min="15369" max="15369" width="12" style="86" customWidth="1"/>
    <col min="15370" max="15370" width="16.42578125" style="86" customWidth="1"/>
    <col min="15371" max="15616" width="11.42578125" style="86"/>
    <col min="15617" max="15617" width="47.28515625" style="86" bestFit="1" customWidth="1"/>
    <col min="15618" max="15618" width="15.7109375" style="86" bestFit="1" customWidth="1"/>
    <col min="15619" max="15619" width="29.7109375" style="86" bestFit="1" customWidth="1"/>
    <col min="15620" max="15620" width="12.5703125" style="86" customWidth="1"/>
    <col min="15621" max="15621" width="15.42578125" style="86" customWidth="1"/>
    <col min="15622" max="15622" width="14.42578125" style="86" customWidth="1"/>
    <col min="15623" max="15623" width="20.140625" style="86" bestFit="1" customWidth="1"/>
    <col min="15624" max="15624" width="11.28515625" style="86" bestFit="1" customWidth="1"/>
    <col min="15625" max="15625" width="12" style="86" customWidth="1"/>
    <col min="15626" max="15626" width="16.42578125" style="86" customWidth="1"/>
    <col min="15627" max="15872" width="11.42578125" style="86"/>
    <col min="15873" max="15873" width="47.28515625" style="86" bestFit="1" customWidth="1"/>
    <col min="15874" max="15874" width="15.7109375" style="86" bestFit="1" customWidth="1"/>
    <col min="15875" max="15875" width="29.7109375" style="86" bestFit="1" customWidth="1"/>
    <col min="15876" max="15876" width="12.5703125" style="86" customWidth="1"/>
    <col min="15877" max="15877" width="15.42578125" style="86" customWidth="1"/>
    <col min="15878" max="15878" width="14.42578125" style="86" customWidth="1"/>
    <col min="15879" max="15879" width="20.140625" style="86" bestFit="1" customWidth="1"/>
    <col min="15880" max="15880" width="11.28515625" style="86" bestFit="1" customWidth="1"/>
    <col min="15881" max="15881" width="12" style="86" customWidth="1"/>
    <col min="15882" max="15882" width="16.42578125" style="86" customWidth="1"/>
    <col min="15883" max="16128" width="11.42578125" style="86"/>
    <col min="16129" max="16129" width="47.28515625" style="86" bestFit="1" customWidth="1"/>
    <col min="16130" max="16130" width="15.7109375" style="86" bestFit="1" customWidth="1"/>
    <col min="16131" max="16131" width="29.7109375" style="86" bestFit="1" customWidth="1"/>
    <col min="16132" max="16132" width="12.5703125" style="86" customWidth="1"/>
    <col min="16133" max="16133" width="15.42578125" style="86" customWidth="1"/>
    <col min="16134" max="16134" width="14.42578125" style="86" customWidth="1"/>
    <col min="16135" max="16135" width="20.140625" style="86" bestFit="1" customWidth="1"/>
    <col min="16136" max="16136" width="11.28515625" style="86" bestFit="1" customWidth="1"/>
    <col min="16137" max="16137" width="12" style="86" customWidth="1"/>
    <col min="16138" max="16138" width="16.42578125" style="86" customWidth="1"/>
    <col min="16139" max="16384" width="11.42578125" style="86"/>
  </cols>
  <sheetData>
    <row r="1" spans="1:10" ht="118.5" customHeight="1" x14ac:dyDescent="0.2">
      <c r="A1" s="77" t="s">
        <v>255</v>
      </c>
    </row>
    <row r="2" spans="1:10" x14ac:dyDescent="0.2">
      <c r="A2" s="148" t="s">
        <v>256</v>
      </c>
      <c r="E2" s="149" t="s">
        <v>0</v>
      </c>
      <c r="J2" s="150"/>
    </row>
    <row r="3" spans="1:10" x14ac:dyDescent="0.2">
      <c r="B3" s="77"/>
      <c r="E3" s="149" t="s">
        <v>1</v>
      </c>
      <c r="J3" s="151"/>
    </row>
    <row r="4" spans="1:10" ht="14.25" x14ac:dyDescent="0.2">
      <c r="B4" s="148"/>
      <c r="E4" s="152" t="s">
        <v>257</v>
      </c>
      <c r="J4" s="150"/>
    </row>
    <row r="5" spans="1:10" x14ac:dyDescent="0.2">
      <c r="E5" s="149" t="s">
        <v>532</v>
      </c>
    </row>
    <row r="6" spans="1:10" x14ac:dyDescent="0.2">
      <c r="E6" s="149" t="s">
        <v>258</v>
      </c>
    </row>
    <row r="7" spans="1:10" ht="13.5" thickBot="1" x14ac:dyDescent="0.25">
      <c r="E7" s="149"/>
    </row>
    <row r="8" spans="1:10" x14ac:dyDescent="0.2">
      <c r="A8" s="153" t="s">
        <v>259</v>
      </c>
      <c r="B8" s="154" t="s">
        <v>260</v>
      </c>
      <c r="C8" s="155"/>
      <c r="D8" s="154" t="s">
        <v>261</v>
      </c>
      <c r="E8" s="155"/>
      <c r="F8" s="155"/>
      <c r="G8" s="154" t="s">
        <v>183</v>
      </c>
      <c r="H8" s="155"/>
      <c r="I8" s="155"/>
      <c r="J8" s="156" t="s">
        <v>262</v>
      </c>
    </row>
    <row r="9" spans="1:10" x14ac:dyDescent="0.2">
      <c r="A9" s="157"/>
      <c r="B9" s="158" t="s">
        <v>263</v>
      </c>
      <c r="C9" s="159" t="s">
        <v>264</v>
      </c>
      <c r="D9" s="158" t="s">
        <v>265</v>
      </c>
      <c r="E9" s="158" t="s">
        <v>266</v>
      </c>
      <c r="F9" s="158" t="s">
        <v>267</v>
      </c>
      <c r="G9" s="158" t="s">
        <v>268</v>
      </c>
      <c r="H9" s="158" t="s">
        <v>269</v>
      </c>
      <c r="I9" s="158" t="s">
        <v>270</v>
      </c>
      <c r="J9" s="160" t="s">
        <v>271</v>
      </c>
    </row>
    <row r="10" spans="1:10" x14ac:dyDescent="0.2">
      <c r="A10" s="166" t="s">
        <v>479</v>
      </c>
      <c r="B10" s="158"/>
      <c r="C10" s="161"/>
      <c r="D10" s="158" t="s">
        <v>272</v>
      </c>
      <c r="E10" s="158" t="s">
        <v>273</v>
      </c>
      <c r="F10" s="158" t="s">
        <v>273</v>
      </c>
      <c r="G10" s="158" t="s">
        <v>274</v>
      </c>
      <c r="H10" s="158" t="s">
        <v>275</v>
      </c>
      <c r="I10" s="158" t="s">
        <v>268</v>
      </c>
      <c r="J10" s="160" t="s">
        <v>276</v>
      </c>
    </row>
    <row r="11" spans="1:10" ht="15" x14ac:dyDescent="0.2">
      <c r="A11" s="162" t="s">
        <v>277</v>
      </c>
      <c r="B11" s="163"/>
      <c r="C11" s="164" t="s">
        <v>278</v>
      </c>
      <c r="D11" s="165">
        <f>D12</f>
        <v>6105922.0800000001</v>
      </c>
      <c r="E11" s="165">
        <f>E12</f>
        <v>24690425.719999999</v>
      </c>
      <c r="F11" s="165">
        <f t="shared" ref="F11:J11" si="0">F12</f>
        <v>19140401.780000001</v>
      </c>
      <c r="G11" s="165">
        <f t="shared" si="0"/>
        <v>5550023.9400000004</v>
      </c>
      <c r="H11" s="165"/>
      <c r="I11" s="165">
        <f t="shared" si="0"/>
        <v>-5550023.9400000004</v>
      </c>
      <c r="J11" s="165">
        <f t="shared" si="0"/>
        <v>555898.14</v>
      </c>
    </row>
    <row r="12" spans="1:10" x14ac:dyDescent="0.2">
      <c r="A12" s="166" t="s">
        <v>279</v>
      </c>
      <c r="B12" s="159"/>
      <c r="C12" s="161"/>
      <c r="D12" s="167">
        <v>6105922.0800000001</v>
      </c>
      <c r="E12" s="167">
        <v>24690425.719999999</v>
      </c>
      <c r="F12" s="167">
        <v>19140401.780000001</v>
      </c>
      <c r="G12" s="167">
        <v>5550023.9400000004</v>
      </c>
      <c r="H12" s="167"/>
      <c r="I12" s="167">
        <v>-5550023.9400000004</v>
      </c>
      <c r="J12" s="167">
        <v>555898.14</v>
      </c>
    </row>
    <row r="13" spans="1:10" x14ac:dyDescent="0.2">
      <c r="A13" s="168"/>
      <c r="B13" s="169"/>
      <c r="C13" s="161"/>
      <c r="D13" s="170"/>
      <c r="E13" s="170"/>
      <c r="F13" s="170"/>
      <c r="G13" s="170"/>
      <c r="H13" s="170"/>
      <c r="I13" s="170"/>
      <c r="J13" s="171"/>
    </row>
    <row r="14" spans="1:10" x14ac:dyDescent="0.2">
      <c r="A14" s="166" t="s">
        <v>280</v>
      </c>
      <c r="B14" s="159"/>
      <c r="C14" s="161"/>
      <c r="D14" s="172">
        <f>D12</f>
        <v>6105922.0800000001</v>
      </c>
      <c r="E14" s="172">
        <f t="shared" ref="E14:G14" si="1">E12</f>
        <v>24690425.719999999</v>
      </c>
      <c r="F14" s="172">
        <f t="shared" si="1"/>
        <v>19140401.780000001</v>
      </c>
      <c r="G14" s="172">
        <f t="shared" si="1"/>
        <v>5550023.9400000004</v>
      </c>
      <c r="H14" s="167"/>
      <c r="I14" s="172">
        <f>SUM(I12)</f>
        <v>-5550023.9400000004</v>
      </c>
      <c r="J14" s="173">
        <f>SUM(J12)</f>
        <v>555898.14</v>
      </c>
    </row>
    <row r="15" spans="1:10" x14ac:dyDescent="0.2">
      <c r="A15" s="157"/>
      <c r="B15" s="161"/>
      <c r="C15" s="161"/>
      <c r="D15" s="161"/>
      <c r="E15" s="161"/>
      <c r="F15" s="161"/>
      <c r="G15" s="161"/>
      <c r="H15" s="161"/>
      <c r="I15" s="161"/>
      <c r="J15" s="171"/>
    </row>
    <row r="16" spans="1:10" x14ac:dyDescent="0.2">
      <c r="A16" s="157"/>
      <c r="B16" s="161"/>
      <c r="C16" s="161"/>
      <c r="D16" s="161"/>
      <c r="E16" s="161"/>
      <c r="F16" s="161"/>
      <c r="G16" s="161"/>
      <c r="H16" s="161"/>
      <c r="I16" s="161"/>
      <c r="J16" s="171"/>
    </row>
    <row r="17" spans="1:10" ht="13.5" thickBot="1" x14ac:dyDescent="0.25">
      <c r="A17" s="174"/>
      <c r="B17" s="175"/>
      <c r="C17" s="175"/>
      <c r="D17" s="175"/>
      <c r="E17" s="175"/>
      <c r="F17" s="175"/>
      <c r="G17" s="175"/>
      <c r="H17" s="175"/>
      <c r="I17" s="175"/>
      <c r="J17" s="176"/>
    </row>
    <row r="21" spans="1:10" x14ac:dyDescent="0.2">
      <c r="A21" s="47"/>
      <c r="B21"/>
      <c r="C21" s="17"/>
      <c r="D21" s="47"/>
      <c r="E21" s="17"/>
      <c r="F21" s="17"/>
      <c r="G21" s="47"/>
    </row>
    <row r="22" spans="1:10" x14ac:dyDescent="0.2">
      <c r="A22" s="47"/>
      <c r="B22"/>
      <c r="C22" s="31"/>
      <c r="D22" s="47"/>
      <c r="E22" s="17"/>
      <c r="F22" s="17"/>
      <c r="G22" s="47"/>
    </row>
    <row r="23" spans="1:10" x14ac:dyDescent="0.2">
      <c r="A23" s="47"/>
      <c r="B23"/>
      <c r="C23" s="31"/>
      <c r="D23" s="47"/>
      <c r="E23" s="17"/>
      <c r="F23" s="17"/>
      <c r="G23" s="47"/>
    </row>
    <row r="24" spans="1:10" x14ac:dyDescent="0.2">
      <c r="A24" s="47"/>
      <c r="B24"/>
      <c r="C24" s="31"/>
      <c r="D24" s="47"/>
      <c r="E24" s="17"/>
      <c r="F24" s="17"/>
      <c r="G24" s="47"/>
    </row>
    <row r="25" spans="1:10" x14ac:dyDescent="0.2">
      <c r="A25" s="47"/>
      <c r="B25"/>
      <c r="C25" s="31"/>
      <c r="D25" s="47"/>
      <c r="E25" s="17"/>
      <c r="F25" s="17"/>
      <c r="G25" s="47"/>
    </row>
    <row r="26" spans="1:10" x14ac:dyDescent="0.2">
      <c r="A26" s="45"/>
      <c r="B26"/>
      <c r="C26" s="31"/>
      <c r="D26" s="47"/>
      <c r="E26" s="17"/>
      <c r="F26" s="17"/>
      <c r="G26" s="47"/>
    </row>
    <row r="27" spans="1:10" x14ac:dyDescent="0.2">
      <c r="B27"/>
      <c r="C27" s="31"/>
      <c r="D27" s="47"/>
      <c r="E27" s="17"/>
      <c r="F27" s="17"/>
      <c r="G27" s="47"/>
    </row>
    <row r="28" spans="1:10" x14ac:dyDescent="0.2">
      <c r="A28"/>
      <c r="B28"/>
      <c r="C28" s="31"/>
      <c r="D28" s="47"/>
      <c r="E28" s="17"/>
      <c r="F28" s="17"/>
      <c r="G28" s="47"/>
    </row>
    <row r="29" spans="1:10" x14ac:dyDescent="0.2">
      <c r="A29" s="45" t="s">
        <v>71</v>
      </c>
      <c r="B29"/>
      <c r="C29" s="31"/>
      <c r="D29" s="47"/>
      <c r="E29" s="37"/>
      <c r="F29" s="17"/>
      <c r="G29" s="47"/>
    </row>
    <row r="30" spans="1:10" x14ac:dyDescent="0.2">
      <c r="A30" s="45" t="s">
        <v>132</v>
      </c>
      <c r="B30"/>
      <c r="C30" s="31"/>
      <c r="D30" s="17"/>
      <c r="E30" s="37"/>
      <c r="F30" s="17"/>
      <c r="G30" s="17"/>
    </row>
    <row r="31" spans="1:10" x14ac:dyDescent="0.2">
      <c r="A31"/>
      <c r="B31"/>
      <c r="C31" s="31"/>
      <c r="D31" s="17"/>
      <c r="E31" s="17"/>
      <c r="F31" s="17"/>
      <c r="G31" s="17"/>
    </row>
    <row r="32" spans="1:10" x14ac:dyDescent="0.2">
      <c r="A32"/>
      <c r="B32"/>
      <c r="C32" s="17"/>
      <c r="D32" s="17"/>
      <c r="F32" s="17"/>
      <c r="G32" s="17"/>
    </row>
    <row r="33" spans="1:7" x14ac:dyDescent="0.2">
      <c r="A33"/>
      <c r="B33"/>
      <c r="C33" s="17"/>
      <c r="D33" s="17"/>
      <c r="F33" s="17"/>
      <c r="G33" s="17"/>
    </row>
  </sheetData>
  <printOptions horizontalCentered="1"/>
  <pageMargins left="0.15748031496062992" right="0.15748031496062992" top="0.23622047244094491" bottom="0.15748031496062992" header="0" footer="0"/>
  <pageSetup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/>
  </sheetViews>
  <sheetFormatPr baseColWidth="10" defaultRowHeight="12.75" x14ac:dyDescent="0.2"/>
  <cols>
    <col min="1" max="1" width="56.28515625" style="86" customWidth="1"/>
    <col min="2" max="2" width="7.85546875" style="86" customWidth="1"/>
    <col min="3" max="3" width="16.5703125" style="86" customWidth="1"/>
    <col min="4" max="4" width="16.7109375" style="86" customWidth="1"/>
    <col min="5" max="5" width="14.42578125" style="86" customWidth="1"/>
    <col min="6" max="6" width="14.42578125" style="86" bestFit="1" customWidth="1"/>
    <col min="7" max="256" width="11.42578125" style="86"/>
    <col min="257" max="257" width="76.85546875" style="86" bestFit="1" customWidth="1"/>
    <col min="258" max="258" width="7.85546875" style="86" customWidth="1"/>
    <col min="259" max="259" width="16.5703125" style="86" customWidth="1"/>
    <col min="260" max="261" width="12.85546875" style="86" bestFit="1" customWidth="1"/>
    <col min="262" max="262" width="14.42578125" style="86" bestFit="1" customWidth="1"/>
    <col min="263" max="512" width="11.42578125" style="86"/>
    <col min="513" max="513" width="76.85546875" style="86" bestFit="1" customWidth="1"/>
    <col min="514" max="514" width="7.85546875" style="86" customWidth="1"/>
    <col min="515" max="515" width="16.5703125" style="86" customWidth="1"/>
    <col min="516" max="517" width="12.85546875" style="86" bestFit="1" customWidth="1"/>
    <col min="518" max="518" width="14.42578125" style="86" bestFit="1" customWidth="1"/>
    <col min="519" max="768" width="11.42578125" style="86"/>
    <col min="769" max="769" width="76.85546875" style="86" bestFit="1" customWidth="1"/>
    <col min="770" max="770" width="7.85546875" style="86" customWidth="1"/>
    <col min="771" max="771" width="16.5703125" style="86" customWidth="1"/>
    <col min="772" max="773" width="12.85546875" style="86" bestFit="1" customWidth="1"/>
    <col min="774" max="774" width="14.42578125" style="86" bestFit="1" customWidth="1"/>
    <col min="775" max="1024" width="11.42578125" style="86"/>
    <col min="1025" max="1025" width="76.85546875" style="86" bestFit="1" customWidth="1"/>
    <col min="1026" max="1026" width="7.85546875" style="86" customWidth="1"/>
    <col min="1027" max="1027" width="16.5703125" style="86" customWidth="1"/>
    <col min="1028" max="1029" width="12.85546875" style="86" bestFit="1" customWidth="1"/>
    <col min="1030" max="1030" width="14.42578125" style="86" bestFit="1" customWidth="1"/>
    <col min="1031" max="1280" width="11.42578125" style="86"/>
    <col min="1281" max="1281" width="76.85546875" style="86" bestFit="1" customWidth="1"/>
    <col min="1282" max="1282" width="7.85546875" style="86" customWidth="1"/>
    <col min="1283" max="1283" width="16.5703125" style="86" customWidth="1"/>
    <col min="1284" max="1285" width="12.85546875" style="86" bestFit="1" customWidth="1"/>
    <col min="1286" max="1286" width="14.42578125" style="86" bestFit="1" customWidth="1"/>
    <col min="1287" max="1536" width="11.42578125" style="86"/>
    <col min="1537" max="1537" width="76.85546875" style="86" bestFit="1" customWidth="1"/>
    <col min="1538" max="1538" width="7.85546875" style="86" customWidth="1"/>
    <col min="1539" max="1539" width="16.5703125" style="86" customWidth="1"/>
    <col min="1540" max="1541" width="12.85546875" style="86" bestFit="1" customWidth="1"/>
    <col min="1542" max="1542" width="14.42578125" style="86" bestFit="1" customWidth="1"/>
    <col min="1543" max="1792" width="11.42578125" style="86"/>
    <col min="1793" max="1793" width="76.85546875" style="86" bestFit="1" customWidth="1"/>
    <col min="1794" max="1794" width="7.85546875" style="86" customWidth="1"/>
    <col min="1795" max="1795" width="16.5703125" style="86" customWidth="1"/>
    <col min="1796" max="1797" width="12.85546875" style="86" bestFit="1" customWidth="1"/>
    <col min="1798" max="1798" width="14.42578125" style="86" bestFit="1" customWidth="1"/>
    <col min="1799" max="2048" width="11.42578125" style="86"/>
    <col min="2049" max="2049" width="76.85546875" style="86" bestFit="1" customWidth="1"/>
    <col min="2050" max="2050" width="7.85546875" style="86" customWidth="1"/>
    <col min="2051" max="2051" width="16.5703125" style="86" customWidth="1"/>
    <col min="2052" max="2053" width="12.85546875" style="86" bestFit="1" customWidth="1"/>
    <col min="2054" max="2054" width="14.42578125" style="86" bestFit="1" customWidth="1"/>
    <col min="2055" max="2304" width="11.42578125" style="86"/>
    <col min="2305" max="2305" width="76.85546875" style="86" bestFit="1" customWidth="1"/>
    <col min="2306" max="2306" width="7.85546875" style="86" customWidth="1"/>
    <col min="2307" max="2307" width="16.5703125" style="86" customWidth="1"/>
    <col min="2308" max="2309" width="12.85546875" style="86" bestFit="1" customWidth="1"/>
    <col min="2310" max="2310" width="14.42578125" style="86" bestFit="1" customWidth="1"/>
    <col min="2311" max="2560" width="11.42578125" style="86"/>
    <col min="2561" max="2561" width="76.85546875" style="86" bestFit="1" customWidth="1"/>
    <col min="2562" max="2562" width="7.85546875" style="86" customWidth="1"/>
    <col min="2563" max="2563" width="16.5703125" style="86" customWidth="1"/>
    <col min="2564" max="2565" width="12.85546875" style="86" bestFit="1" customWidth="1"/>
    <col min="2566" max="2566" width="14.42578125" style="86" bestFit="1" customWidth="1"/>
    <col min="2567" max="2816" width="11.42578125" style="86"/>
    <col min="2817" max="2817" width="76.85546875" style="86" bestFit="1" customWidth="1"/>
    <col min="2818" max="2818" width="7.85546875" style="86" customWidth="1"/>
    <col min="2819" max="2819" width="16.5703125" style="86" customWidth="1"/>
    <col min="2820" max="2821" width="12.85546875" style="86" bestFit="1" customWidth="1"/>
    <col min="2822" max="2822" width="14.42578125" style="86" bestFit="1" customWidth="1"/>
    <col min="2823" max="3072" width="11.42578125" style="86"/>
    <col min="3073" max="3073" width="76.85546875" style="86" bestFit="1" customWidth="1"/>
    <col min="3074" max="3074" width="7.85546875" style="86" customWidth="1"/>
    <col min="3075" max="3075" width="16.5703125" style="86" customWidth="1"/>
    <col min="3076" max="3077" width="12.85546875" style="86" bestFit="1" customWidth="1"/>
    <col min="3078" max="3078" width="14.42578125" style="86" bestFit="1" customWidth="1"/>
    <col min="3079" max="3328" width="11.42578125" style="86"/>
    <col min="3329" max="3329" width="76.85546875" style="86" bestFit="1" customWidth="1"/>
    <col min="3330" max="3330" width="7.85546875" style="86" customWidth="1"/>
    <col min="3331" max="3331" width="16.5703125" style="86" customWidth="1"/>
    <col min="3332" max="3333" width="12.85546875" style="86" bestFit="1" customWidth="1"/>
    <col min="3334" max="3334" width="14.42578125" style="86" bestFit="1" customWidth="1"/>
    <col min="3335" max="3584" width="11.42578125" style="86"/>
    <col min="3585" max="3585" width="76.85546875" style="86" bestFit="1" customWidth="1"/>
    <col min="3586" max="3586" width="7.85546875" style="86" customWidth="1"/>
    <col min="3587" max="3587" width="16.5703125" style="86" customWidth="1"/>
    <col min="3588" max="3589" width="12.85546875" style="86" bestFit="1" customWidth="1"/>
    <col min="3590" max="3590" width="14.42578125" style="86" bestFit="1" customWidth="1"/>
    <col min="3591" max="3840" width="11.42578125" style="86"/>
    <col min="3841" max="3841" width="76.85546875" style="86" bestFit="1" customWidth="1"/>
    <col min="3842" max="3842" width="7.85546875" style="86" customWidth="1"/>
    <col min="3843" max="3843" width="16.5703125" style="86" customWidth="1"/>
    <col min="3844" max="3845" width="12.85546875" style="86" bestFit="1" customWidth="1"/>
    <col min="3846" max="3846" width="14.42578125" style="86" bestFit="1" customWidth="1"/>
    <col min="3847" max="4096" width="11.42578125" style="86"/>
    <col min="4097" max="4097" width="76.85546875" style="86" bestFit="1" customWidth="1"/>
    <col min="4098" max="4098" width="7.85546875" style="86" customWidth="1"/>
    <col min="4099" max="4099" width="16.5703125" style="86" customWidth="1"/>
    <col min="4100" max="4101" width="12.85546875" style="86" bestFit="1" customWidth="1"/>
    <col min="4102" max="4102" width="14.42578125" style="86" bestFit="1" customWidth="1"/>
    <col min="4103" max="4352" width="11.42578125" style="86"/>
    <col min="4353" max="4353" width="76.85546875" style="86" bestFit="1" customWidth="1"/>
    <col min="4354" max="4354" width="7.85546875" style="86" customWidth="1"/>
    <col min="4355" max="4355" width="16.5703125" style="86" customWidth="1"/>
    <col min="4356" max="4357" width="12.85546875" style="86" bestFit="1" customWidth="1"/>
    <col min="4358" max="4358" width="14.42578125" style="86" bestFit="1" customWidth="1"/>
    <col min="4359" max="4608" width="11.42578125" style="86"/>
    <col min="4609" max="4609" width="76.85546875" style="86" bestFit="1" customWidth="1"/>
    <col min="4610" max="4610" width="7.85546875" style="86" customWidth="1"/>
    <col min="4611" max="4611" width="16.5703125" style="86" customWidth="1"/>
    <col min="4612" max="4613" width="12.85546875" style="86" bestFit="1" customWidth="1"/>
    <col min="4614" max="4614" width="14.42578125" style="86" bestFit="1" customWidth="1"/>
    <col min="4615" max="4864" width="11.42578125" style="86"/>
    <col min="4865" max="4865" width="76.85546875" style="86" bestFit="1" customWidth="1"/>
    <col min="4866" max="4866" width="7.85546875" style="86" customWidth="1"/>
    <col min="4867" max="4867" width="16.5703125" style="86" customWidth="1"/>
    <col min="4868" max="4869" width="12.85546875" style="86" bestFit="1" customWidth="1"/>
    <col min="4870" max="4870" width="14.42578125" style="86" bestFit="1" customWidth="1"/>
    <col min="4871" max="5120" width="11.42578125" style="86"/>
    <col min="5121" max="5121" width="76.85546875" style="86" bestFit="1" customWidth="1"/>
    <col min="5122" max="5122" width="7.85546875" style="86" customWidth="1"/>
    <col min="5123" max="5123" width="16.5703125" style="86" customWidth="1"/>
    <col min="5124" max="5125" width="12.85546875" style="86" bestFit="1" customWidth="1"/>
    <col min="5126" max="5126" width="14.42578125" style="86" bestFit="1" customWidth="1"/>
    <col min="5127" max="5376" width="11.42578125" style="86"/>
    <col min="5377" max="5377" width="76.85546875" style="86" bestFit="1" customWidth="1"/>
    <col min="5378" max="5378" width="7.85546875" style="86" customWidth="1"/>
    <col min="5379" max="5379" width="16.5703125" style="86" customWidth="1"/>
    <col min="5380" max="5381" width="12.85546875" style="86" bestFit="1" customWidth="1"/>
    <col min="5382" max="5382" width="14.42578125" style="86" bestFit="1" customWidth="1"/>
    <col min="5383" max="5632" width="11.42578125" style="86"/>
    <col min="5633" max="5633" width="76.85546875" style="86" bestFit="1" customWidth="1"/>
    <col min="5634" max="5634" width="7.85546875" style="86" customWidth="1"/>
    <col min="5635" max="5635" width="16.5703125" style="86" customWidth="1"/>
    <col min="5636" max="5637" width="12.85546875" style="86" bestFit="1" customWidth="1"/>
    <col min="5638" max="5638" width="14.42578125" style="86" bestFit="1" customWidth="1"/>
    <col min="5639" max="5888" width="11.42578125" style="86"/>
    <col min="5889" max="5889" width="76.85546875" style="86" bestFit="1" customWidth="1"/>
    <col min="5890" max="5890" width="7.85546875" style="86" customWidth="1"/>
    <col min="5891" max="5891" width="16.5703125" style="86" customWidth="1"/>
    <col min="5892" max="5893" width="12.85546875" style="86" bestFit="1" customWidth="1"/>
    <col min="5894" max="5894" width="14.42578125" style="86" bestFit="1" customWidth="1"/>
    <col min="5895" max="6144" width="11.42578125" style="86"/>
    <col min="6145" max="6145" width="76.85546875" style="86" bestFit="1" customWidth="1"/>
    <col min="6146" max="6146" width="7.85546875" style="86" customWidth="1"/>
    <col min="6147" max="6147" width="16.5703125" style="86" customWidth="1"/>
    <col min="6148" max="6149" width="12.85546875" style="86" bestFit="1" customWidth="1"/>
    <col min="6150" max="6150" width="14.42578125" style="86" bestFit="1" customWidth="1"/>
    <col min="6151" max="6400" width="11.42578125" style="86"/>
    <col min="6401" max="6401" width="76.85546875" style="86" bestFit="1" customWidth="1"/>
    <col min="6402" max="6402" width="7.85546875" style="86" customWidth="1"/>
    <col min="6403" max="6403" width="16.5703125" style="86" customWidth="1"/>
    <col min="6404" max="6405" width="12.85546875" style="86" bestFit="1" customWidth="1"/>
    <col min="6406" max="6406" width="14.42578125" style="86" bestFit="1" customWidth="1"/>
    <col min="6407" max="6656" width="11.42578125" style="86"/>
    <col min="6657" max="6657" width="76.85546875" style="86" bestFit="1" customWidth="1"/>
    <col min="6658" max="6658" width="7.85546875" style="86" customWidth="1"/>
    <col min="6659" max="6659" width="16.5703125" style="86" customWidth="1"/>
    <col min="6660" max="6661" width="12.85546875" style="86" bestFit="1" customWidth="1"/>
    <col min="6662" max="6662" width="14.42578125" style="86" bestFit="1" customWidth="1"/>
    <col min="6663" max="6912" width="11.42578125" style="86"/>
    <col min="6913" max="6913" width="76.85546875" style="86" bestFit="1" customWidth="1"/>
    <col min="6914" max="6914" width="7.85546875" style="86" customWidth="1"/>
    <col min="6915" max="6915" width="16.5703125" style="86" customWidth="1"/>
    <col min="6916" max="6917" width="12.85546875" style="86" bestFit="1" customWidth="1"/>
    <col min="6918" max="6918" width="14.42578125" style="86" bestFit="1" customWidth="1"/>
    <col min="6919" max="7168" width="11.42578125" style="86"/>
    <col min="7169" max="7169" width="76.85546875" style="86" bestFit="1" customWidth="1"/>
    <col min="7170" max="7170" width="7.85546875" style="86" customWidth="1"/>
    <col min="7171" max="7171" width="16.5703125" style="86" customWidth="1"/>
    <col min="7172" max="7173" width="12.85546875" style="86" bestFit="1" customWidth="1"/>
    <col min="7174" max="7174" width="14.42578125" style="86" bestFit="1" customWidth="1"/>
    <col min="7175" max="7424" width="11.42578125" style="86"/>
    <col min="7425" max="7425" width="76.85546875" style="86" bestFit="1" customWidth="1"/>
    <col min="7426" max="7426" width="7.85546875" style="86" customWidth="1"/>
    <col min="7427" max="7427" width="16.5703125" style="86" customWidth="1"/>
    <col min="7428" max="7429" width="12.85546875" style="86" bestFit="1" customWidth="1"/>
    <col min="7430" max="7430" width="14.42578125" style="86" bestFit="1" customWidth="1"/>
    <col min="7431" max="7680" width="11.42578125" style="86"/>
    <col min="7681" max="7681" width="76.85546875" style="86" bestFit="1" customWidth="1"/>
    <col min="7682" max="7682" width="7.85546875" style="86" customWidth="1"/>
    <col min="7683" max="7683" width="16.5703125" style="86" customWidth="1"/>
    <col min="7684" max="7685" width="12.85546875" style="86" bestFit="1" customWidth="1"/>
    <col min="7686" max="7686" width="14.42578125" style="86" bestFit="1" customWidth="1"/>
    <col min="7687" max="7936" width="11.42578125" style="86"/>
    <col min="7937" max="7937" width="76.85546875" style="86" bestFit="1" customWidth="1"/>
    <col min="7938" max="7938" width="7.85546875" style="86" customWidth="1"/>
    <col min="7939" max="7939" width="16.5703125" style="86" customWidth="1"/>
    <col min="7940" max="7941" width="12.85546875" style="86" bestFit="1" customWidth="1"/>
    <col min="7942" max="7942" width="14.42578125" style="86" bestFit="1" customWidth="1"/>
    <col min="7943" max="8192" width="11.42578125" style="86"/>
    <col min="8193" max="8193" width="76.85546875" style="86" bestFit="1" customWidth="1"/>
    <col min="8194" max="8194" width="7.85546875" style="86" customWidth="1"/>
    <col min="8195" max="8195" width="16.5703125" style="86" customWidth="1"/>
    <col min="8196" max="8197" width="12.85546875" style="86" bestFit="1" customWidth="1"/>
    <col min="8198" max="8198" width="14.42578125" style="86" bestFit="1" customWidth="1"/>
    <col min="8199" max="8448" width="11.42578125" style="86"/>
    <col min="8449" max="8449" width="76.85546875" style="86" bestFit="1" customWidth="1"/>
    <col min="8450" max="8450" width="7.85546875" style="86" customWidth="1"/>
    <col min="8451" max="8451" width="16.5703125" style="86" customWidth="1"/>
    <col min="8452" max="8453" width="12.85546875" style="86" bestFit="1" customWidth="1"/>
    <col min="8454" max="8454" width="14.42578125" style="86" bestFit="1" customWidth="1"/>
    <col min="8455" max="8704" width="11.42578125" style="86"/>
    <col min="8705" max="8705" width="76.85546875" style="86" bestFit="1" customWidth="1"/>
    <col min="8706" max="8706" width="7.85546875" style="86" customWidth="1"/>
    <col min="8707" max="8707" width="16.5703125" style="86" customWidth="1"/>
    <col min="8708" max="8709" width="12.85546875" style="86" bestFit="1" customWidth="1"/>
    <col min="8710" max="8710" width="14.42578125" style="86" bestFit="1" customWidth="1"/>
    <col min="8711" max="8960" width="11.42578125" style="86"/>
    <col min="8961" max="8961" width="76.85546875" style="86" bestFit="1" customWidth="1"/>
    <col min="8962" max="8962" width="7.85546875" style="86" customWidth="1"/>
    <col min="8963" max="8963" width="16.5703125" style="86" customWidth="1"/>
    <col min="8964" max="8965" width="12.85546875" style="86" bestFit="1" customWidth="1"/>
    <col min="8966" max="8966" width="14.42578125" style="86" bestFit="1" customWidth="1"/>
    <col min="8967" max="9216" width="11.42578125" style="86"/>
    <col min="9217" max="9217" width="76.85546875" style="86" bestFit="1" customWidth="1"/>
    <col min="9218" max="9218" width="7.85546875" style="86" customWidth="1"/>
    <col min="9219" max="9219" width="16.5703125" style="86" customWidth="1"/>
    <col min="9220" max="9221" width="12.85546875" style="86" bestFit="1" customWidth="1"/>
    <col min="9222" max="9222" width="14.42578125" style="86" bestFit="1" customWidth="1"/>
    <col min="9223" max="9472" width="11.42578125" style="86"/>
    <col min="9473" max="9473" width="76.85546875" style="86" bestFit="1" customWidth="1"/>
    <col min="9474" max="9474" width="7.85546875" style="86" customWidth="1"/>
    <col min="9475" max="9475" width="16.5703125" style="86" customWidth="1"/>
    <col min="9476" max="9477" width="12.85546875" style="86" bestFit="1" customWidth="1"/>
    <col min="9478" max="9478" width="14.42578125" style="86" bestFit="1" customWidth="1"/>
    <col min="9479" max="9728" width="11.42578125" style="86"/>
    <col min="9729" max="9729" width="76.85546875" style="86" bestFit="1" customWidth="1"/>
    <col min="9730" max="9730" width="7.85546875" style="86" customWidth="1"/>
    <col min="9731" max="9731" width="16.5703125" style="86" customWidth="1"/>
    <col min="9732" max="9733" width="12.85546875" style="86" bestFit="1" customWidth="1"/>
    <col min="9734" max="9734" width="14.42578125" style="86" bestFit="1" customWidth="1"/>
    <col min="9735" max="9984" width="11.42578125" style="86"/>
    <col min="9985" max="9985" width="76.85546875" style="86" bestFit="1" customWidth="1"/>
    <col min="9986" max="9986" width="7.85546875" style="86" customWidth="1"/>
    <col min="9987" max="9987" width="16.5703125" style="86" customWidth="1"/>
    <col min="9988" max="9989" width="12.85546875" style="86" bestFit="1" customWidth="1"/>
    <col min="9990" max="9990" width="14.42578125" style="86" bestFit="1" customWidth="1"/>
    <col min="9991" max="10240" width="11.42578125" style="86"/>
    <col min="10241" max="10241" width="76.85546875" style="86" bestFit="1" customWidth="1"/>
    <col min="10242" max="10242" width="7.85546875" style="86" customWidth="1"/>
    <col min="10243" max="10243" width="16.5703125" style="86" customWidth="1"/>
    <col min="10244" max="10245" width="12.85546875" style="86" bestFit="1" customWidth="1"/>
    <col min="10246" max="10246" width="14.42578125" style="86" bestFit="1" customWidth="1"/>
    <col min="10247" max="10496" width="11.42578125" style="86"/>
    <col min="10497" max="10497" width="76.85546875" style="86" bestFit="1" customWidth="1"/>
    <col min="10498" max="10498" width="7.85546875" style="86" customWidth="1"/>
    <col min="10499" max="10499" width="16.5703125" style="86" customWidth="1"/>
    <col min="10500" max="10501" width="12.85546875" style="86" bestFit="1" customWidth="1"/>
    <col min="10502" max="10502" width="14.42578125" style="86" bestFit="1" customWidth="1"/>
    <col min="10503" max="10752" width="11.42578125" style="86"/>
    <col min="10753" max="10753" width="76.85546875" style="86" bestFit="1" customWidth="1"/>
    <col min="10754" max="10754" width="7.85546875" style="86" customWidth="1"/>
    <col min="10755" max="10755" width="16.5703125" style="86" customWidth="1"/>
    <col min="10756" max="10757" width="12.85546875" style="86" bestFit="1" customWidth="1"/>
    <col min="10758" max="10758" width="14.42578125" style="86" bestFit="1" customWidth="1"/>
    <col min="10759" max="11008" width="11.42578125" style="86"/>
    <col min="11009" max="11009" width="76.85546875" style="86" bestFit="1" customWidth="1"/>
    <col min="11010" max="11010" width="7.85546875" style="86" customWidth="1"/>
    <col min="11011" max="11011" width="16.5703125" style="86" customWidth="1"/>
    <col min="11012" max="11013" width="12.85546875" style="86" bestFit="1" customWidth="1"/>
    <col min="11014" max="11014" width="14.42578125" style="86" bestFit="1" customWidth="1"/>
    <col min="11015" max="11264" width="11.42578125" style="86"/>
    <col min="11265" max="11265" width="76.85546875" style="86" bestFit="1" customWidth="1"/>
    <col min="11266" max="11266" width="7.85546875" style="86" customWidth="1"/>
    <col min="11267" max="11267" width="16.5703125" style="86" customWidth="1"/>
    <col min="11268" max="11269" width="12.85546875" style="86" bestFit="1" customWidth="1"/>
    <col min="11270" max="11270" width="14.42578125" style="86" bestFit="1" customWidth="1"/>
    <col min="11271" max="11520" width="11.42578125" style="86"/>
    <col min="11521" max="11521" width="76.85546875" style="86" bestFit="1" customWidth="1"/>
    <col min="11522" max="11522" width="7.85546875" style="86" customWidth="1"/>
    <col min="11523" max="11523" width="16.5703125" style="86" customWidth="1"/>
    <col min="11524" max="11525" width="12.85546875" style="86" bestFit="1" customWidth="1"/>
    <col min="11526" max="11526" width="14.42578125" style="86" bestFit="1" customWidth="1"/>
    <col min="11527" max="11776" width="11.42578125" style="86"/>
    <col min="11777" max="11777" width="76.85546875" style="86" bestFit="1" customWidth="1"/>
    <col min="11778" max="11778" width="7.85546875" style="86" customWidth="1"/>
    <col min="11779" max="11779" width="16.5703125" style="86" customWidth="1"/>
    <col min="11780" max="11781" width="12.85546875" style="86" bestFit="1" customWidth="1"/>
    <col min="11782" max="11782" width="14.42578125" style="86" bestFit="1" customWidth="1"/>
    <col min="11783" max="12032" width="11.42578125" style="86"/>
    <col min="12033" max="12033" width="76.85546875" style="86" bestFit="1" customWidth="1"/>
    <col min="12034" max="12034" width="7.85546875" style="86" customWidth="1"/>
    <col min="12035" max="12035" width="16.5703125" style="86" customWidth="1"/>
    <col min="12036" max="12037" width="12.85546875" style="86" bestFit="1" customWidth="1"/>
    <col min="12038" max="12038" width="14.42578125" style="86" bestFit="1" customWidth="1"/>
    <col min="12039" max="12288" width="11.42578125" style="86"/>
    <col min="12289" max="12289" width="76.85546875" style="86" bestFit="1" customWidth="1"/>
    <col min="12290" max="12290" width="7.85546875" style="86" customWidth="1"/>
    <col min="12291" max="12291" width="16.5703125" style="86" customWidth="1"/>
    <col min="12292" max="12293" width="12.85546875" style="86" bestFit="1" customWidth="1"/>
    <col min="12294" max="12294" width="14.42578125" style="86" bestFit="1" customWidth="1"/>
    <col min="12295" max="12544" width="11.42578125" style="86"/>
    <col min="12545" max="12545" width="76.85546875" style="86" bestFit="1" customWidth="1"/>
    <col min="12546" max="12546" width="7.85546875" style="86" customWidth="1"/>
    <col min="12547" max="12547" width="16.5703125" style="86" customWidth="1"/>
    <col min="12548" max="12549" width="12.85546875" style="86" bestFit="1" customWidth="1"/>
    <col min="12550" max="12550" width="14.42578125" style="86" bestFit="1" customWidth="1"/>
    <col min="12551" max="12800" width="11.42578125" style="86"/>
    <col min="12801" max="12801" width="76.85546875" style="86" bestFit="1" customWidth="1"/>
    <col min="12802" max="12802" width="7.85546875" style="86" customWidth="1"/>
    <col min="12803" max="12803" width="16.5703125" style="86" customWidth="1"/>
    <col min="12804" max="12805" width="12.85546875" style="86" bestFit="1" customWidth="1"/>
    <col min="12806" max="12806" width="14.42578125" style="86" bestFit="1" customWidth="1"/>
    <col min="12807" max="13056" width="11.42578125" style="86"/>
    <col min="13057" max="13057" width="76.85546875" style="86" bestFit="1" customWidth="1"/>
    <col min="13058" max="13058" width="7.85546875" style="86" customWidth="1"/>
    <col min="13059" max="13059" width="16.5703125" style="86" customWidth="1"/>
    <col min="13060" max="13061" width="12.85546875" style="86" bestFit="1" customWidth="1"/>
    <col min="13062" max="13062" width="14.42578125" style="86" bestFit="1" customWidth="1"/>
    <col min="13063" max="13312" width="11.42578125" style="86"/>
    <col min="13313" max="13313" width="76.85546875" style="86" bestFit="1" customWidth="1"/>
    <col min="13314" max="13314" width="7.85546875" style="86" customWidth="1"/>
    <col min="13315" max="13315" width="16.5703125" style="86" customWidth="1"/>
    <col min="13316" max="13317" width="12.85546875" style="86" bestFit="1" customWidth="1"/>
    <col min="13318" max="13318" width="14.42578125" style="86" bestFit="1" customWidth="1"/>
    <col min="13319" max="13568" width="11.42578125" style="86"/>
    <col min="13569" max="13569" width="76.85546875" style="86" bestFit="1" customWidth="1"/>
    <col min="13570" max="13570" width="7.85546875" style="86" customWidth="1"/>
    <col min="13571" max="13571" width="16.5703125" style="86" customWidth="1"/>
    <col min="13572" max="13573" width="12.85546875" style="86" bestFit="1" customWidth="1"/>
    <col min="13574" max="13574" width="14.42578125" style="86" bestFit="1" customWidth="1"/>
    <col min="13575" max="13824" width="11.42578125" style="86"/>
    <col min="13825" max="13825" width="76.85546875" style="86" bestFit="1" customWidth="1"/>
    <col min="13826" max="13826" width="7.85546875" style="86" customWidth="1"/>
    <col min="13827" max="13827" width="16.5703125" style="86" customWidth="1"/>
    <col min="13828" max="13829" width="12.85546875" style="86" bestFit="1" customWidth="1"/>
    <col min="13830" max="13830" width="14.42578125" style="86" bestFit="1" customWidth="1"/>
    <col min="13831" max="14080" width="11.42578125" style="86"/>
    <col min="14081" max="14081" width="76.85546875" style="86" bestFit="1" customWidth="1"/>
    <col min="14082" max="14082" width="7.85546875" style="86" customWidth="1"/>
    <col min="14083" max="14083" width="16.5703125" style="86" customWidth="1"/>
    <col min="14084" max="14085" width="12.85546875" style="86" bestFit="1" customWidth="1"/>
    <col min="14086" max="14086" width="14.42578125" style="86" bestFit="1" customWidth="1"/>
    <col min="14087" max="14336" width="11.42578125" style="86"/>
    <col min="14337" max="14337" width="76.85546875" style="86" bestFit="1" customWidth="1"/>
    <col min="14338" max="14338" width="7.85546875" style="86" customWidth="1"/>
    <col min="14339" max="14339" width="16.5703125" style="86" customWidth="1"/>
    <col min="14340" max="14341" width="12.85546875" style="86" bestFit="1" customWidth="1"/>
    <col min="14342" max="14342" width="14.42578125" style="86" bestFit="1" customWidth="1"/>
    <col min="14343" max="14592" width="11.42578125" style="86"/>
    <col min="14593" max="14593" width="76.85546875" style="86" bestFit="1" customWidth="1"/>
    <col min="14594" max="14594" width="7.85546875" style="86" customWidth="1"/>
    <col min="14595" max="14595" width="16.5703125" style="86" customWidth="1"/>
    <col min="14596" max="14597" width="12.85546875" style="86" bestFit="1" customWidth="1"/>
    <col min="14598" max="14598" width="14.42578125" style="86" bestFit="1" customWidth="1"/>
    <col min="14599" max="14848" width="11.42578125" style="86"/>
    <col min="14849" max="14849" width="76.85546875" style="86" bestFit="1" customWidth="1"/>
    <col min="14850" max="14850" width="7.85546875" style="86" customWidth="1"/>
    <col min="14851" max="14851" width="16.5703125" style="86" customWidth="1"/>
    <col min="14852" max="14853" width="12.85546875" style="86" bestFit="1" customWidth="1"/>
    <col min="14854" max="14854" width="14.42578125" style="86" bestFit="1" customWidth="1"/>
    <col min="14855" max="15104" width="11.42578125" style="86"/>
    <col min="15105" max="15105" width="76.85546875" style="86" bestFit="1" customWidth="1"/>
    <col min="15106" max="15106" width="7.85546875" style="86" customWidth="1"/>
    <col min="15107" max="15107" width="16.5703125" style="86" customWidth="1"/>
    <col min="15108" max="15109" width="12.85546875" style="86" bestFit="1" customWidth="1"/>
    <col min="15110" max="15110" width="14.42578125" style="86" bestFit="1" customWidth="1"/>
    <col min="15111" max="15360" width="11.42578125" style="86"/>
    <col min="15361" max="15361" width="76.85546875" style="86" bestFit="1" customWidth="1"/>
    <col min="15362" max="15362" width="7.85546875" style="86" customWidth="1"/>
    <col min="15363" max="15363" width="16.5703125" style="86" customWidth="1"/>
    <col min="15364" max="15365" width="12.85546875" style="86" bestFit="1" customWidth="1"/>
    <col min="15366" max="15366" width="14.42578125" style="86" bestFit="1" customWidth="1"/>
    <col min="15367" max="15616" width="11.42578125" style="86"/>
    <col min="15617" max="15617" width="76.85546875" style="86" bestFit="1" customWidth="1"/>
    <col min="15618" max="15618" width="7.85546875" style="86" customWidth="1"/>
    <col min="15619" max="15619" width="16.5703125" style="86" customWidth="1"/>
    <col min="15620" max="15621" width="12.85546875" style="86" bestFit="1" customWidth="1"/>
    <col min="15622" max="15622" width="14.42578125" style="86" bestFit="1" customWidth="1"/>
    <col min="15623" max="15872" width="11.42578125" style="86"/>
    <col min="15873" max="15873" width="76.85546875" style="86" bestFit="1" customWidth="1"/>
    <col min="15874" max="15874" width="7.85546875" style="86" customWidth="1"/>
    <col min="15875" max="15875" width="16.5703125" style="86" customWidth="1"/>
    <col min="15876" max="15877" width="12.85546875" style="86" bestFit="1" customWidth="1"/>
    <col min="15878" max="15878" width="14.42578125" style="86" bestFit="1" customWidth="1"/>
    <col min="15879" max="16128" width="11.42578125" style="86"/>
    <col min="16129" max="16129" width="76.85546875" style="86" bestFit="1" customWidth="1"/>
    <col min="16130" max="16130" width="7.85546875" style="86" customWidth="1"/>
    <col min="16131" max="16131" width="16.5703125" style="86" customWidth="1"/>
    <col min="16132" max="16133" width="12.85546875" style="86" bestFit="1" customWidth="1"/>
    <col min="16134" max="16134" width="14.42578125" style="86" bestFit="1" customWidth="1"/>
    <col min="16135" max="16384" width="11.42578125" style="86"/>
  </cols>
  <sheetData>
    <row r="1" spans="1:6" ht="160.5" customHeight="1" x14ac:dyDescent="0.2">
      <c r="A1" s="77" t="s">
        <v>281</v>
      </c>
      <c r="B1" s="207"/>
      <c r="C1" s="177" t="s">
        <v>0</v>
      </c>
      <c r="F1" s="208"/>
    </row>
    <row r="2" spans="1:6" x14ac:dyDescent="0.2">
      <c r="A2" s="209" t="s">
        <v>403</v>
      </c>
      <c r="B2" s="210"/>
      <c r="C2" s="177" t="s">
        <v>1</v>
      </c>
      <c r="F2" s="211"/>
    </row>
    <row r="3" spans="1:6" ht="18.75" x14ac:dyDescent="0.2">
      <c r="C3" s="212" t="s">
        <v>404</v>
      </c>
    </row>
    <row r="4" spans="1:6" x14ac:dyDescent="0.2">
      <c r="F4" s="213"/>
    </row>
    <row r="5" spans="1:6" ht="15.75" x14ac:dyDescent="0.2">
      <c r="C5" s="214" t="s">
        <v>533</v>
      </c>
    </row>
    <row r="6" spans="1:6" x14ac:dyDescent="0.2">
      <c r="C6" s="180" t="s">
        <v>258</v>
      </c>
    </row>
    <row r="9" spans="1:6" ht="18.75" x14ac:dyDescent="0.2">
      <c r="C9" s="107">
        <v>2016</v>
      </c>
      <c r="D9" s="107">
        <v>2015</v>
      </c>
      <c r="E9" s="212" t="s">
        <v>405</v>
      </c>
      <c r="F9" s="212" t="s">
        <v>406</v>
      </c>
    </row>
    <row r="10" spans="1:6" ht="13.5" thickBot="1" x14ac:dyDescent="0.25">
      <c r="A10" s="222" t="s">
        <v>2</v>
      </c>
      <c r="B10" s="146"/>
      <c r="C10" s="215">
        <f>C13+C19</f>
        <v>19916375.240000002</v>
      </c>
      <c r="D10" s="215">
        <f>D13+D19</f>
        <v>14591059.76</v>
      </c>
      <c r="F10" s="215">
        <f>C10-D10</f>
        <v>5325315.4800000023</v>
      </c>
    </row>
    <row r="11" spans="1:6" x14ac:dyDescent="0.2">
      <c r="A11" s="221"/>
    </row>
    <row r="12" spans="1:6" x14ac:dyDescent="0.2">
      <c r="A12" s="221"/>
    </row>
    <row r="13" spans="1:6" x14ac:dyDescent="0.2">
      <c r="A13" s="216" t="s">
        <v>4</v>
      </c>
      <c r="B13" s="217"/>
      <c r="C13" s="218">
        <f>SUM(C14:C16)</f>
        <v>12779138.57</v>
      </c>
      <c r="D13" s="218">
        <f>SUM(D14:D16)</f>
        <v>13649611.32</v>
      </c>
      <c r="E13" s="218">
        <f>D13-C13</f>
        <v>870472.75</v>
      </c>
    </row>
    <row r="14" spans="1:6" x14ac:dyDescent="0.2">
      <c r="A14" s="219" t="s">
        <v>407</v>
      </c>
      <c r="B14" s="207"/>
      <c r="C14" s="220">
        <v>11338007.99</v>
      </c>
      <c r="D14" s="220">
        <v>4832500.84</v>
      </c>
      <c r="E14" s="220"/>
      <c r="F14" s="220">
        <f>C14-D14+E14</f>
        <v>6505507.1500000004</v>
      </c>
    </row>
    <row r="15" spans="1:6" x14ac:dyDescent="0.2">
      <c r="A15" s="219" t="s">
        <v>197</v>
      </c>
      <c r="B15" s="207"/>
      <c r="C15" s="220">
        <v>1441130.58</v>
      </c>
      <c r="D15" s="220">
        <v>8816993.3499999996</v>
      </c>
      <c r="E15" s="220">
        <v>7375862.7699999996</v>
      </c>
      <c r="F15" s="220"/>
    </row>
    <row r="16" spans="1:6" x14ac:dyDescent="0.2">
      <c r="A16" s="219" t="s">
        <v>408</v>
      </c>
      <c r="B16" s="207"/>
      <c r="C16" s="220">
        <v>0</v>
      </c>
      <c r="D16" s="220">
        <v>117.13</v>
      </c>
      <c r="E16" s="220">
        <v>117.1</v>
      </c>
      <c r="F16" s="220"/>
    </row>
    <row r="17" spans="1:6" x14ac:dyDescent="0.2">
      <c r="A17" s="221"/>
    </row>
    <row r="18" spans="1:6" x14ac:dyDescent="0.2">
      <c r="A18" s="221"/>
    </row>
    <row r="19" spans="1:6" x14ac:dyDescent="0.2">
      <c r="A19" s="216" t="s">
        <v>14</v>
      </c>
      <c r="B19" s="217"/>
      <c r="C19" s="218">
        <f>SUM(C20:C22)</f>
        <v>7137236.6699999999</v>
      </c>
      <c r="D19" s="218">
        <f>SUM(D20:D22)</f>
        <v>941448.44</v>
      </c>
      <c r="F19" s="218">
        <f>SUM(C19-D19)</f>
        <v>6195788.2300000004</v>
      </c>
    </row>
    <row r="20" spans="1:6" x14ac:dyDescent="0.2">
      <c r="A20" s="219" t="s">
        <v>409</v>
      </c>
      <c r="B20" s="207"/>
      <c r="C20" s="220">
        <v>9959970.4700000007</v>
      </c>
      <c r="D20" s="220">
        <v>3589913.06</v>
      </c>
      <c r="F20" s="220">
        <f>C20-D20+E20</f>
        <v>6370057.4100000001</v>
      </c>
    </row>
    <row r="21" spans="1:6" x14ac:dyDescent="0.2">
      <c r="A21" s="219" t="s">
        <v>18</v>
      </c>
      <c r="B21" s="207"/>
      <c r="C21" s="220">
        <v>86314.54</v>
      </c>
      <c r="D21" s="220">
        <v>60598.080000000002</v>
      </c>
      <c r="F21" s="220">
        <f t="shared" ref="F21" si="0">C21-D21+E21</f>
        <v>25716.459999999992</v>
      </c>
    </row>
    <row r="22" spans="1:6" ht="25.5" x14ac:dyDescent="0.2">
      <c r="A22" s="219" t="s">
        <v>20</v>
      </c>
      <c r="B22" s="207"/>
      <c r="C22" s="220">
        <v>-2909048.34</v>
      </c>
      <c r="D22" s="220">
        <v>-2709062.7</v>
      </c>
      <c r="E22" s="220">
        <v>199985.64</v>
      </c>
      <c r="F22" s="220"/>
    </row>
    <row r="23" spans="1:6" x14ac:dyDescent="0.2">
      <c r="A23" s="221"/>
    </row>
    <row r="24" spans="1:6" x14ac:dyDescent="0.2">
      <c r="A24" s="221"/>
    </row>
    <row r="25" spans="1:6" x14ac:dyDescent="0.2">
      <c r="A25" s="221"/>
    </row>
    <row r="26" spans="1:6" ht="13.5" thickBot="1" x14ac:dyDescent="0.25">
      <c r="A26" s="222" t="s">
        <v>3</v>
      </c>
      <c r="B26" s="146"/>
      <c r="C26" s="215">
        <f>SUM(C29)</f>
        <v>555898.14</v>
      </c>
      <c r="D26" s="215">
        <f>SUM(D29)</f>
        <v>981370.17</v>
      </c>
      <c r="F26" s="215">
        <f>SUM(F29)</f>
        <v>425472.03</v>
      </c>
    </row>
    <row r="27" spans="1:6" ht="13.5" thickTop="1" x14ac:dyDescent="0.2">
      <c r="A27" s="221"/>
    </row>
    <row r="28" spans="1:6" x14ac:dyDescent="0.2">
      <c r="A28" s="221"/>
    </row>
    <row r="29" spans="1:6" x14ac:dyDescent="0.2">
      <c r="A29" s="216" t="s">
        <v>5</v>
      </c>
      <c r="B29" s="217"/>
      <c r="C29" s="218">
        <f>SUM(C30:C31)</f>
        <v>555898.14</v>
      </c>
      <c r="D29" s="218">
        <f>SUM(D30:D31)</f>
        <v>981370.17</v>
      </c>
      <c r="F29" s="218">
        <f>SUM(F30:F31)</f>
        <v>425472.03</v>
      </c>
    </row>
    <row r="30" spans="1:6" x14ac:dyDescent="0.2">
      <c r="A30" s="219" t="s">
        <v>410</v>
      </c>
      <c r="B30" s="207"/>
      <c r="C30" s="220">
        <v>535898.14</v>
      </c>
      <c r="D30" s="220">
        <v>941370.17</v>
      </c>
      <c r="F30" s="220">
        <f>D30-C30</f>
        <v>405472.03</v>
      </c>
    </row>
    <row r="31" spans="1:6" ht="25.5" x14ac:dyDescent="0.2">
      <c r="A31" s="219" t="s">
        <v>411</v>
      </c>
      <c r="B31" s="207"/>
      <c r="C31" s="220">
        <v>20000</v>
      </c>
      <c r="D31" s="220">
        <v>40000</v>
      </c>
      <c r="E31" s="220"/>
      <c r="F31" s="220">
        <v>20000</v>
      </c>
    </row>
    <row r="32" spans="1:6" x14ac:dyDescent="0.2">
      <c r="A32" s="221"/>
    </row>
    <row r="33" spans="1:6" ht="13.5" thickBot="1" x14ac:dyDescent="0.25">
      <c r="A33" s="222" t="s">
        <v>15</v>
      </c>
      <c r="B33" s="146"/>
      <c r="C33" s="215">
        <f>SUM(C36+C41)</f>
        <v>19360477.100000001</v>
      </c>
      <c r="D33" s="215">
        <f t="shared" ref="D33" si="1">SUM(D36+D41)</f>
        <v>13609689.59</v>
      </c>
      <c r="E33" s="215">
        <f>SUM(C33-D33)</f>
        <v>5750787.5100000016</v>
      </c>
    </row>
    <row r="34" spans="1:6" ht="13.5" thickTop="1" x14ac:dyDescent="0.2">
      <c r="A34" s="221"/>
    </row>
    <row r="35" spans="1:6" x14ac:dyDescent="0.2">
      <c r="A35" s="221"/>
    </row>
    <row r="36" spans="1:6" x14ac:dyDescent="0.2">
      <c r="A36" s="216" t="s">
        <v>17</v>
      </c>
      <c r="B36" s="217"/>
      <c r="C36" s="218">
        <v>477702.12</v>
      </c>
      <c r="D36" s="218">
        <f>SUM(D37:D38)</f>
        <v>477702.12</v>
      </c>
      <c r="E36" s="218"/>
    </row>
    <row r="37" spans="1:6" x14ac:dyDescent="0.2">
      <c r="A37" s="219" t="s">
        <v>19</v>
      </c>
      <c r="B37" s="207"/>
      <c r="C37" s="220">
        <v>468078.83</v>
      </c>
      <c r="D37" s="220">
        <v>468078.83</v>
      </c>
      <c r="F37" s="220"/>
    </row>
    <row r="38" spans="1:6" x14ac:dyDescent="0.2">
      <c r="A38" s="219" t="s">
        <v>21</v>
      </c>
      <c r="B38" s="207"/>
      <c r="C38" s="220">
        <v>9623.2900000000009</v>
      </c>
      <c r="D38" s="220">
        <v>9623.2900000000009</v>
      </c>
      <c r="E38" s="220"/>
    </row>
    <row r="39" spans="1:6" x14ac:dyDescent="0.2">
      <c r="A39" s="221"/>
    </row>
    <row r="40" spans="1:6" x14ac:dyDescent="0.2">
      <c r="A40" s="221"/>
    </row>
    <row r="41" spans="1:6" x14ac:dyDescent="0.2">
      <c r="A41" s="216" t="s">
        <v>24</v>
      </c>
      <c r="B41" s="217"/>
      <c r="C41" s="218">
        <f>SUM(C42:C43)</f>
        <v>18882774.98</v>
      </c>
      <c r="D41" s="218">
        <f t="shared" ref="D41" si="2">SUM(D42:D43)</f>
        <v>13131987.470000001</v>
      </c>
      <c r="E41" s="218">
        <f>E43-F42</f>
        <v>5750787.5099999998</v>
      </c>
    </row>
    <row r="42" spans="1:6" x14ac:dyDescent="0.2">
      <c r="A42" s="219" t="s">
        <v>25</v>
      </c>
      <c r="B42" s="207"/>
      <c r="C42" s="220">
        <v>7327119.6500000004</v>
      </c>
      <c r="D42" s="220">
        <v>10527805.140000001</v>
      </c>
      <c r="F42" s="220">
        <f>D42-C42</f>
        <v>3200685.49</v>
      </c>
    </row>
    <row r="43" spans="1:6" x14ac:dyDescent="0.2">
      <c r="A43" s="219" t="s">
        <v>26</v>
      </c>
      <c r="B43" s="207"/>
      <c r="C43" s="220">
        <v>11555655.33</v>
      </c>
      <c r="D43" s="220">
        <v>2604182.33</v>
      </c>
      <c r="E43" s="220">
        <f>C43-D43</f>
        <v>8951473</v>
      </c>
    </row>
    <row r="44" spans="1:6" x14ac:dyDescent="0.2">
      <c r="A44" s="221"/>
    </row>
    <row r="45" spans="1:6" ht="13.5" thickBot="1" x14ac:dyDescent="0.25">
      <c r="A45" s="223" t="s">
        <v>30</v>
      </c>
      <c r="B45" s="224"/>
      <c r="C45" s="215">
        <f>SUM(C26+C33)</f>
        <v>19916375.240000002</v>
      </c>
      <c r="D45" s="215">
        <f t="shared" ref="D45" si="3">SUM(D26+D33)</f>
        <v>14591059.76</v>
      </c>
      <c r="E45" s="215">
        <f>C45-D45</f>
        <v>5325315.4800000023</v>
      </c>
    </row>
    <row r="46" spans="1:6" ht="13.5" thickTop="1" x14ac:dyDescent="0.2">
      <c r="A46" s="221"/>
    </row>
    <row r="51" spans="4:7" x14ac:dyDescent="0.2">
      <c r="D51" s="37"/>
      <c r="F51" s="47"/>
      <c r="G51" s="47"/>
    </row>
    <row r="52" spans="4:7" x14ac:dyDescent="0.2">
      <c r="D52" s="37"/>
    </row>
    <row r="55" spans="4:7" x14ac:dyDescent="0.2">
      <c r="D55" s="45" t="s">
        <v>71</v>
      </c>
    </row>
    <row r="56" spans="4:7" x14ac:dyDescent="0.2">
      <c r="D56" s="45" t="s">
        <v>132</v>
      </c>
    </row>
  </sheetData>
  <printOptions horizontalCentered="1"/>
  <pageMargins left="0.15748031496062992" right="0.15748031496062992" top="1.2204724409448819" bottom="0.15748031496062992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12</vt:i4>
      </vt:variant>
    </vt:vector>
  </HeadingPairs>
  <TitlesOfParts>
    <vt:vector size="27" baseType="lpstr">
      <vt:lpstr>balance Mayo</vt:lpstr>
      <vt:lpstr>balance 4 NIV mayo</vt:lpstr>
      <vt:lpstr>edo. activ.Mayo</vt:lpstr>
      <vt:lpstr>estado variacion MAYO</vt:lpstr>
      <vt:lpstr>edo. flujo efe. MAYO </vt:lpstr>
      <vt:lpstr>cuenta economica MAYO</vt:lpstr>
      <vt:lpstr>anal.activo Mayo</vt:lpstr>
      <vt:lpstr>anaitico deuda publica mayo</vt:lpstr>
      <vt:lpstr>EDO CAMBIO SIT FINA FEB</vt:lpstr>
      <vt:lpstr>ANALITICO INGRESO MAYO </vt:lpstr>
      <vt:lpstr>ANALITICO EGRESOS MAYO</vt:lpstr>
      <vt:lpstr>clasificacion econominca mayo</vt:lpstr>
      <vt:lpstr>clasificacion admon admon mayo</vt:lpstr>
      <vt:lpstr>clasificacion funcional  mayo</vt:lpstr>
      <vt:lpstr>Hoja1</vt:lpstr>
      <vt:lpstr>'anal.activo Mayo'!Área_de_impresión</vt:lpstr>
      <vt:lpstr>'ANALITICO INGRESO MAYO '!Área_de_impresión</vt:lpstr>
      <vt:lpstr>'balance 4 NIV mayo'!Área_de_impresión</vt:lpstr>
      <vt:lpstr>'balance Mayo'!Área_de_impresión</vt:lpstr>
      <vt:lpstr>'clasificacion admon admon mayo'!Área_de_impresión</vt:lpstr>
      <vt:lpstr>'clasificacion econominca mayo'!Área_de_impresión</vt:lpstr>
      <vt:lpstr>'clasificacion funcional  mayo'!Área_de_impresión</vt:lpstr>
      <vt:lpstr>'cuenta economica MAYO'!Área_de_impresión</vt:lpstr>
      <vt:lpstr>'EDO CAMBIO SIT FINA FEB'!Área_de_impresión</vt:lpstr>
      <vt:lpstr>'edo. activ.Mayo'!Área_de_impresión</vt:lpstr>
      <vt:lpstr>'edo. flujo efe. MAYO '!Área_de_impresión</vt:lpstr>
      <vt:lpstr>'estado variacion MAYO'!Área_de_impresión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Contabilidad-ICC</dc:creator>
  <cp:lastModifiedBy>UnidaddeTransparen</cp:lastModifiedBy>
  <cp:lastPrinted>2016-07-11T14:54:26Z</cp:lastPrinted>
  <dcterms:created xsi:type="dcterms:W3CDTF">2015-04-25T18:04:34Z</dcterms:created>
  <dcterms:modified xsi:type="dcterms:W3CDTF">2016-10-07T18:48:43Z</dcterms:modified>
</cp:coreProperties>
</file>