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11760" activeTab="3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R26" i="4" l="1"/>
  <c r="Q26" i="4"/>
  <c r="P26" i="4"/>
  <c r="O26" i="4"/>
  <c r="M26" i="4"/>
  <c r="L26" i="4"/>
  <c r="K26" i="4"/>
  <c r="J26" i="4"/>
  <c r="I26" i="4"/>
  <c r="H26" i="4"/>
  <c r="N25" i="4"/>
  <c r="S25" i="4" s="1"/>
  <c r="N24" i="4"/>
  <c r="S24" i="4" s="1"/>
  <c r="N23" i="4"/>
  <c r="S23" i="4" s="1"/>
  <c r="N22" i="4"/>
  <c r="S22" i="4" s="1"/>
  <c r="N21" i="4"/>
  <c r="S21" i="4" s="1"/>
  <c r="N20" i="4"/>
  <c r="S20" i="4" s="1"/>
  <c r="N19" i="4"/>
  <c r="S19" i="4" s="1"/>
  <c r="N18" i="4"/>
  <c r="S18" i="4" s="1"/>
  <c r="N17" i="4"/>
  <c r="S17" i="4" s="1"/>
  <c r="N16" i="4"/>
  <c r="S16" i="4" s="1"/>
  <c r="N15" i="4"/>
  <c r="S15" i="4" s="1"/>
  <c r="N14" i="4"/>
  <c r="S14" i="4" s="1"/>
  <c r="N13" i="4"/>
  <c r="S13" i="4" s="1"/>
  <c r="N12" i="4"/>
  <c r="S12" i="4" s="1"/>
  <c r="N11" i="4"/>
  <c r="S11" i="4" s="1"/>
  <c r="N10" i="4"/>
  <c r="S10" i="4" s="1"/>
  <c r="N9" i="4"/>
  <c r="S9" i="4" s="1"/>
  <c r="N8" i="4"/>
  <c r="S8" i="4" s="1"/>
  <c r="N7" i="4"/>
  <c r="N26" i="4" s="1"/>
  <c r="S7" i="4" l="1"/>
  <c r="S26" i="4" s="1"/>
  <c r="R22" i="3"/>
  <c r="Q22" i="3"/>
  <c r="P22" i="3"/>
  <c r="O22" i="3"/>
  <c r="M22" i="3"/>
  <c r="L22" i="3"/>
  <c r="K22" i="3"/>
  <c r="J22" i="3"/>
  <c r="I22" i="3"/>
  <c r="H22" i="3"/>
  <c r="Z21" i="3"/>
  <c r="AA21" i="3" s="1"/>
  <c r="N21" i="3"/>
  <c r="S21" i="3" s="1"/>
  <c r="Z20" i="3"/>
  <c r="AA20" i="3" s="1"/>
  <c r="N20" i="3"/>
  <c r="S20" i="3" s="1"/>
  <c r="Z19" i="3"/>
  <c r="AA19" i="3" s="1"/>
  <c r="N19" i="3"/>
  <c r="S19" i="3" s="1"/>
  <c r="Z18" i="3"/>
  <c r="AA18" i="3" s="1"/>
  <c r="N18" i="3"/>
  <c r="S18" i="3" s="1"/>
  <c r="Z17" i="3"/>
  <c r="AA17" i="3" s="1"/>
  <c r="N17" i="3"/>
  <c r="S17" i="3" s="1"/>
  <c r="Z16" i="3"/>
  <c r="AA16" i="3" s="1"/>
  <c r="N16" i="3"/>
  <c r="S16" i="3" s="1"/>
  <c r="Z15" i="3"/>
  <c r="AA15" i="3" s="1"/>
  <c r="N15" i="3"/>
  <c r="S15" i="3" s="1"/>
  <c r="Z14" i="3"/>
  <c r="AA14" i="3" s="1"/>
  <c r="N14" i="3"/>
  <c r="S14" i="3" s="1"/>
  <c r="Z13" i="3"/>
  <c r="AA13" i="3" s="1"/>
  <c r="N13" i="3"/>
  <c r="S13" i="3" s="1"/>
  <c r="Z12" i="3"/>
  <c r="AA12" i="3" s="1"/>
  <c r="N12" i="3"/>
  <c r="S12" i="3" s="1"/>
  <c r="Z11" i="3"/>
  <c r="AA11" i="3" s="1"/>
  <c r="N11" i="3"/>
  <c r="S11" i="3" s="1"/>
  <c r="Z10" i="3"/>
  <c r="AA10" i="3" s="1"/>
  <c r="N10" i="3"/>
  <c r="S10" i="3" s="1"/>
  <c r="Z9" i="3"/>
  <c r="AA9" i="3" s="1"/>
  <c r="N9" i="3"/>
  <c r="S9" i="3" s="1"/>
  <c r="Z8" i="3"/>
  <c r="AA8" i="3" s="1"/>
  <c r="N8" i="3"/>
  <c r="S8" i="3" s="1"/>
  <c r="S22" i="3" s="1"/>
  <c r="AB8" i="3" l="1"/>
  <c r="AC8" i="3" s="1"/>
  <c r="AB9" i="3"/>
  <c r="AC9" i="3" s="1"/>
  <c r="AB10" i="3"/>
  <c r="AC10" i="3" s="1"/>
  <c r="AB11" i="3"/>
  <c r="AC11" i="3" s="1"/>
  <c r="AB12" i="3"/>
  <c r="AC12" i="3" s="1"/>
  <c r="AB13" i="3"/>
  <c r="AC13" i="3" s="1"/>
  <c r="AB14" i="3"/>
  <c r="AC14" i="3" s="1"/>
  <c r="AB15" i="3"/>
  <c r="AC15" i="3" s="1"/>
  <c r="AB16" i="3"/>
  <c r="AC16" i="3" s="1"/>
  <c r="AB17" i="3"/>
  <c r="AC17" i="3" s="1"/>
  <c r="AB18" i="3"/>
  <c r="AC18" i="3" s="1"/>
  <c r="AB19" i="3"/>
  <c r="AC19" i="3" s="1"/>
  <c r="AB20" i="3"/>
  <c r="AC20" i="3" s="1"/>
  <c r="AB21" i="3"/>
  <c r="AC21" i="3" s="1"/>
  <c r="N22" i="3"/>
  <c r="AB15" i="2"/>
  <c r="AA15" i="2"/>
  <c r="AA8" i="2"/>
  <c r="AA9" i="2"/>
  <c r="AB8" i="2"/>
  <c r="AB9" i="2"/>
  <c r="AB14" i="2"/>
  <c r="O15" i="2"/>
  <c r="T15" i="2" s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AA14" i="2"/>
  <c r="Z22" i="2"/>
  <c r="AA22" i="2" s="1"/>
  <c r="Z7" i="2"/>
  <c r="AA7" i="2" s="1"/>
  <c r="Z10" i="2"/>
  <c r="AB10" i="2" s="1"/>
  <c r="Z11" i="2"/>
  <c r="AB11" i="2" s="1"/>
  <c r="Z12" i="2"/>
  <c r="AB12" i="2" s="1"/>
  <c r="Z13" i="2"/>
  <c r="AB13" i="2" s="1"/>
  <c r="Z16" i="2"/>
  <c r="AB16" i="2" s="1"/>
  <c r="Z17" i="2"/>
  <c r="AA17" i="2" s="1"/>
  <c r="Z18" i="2"/>
  <c r="AB18" i="2" s="1"/>
  <c r="Z19" i="2"/>
  <c r="AA19" i="2" s="1"/>
  <c r="Z20" i="2"/>
  <c r="AB20" i="2" s="1"/>
  <c r="Z21" i="2"/>
  <c r="AA21" i="2" s="1"/>
  <c r="Z6" i="2"/>
  <c r="AB6" i="2" s="1"/>
  <c r="X61" i="1"/>
  <c r="Z61" i="1" s="1"/>
  <c r="X62" i="1"/>
  <c r="Z62" i="1" s="1"/>
  <c r="X63" i="1"/>
  <c r="Z63" i="1" s="1"/>
  <c r="X64" i="1"/>
  <c r="Z64" i="1" s="1"/>
  <c r="X65" i="1"/>
  <c r="Z65" i="1" s="1"/>
  <c r="X66" i="1"/>
  <c r="Z66" i="1" s="1"/>
  <c r="X67" i="1"/>
  <c r="Z67" i="1" s="1"/>
  <c r="X68" i="1"/>
  <c r="Z68" i="1" s="1"/>
  <c r="X69" i="1"/>
  <c r="Z69" i="1" s="1"/>
  <c r="X70" i="1"/>
  <c r="Z70" i="1" s="1"/>
  <c r="X71" i="1"/>
  <c r="Z71" i="1" s="1"/>
  <c r="X72" i="1"/>
  <c r="Z72" i="1" s="1"/>
  <c r="X73" i="1"/>
  <c r="Z73" i="1" s="1"/>
  <c r="X74" i="1"/>
  <c r="Z74" i="1" s="1"/>
  <c r="X75" i="1"/>
  <c r="Z75" i="1" s="1"/>
  <c r="X76" i="1"/>
  <c r="Z76" i="1" s="1"/>
  <c r="X77" i="1"/>
  <c r="Z77" i="1" s="1"/>
  <c r="X78" i="1"/>
  <c r="Z78" i="1" s="1"/>
  <c r="X79" i="1"/>
  <c r="Z79" i="1" s="1"/>
  <c r="X80" i="1"/>
  <c r="Z80" i="1" s="1"/>
  <c r="X81" i="1"/>
  <c r="Z81" i="1" s="1"/>
  <c r="X82" i="1"/>
  <c r="Z82" i="1" s="1"/>
  <c r="X83" i="1"/>
  <c r="Z83" i="1" s="1"/>
  <c r="X84" i="1"/>
  <c r="Z84" i="1" s="1"/>
  <c r="X85" i="1"/>
  <c r="Z85" i="1" s="1"/>
  <c r="X86" i="1"/>
  <c r="Z86" i="1" s="1"/>
  <c r="X87" i="1"/>
  <c r="Z87" i="1" s="1"/>
  <c r="X88" i="1"/>
  <c r="Z88" i="1" s="1"/>
  <c r="X89" i="1"/>
  <c r="Z89" i="1" s="1"/>
  <c r="X90" i="1"/>
  <c r="Z90" i="1" s="1"/>
  <c r="X91" i="1"/>
  <c r="Z91" i="1" s="1"/>
  <c r="X92" i="1"/>
  <c r="Z92" i="1" s="1"/>
  <c r="X93" i="1"/>
  <c r="Z93" i="1" s="1"/>
  <c r="X94" i="1"/>
  <c r="Z94" i="1" s="1"/>
  <c r="X95" i="1"/>
  <c r="Z95" i="1" s="1"/>
  <c r="X96" i="1"/>
  <c r="Z96" i="1" s="1"/>
  <c r="X97" i="1"/>
  <c r="Z97" i="1" s="1"/>
  <c r="X98" i="1"/>
  <c r="Y98" i="1" s="1"/>
  <c r="X99" i="1"/>
  <c r="Z99" i="1" s="1"/>
  <c r="X100" i="1"/>
  <c r="Z100" i="1" s="1"/>
  <c r="X101" i="1"/>
  <c r="Z101" i="1" s="1"/>
  <c r="X102" i="1"/>
  <c r="Z102" i="1" s="1"/>
  <c r="X103" i="1"/>
  <c r="Z103" i="1" s="1"/>
  <c r="X104" i="1"/>
  <c r="Z104" i="1" s="1"/>
  <c r="X105" i="1"/>
  <c r="Z105" i="1" s="1"/>
  <c r="X106" i="1"/>
  <c r="Z106" i="1" s="1"/>
  <c r="X107" i="1"/>
  <c r="Z107" i="1" s="1"/>
  <c r="X108" i="1"/>
  <c r="Z108" i="1" s="1"/>
  <c r="X109" i="1"/>
  <c r="Z109" i="1" s="1"/>
  <c r="X110" i="1"/>
  <c r="Z110" i="1" s="1"/>
  <c r="X111" i="1"/>
  <c r="Z111" i="1" s="1"/>
  <c r="X112" i="1"/>
  <c r="Z112" i="1" s="1"/>
  <c r="X113" i="1"/>
  <c r="Z113" i="1" s="1"/>
  <c r="X114" i="1"/>
  <c r="Z114" i="1" s="1"/>
  <c r="X60" i="1"/>
  <c r="Z60" i="1" s="1"/>
  <c r="X55" i="1"/>
  <c r="Z55" i="1" s="1"/>
  <c r="X56" i="1"/>
  <c r="Z56" i="1" s="1"/>
  <c r="X54" i="1"/>
  <c r="Z54" i="1" s="1"/>
  <c r="X41" i="1"/>
  <c r="Z41" i="1" s="1"/>
  <c r="X42" i="1"/>
  <c r="Z42" i="1" s="1"/>
  <c r="X43" i="1"/>
  <c r="Z43" i="1" s="1"/>
  <c r="X44" i="1"/>
  <c r="Z44" i="1" s="1"/>
  <c r="X45" i="1"/>
  <c r="Z45" i="1" s="1"/>
  <c r="X46" i="1"/>
  <c r="Y46" i="1" s="1"/>
  <c r="X47" i="1"/>
  <c r="Z47" i="1" s="1"/>
  <c r="X48" i="1"/>
  <c r="Z48" i="1" s="1"/>
  <c r="X49" i="1"/>
  <c r="Z49" i="1" s="1"/>
  <c r="X50" i="1"/>
  <c r="Z50" i="1" s="1"/>
  <c r="X40" i="1"/>
  <c r="Z40" i="1" s="1"/>
  <c r="X7" i="1"/>
  <c r="Y7" i="1" s="1"/>
  <c r="X8" i="1"/>
  <c r="Z8" i="1" s="1"/>
  <c r="X9" i="1"/>
  <c r="Z9" i="1" s="1"/>
  <c r="X10" i="1"/>
  <c r="Z10" i="1" s="1"/>
  <c r="X11" i="1"/>
  <c r="Y11" i="1" s="1"/>
  <c r="X12" i="1"/>
  <c r="Z12" i="1" s="1"/>
  <c r="X13" i="1"/>
  <c r="Z13" i="1" s="1"/>
  <c r="X14" i="1"/>
  <c r="Z14" i="1" s="1"/>
  <c r="X15" i="1"/>
  <c r="Z15" i="1" s="1"/>
  <c r="X16" i="1"/>
  <c r="Z16" i="1" s="1"/>
  <c r="X17" i="1"/>
  <c r="Y17" i="1" s="1"/>
  <c r="X18" i="1"/>
  <c r="Z18" i="1" s="1"/>
  <c r="X19" i="1"/>
  <c r="Z19" i="1" s="1"/>
  <c r="X20" i="1"/>
  <c r="Z20" i="1" s="1"/>
  <c r="X21" i="1"/>
  <c r="Y21" i="1" s="1"/>
  <c r="X22" i="1"/>
  <c r="Z22" i="1" s="1"/>
  <c r="X23" i="1"/>
  <c r="Z23" i="1" s="1"/>
  <c r="X24" i="1"/>
  <c r="Z24" i="1" s="1"/>
  <c r="X25" i="1"/>
  <c r="Y25" i="1" s="1"/>
  <c r="X26" i="1"/>
  <c r="Z26" i="1" s="1"/>
  <c r="X27" i="1"/>
  <c r="Z27" i="1" s="1"/>
  <c r="X28" i="1"/>
  <c r="Z28" i="1" s="1"/>
  <c r="X29" i="1"/>
  <c r="Y29" i="1" s="1"/>
  <c r="X30" i="1"/>
  <c r="Z30" i="1" s="1"/>
  <c r="X31" i="1"/>
  <c r="Z31" i="1" s="1"/>
  <c r="X32" i="1"/>
  <c r="Z32" i="1" s="1"/>
  <c r="X33" i="1"/>
  <c r="Y33" i="1" s="1"/>
  <c r="X34" i="1"/>
  <c r="Z34" i="1" s="1"/>
  <c r="X35" i="1"/>
  <c r="Z35" i="1" s="1"/>
  <c r="X36" i="1"/>
  <c r="Z36" i="1" s="1"/>
  <c r="X6" i="1"/>
  <c r="Y6" i="1" s="1"/>
  <c r="AC14" i="2" l="1"/>
  <c r="AC15" i="2"/>
  <c r="AB7" i="2"/>
  <c r="AB19" i="2"/>
  <c r="AC19" i="2"/>
  <c r="AC7" i="2"/>
  <c r="AB21" i="2"/>
  <c r="AC21" i="2" s="1"/>
  <c r="AB17" i="2"/>
  <c r="AC17" i="2" s="1"/>
  <c r="AC22" i="3"/>
  <c r="AA20" i="2"/>
  <c r="AC20" i="2" s="1"/>
  <c r="AA18" i="2"/>
  <c r="AC18" i="2" s="1"/>
  <c r="AA12" i="2"/>
  <c r="AC12" i="2" s="1"/>
  <c r="AA10" i="2"/>
  <c r="AC10" i="2" s="1"/>
  <c r="AA16" i="2"/>
  <c r="AC16" i="2" s="1"/>
  <c r="AA6" i="2"/>
  <c r="AC6" i="2" s="1"/>
  <c r="AA13" i="2"/>
  <c r="AC13" i="2" s="1"/>
  <c r="AA11" i="2"/>
  <c r="AC11" i="2" s="1"/>
  <c r="AB22" i="2"/>
  <c r="AC22" i="2" s="1"/>
  <c r="AC9" i="2"/>
  <c r="AC8" i="2"/>
  <c r="Y35" i="1"/>
  <c r="AA35" i="1" s="1"/>
  <c r="Y31" i="1"/>
  <c r="AA31" i="1" s="1"/>
  <c r="Y27" i="1"/>
  <c r="AA27" i="1" s="1"/>
  <c r="Y23" i="1"/>
  <c r="AA23" i="1" s="1"/>
  <c r="Y19" i="1"/>
  <c r="AA19" i="1" s="1"/>
  <c r="Y15" i="1"/>
  <c r="AA15" i="1" s="1"/>
  <c r="Y13" i="1"/>
  <c r="AA13" i="1" s="1"/>
  <c r="Y9" i="1"/>
  <c r="AA9" i="1" s="1"/>
  <c r="Y50" i="1"/>
  <c r="AA50" i="1" s="1"/>
  <c r="Y48" i="1"/>
  <c r="AA48" i="1" s="1"/>
  <c r="Y44" i="1"/>
  <c r="AA44" i="1" s="1"/>
  <c r="Y42" i="1"/>
  <c r="AA42" i="1" s="1"/>
  <c r="Y54" i="1"/>
  <c r="AA54" i="1" s="1"/>
  <c r="Y55" i="1"/>
  <c r="AA55" i="1" s="1"/>
  <c r="Y114" i="1"/>
  <c r="AA114" i="1" s="1"/>
  <c r="Y112" i="1"/>
  <c r="AA112" i="1" s="1"/>
  <c r="Y110" i="1"/>
  <c r="AA110" i="1" s="1"/>
  <c r="Y108" i="1"/>
  <c r="AA108" i="1" s="1"/>
  <c r="Y106" i="1"/>
  <c r="AA106" i="1" s="1"/>
  <c r="Y104" i="1"/>
  <c r="AA104" i="1" s="1"/>
  <c r="Y102" i="1"/>
  <c r="AA102" i="1" s="1"/>
  <c r="Y100" i="1"/>
  <c r="AA100" i="1" s="1"/>
  <c r="Y96" i="1"/>
  <c r="AA96" i="1" s="1"/>
  <c r="Y94" i="1"/>
  <c r="AA94" i="1" s="1"/>
  <c r="Y92" i="1"/>
  <c r="AA92" i="1" s="1"/>
  <c r="Y90" i="1"/>
  <c r="AA90" i="1" s="1"/>
  <c r="Y88" i="1"/>
  <c r="AA88" i="1" s="1"/>
  <c r="Y86" i="1"/>
  <c r="AA86" i="1" s="1"/>
  <c r="Y84" i="1"/>
  <c r="AA84" i="1" s="1"/>
  <c r="Y82" i="1"/>
  <c r="AA82" i="1" s="1"/>
  <c r="Y80" i="1"/>
  <c r="AA80" i="1" s="1"/>
  <c r="Y78" i="1"/>
  <c r="AA78" i="1" s="1"/>
  <c r="Y76" i="1"/>
  <c r="AA76" i="1" s="1"/>
  <c r="Y74" i="1"/>
  <c r="AA74" i="1" s="1"/>
  <c r="Y72" i="1"/>
  <c r="AA72" i="1" s="1"/>
  <c r="Y70" i="1"/>
  <c r="AA70" i="1" s="1"/>
  <c r="Y68" i="1"/>
  <c r="AA68" i="1" s="1"/>
  <c r="Y66" i="1"/>
  <c r="AA66" i="1" s="1"/>
  <c r="Y64" i="1"/>
  <c r="AA64" i="1" s="1"/>
  <c r="Y62" i="1"/>
  <c r="AA62" i="1" s="1"/>
  <c r="Z6" i="1"/>
  <c r="AA6" i="1" s="1"/>
  <c r="Z33" i="1"/>
  <c r="AA33" i="1" s="1"/>
  <c r="Z29" i="1"/>
  <c r="AA29" i="1" s="1"/>
  <c r="Z25" i="1"/>
  <c r="AA25" i="1" s="1"/>
  <c r="Z21" i="1"/>
  <c r="AA21" i="1" s="1"/>
  <c r="Z17" i="1"/>
  <c r="AA17" i="1" s="1"/>
  <c r="Z11" i="1"/>
  <c r="AA11" i="1" s="1"/>
  <c r="Z7" i="1"/>
  <c r="AA7" i="1" s="1"/>
  <c r="Z46" i="1"/>
  <c r="AA46" i="1" s="1"/>
  <c r="Z98" i="1"/>
  <c r="AA98" i="1" s="1"/>
  <c r="Y36" i="1"/>
  <c r="AA36" i="1" s="1"/>
  <c r="Y34" i="1"/>
  <c r="AA34" i="1" s="1"/>
  <c r="Y32" i="1"/>
  <c r="AA32" i="1" s="1"/>
  <c r="Y30" i="1"/>
  <c r="AA30" i="1" s="1"/>
  <c r="Y28" i="1"/>
  <c r="AA28" i="1" s="1"/>
  <c r="Y26" i="1"/>
  <c r="AA26" i="1" s="1"/>
  <c r="Y24" i="1"/>
  <c r="AA24" i="1" s="1"/>
  <c r="Y22" i="1"/>
  <c r="AA22" i="1" s="1"/>
  <c r="Y20" i="1"/>
  <c r="AA20" i="1" s="1"/>
  <c r="Y18" i="1"/>
  <c r="AA18" i="1" s="1"/>
  <c r="Y16" i="1"/>
  <c r="AA16" i="1" s="1"/>
  <c r="Y14" i="1"/>
  <c r="AA14" i="1" s="1"/>
  <c r="Y12" i="1"/>
  <c r="AA12" i="1" s="1"/>
  <c r="Y10" i="1"/>
  <c r="AA10" i="1" s="1"/>
  <c r="Y8" i="1"/>
  <c r="AA8" i="1" s="1"/>
  <c r="Y40" i="1"/>
  <c r="AA40" i="1" s="1"/>
  <c r="Y49" i="1"/>
  <c r="AA49" i="1" s="1"/>
  <c r="Y47" i="1"/>
  <c r="AA47" i="1" s="1"/>
  <c r="Y45" i="1"/>
  <c r="AA45" i="1" s="1"/>
  <c r="Y43" i="1"/>
  <c r="AA43" i="1" s="1"/>
  <c r="Y41" i="1"/>
  <c r="AA41" i="1" s="1"/>
  <c r="Y56" i="1"/>
  <c r="AA56" i="1" s="1"/>
  <c r="Y60" i="1"/>
  <c r="AA60" i="1" s="1"/>
  <c r="Y113" i="1"/>
  <c r="AA113" i="1" s="1"/>
  <c r="Y111" i="1"/>
  <c r="AA111" i="1" s="1"/>
  <c r="Y109" i="1"/>
  <c r="AA109" i="1" s="1"/>
  <c r="Y107" i="1"/>
  <c r="AA107" i="1" s="1"/>
  <c r="Y105" i="1"/>
  <c r="AA105" i="1" s="1"/>
  <c r="Y103" i="1"/>
  <c r="AA103" i="1" s="1"/>
  <c r="Y101" i="1"/>
  <c r="AA101" i="1" s="1"/>
  <c r="Y99" i="1"/>
  <c r="AA99" i="1" s="1"/>
  <c r="Y97" i="1"/>
  <c r="AA97" i="1" s="1"/>
  <c r="Y95" i="1"/>
  <c r="AA95" i="1" s="1"/>
  <c r="Y93" i="1"/>
  <c r="AA93" i="1" s="1"/>
  <c r="Y91" i="1"/>
  <c r="AA91" i="1" s="1"/>
  <c r="Y89" i="1"/>
  <c r="AA89" i="1" s="1"/>
  <c r="Y87" i="1"/>
  <c r="AA87" i="1" s="1"/>
  <c r="Y85" i="1"/>
  <c r="AA85" i="1" s="1"/>
  <c r="Y83" i="1"/>
  <c r="AA83" i="1" s="1"/>
  <c r="Y81" i="1"/>
  <c r="AA81" i="1" s="1"/>
  <c r="Y79" i="1"/>
  <c r="AA79" i="1" s="1"/>
  <c r="Y77" i="1"/>
  <c r="AA77" i="1" s="1"/>
  <c r="Y75" i="1"/>
  <c r="AA75" i="1" s="1"/>
  <c r="Y73" i="1"/>
  <c r="AA73" i="1" s="1"/>
  <c r="Y71" i="1"/>
  <c r="AA71" i="1" s="1"/>
  <c r="Y69" i="1"/>
  <c r="AA69" i="1" s="1"/>
  <c r="Y67" i="1"/>
  <c r="AA67" i="1" s="1"/>
  <c r="Y65" i="1"/>
  <c r="AA65" i="1" s="1"/>
  <c r="Y63" i="1"/>
  <c r="AA63" i="1" s="1"/>
  <c r="Y61" i="1"/>
  <c r="AA61" i="1" s="1"/>
  <c r="N70" i="1"/>
  <c r="S70" i="1" s="1"/>
  <c r="N32" i="1"/>
  <c r="N33" i="1"/>
  <c r="N34" i="1"/>
  <c r="N29" i="1"/>
  <c r="S29" i="1" s="1"/>
  <c r="N30" i="1"/>
  <c r="S30" i="1" s="1"/>
  <c r="N31" i="1"/>
  <c r="S31" i="1" s="1"/>
  <c r="N94" i="1"/>
  <c r="S94" i="1" s="1"/>
  <c r="N93" i="1"/>
  <c r="S93" i="1" s="1"/>
  <c r="N92" i="1"/>
  <c r="S92" i="1" s="1"/>
  <c r="N91" i="1"/>
  <c r="S91" i="1" s="1"/>
  <c r="N90" i="1"/>
  <c r="S90" i="1" s="1"/>
  <c r="AC23" i="2" l="1"/>
  <c r="AA37" i="1"/>
  <c r="AA51" i="1"/>
  <c r="AA57" i="1"/>
  <c r="AA115" i="1"/>
  <c r="S85" i="1"/>
  <c r="AA117" i="1" l="1"/>
  <c r="S73" i="1"/>
  <c r="N65" i="1"/>
  <c r="S65" i="1" s="1"/>
  <c r="N64" i="1"/>
  <c r="S64" i="1" s="1"/>
  <c r="N61" i="1"/>
  <c r="S61" i="1" s="1"/>
  <c r="N55" i="1"/>
  <c r="S55" i="1" s="1"/>
  <c r="S33" i="1"/>
  <c r="N11" i="1" l="1"/>
  <c r="S11" i="1" s="1"/>
  <c r="N62" i="1" l="1"/>
  <c r="S62" i="1" s="1"/>
  <c r="N63" i="1"/>
  <c r="S63" i="1" s="1"/>
  <c r="N66" i="1"/>
  <c r="S66" i="1" s="1"/>
  <c r="N67" i="1"/>
  <c r="S67" i="1" s="1"/>
  <c r="N68" i="1"/>
  <c r="S68" i="1" s="1"/>
  <c r="N69" i="1"/>
  <c r="S69" i="1" s="1"/>
  <c r="N71" i="1"/>
  <c r="S71" i="1" s="1"/>
  <c r="N72" i="1"/>
  <c r="S72" i="1" s="1"/>
  <c r="S74" i="1"/>
  <c r="S75" i="1"/>
  <c r="S76" i="1"/>
  <c r="S77" i="1"/>
  <c r="S78" i="1"/>
  <c r="S79" i="1"/>
  <c r="S80" i="1"/>
  <c r="S81" i="1"/>
  <c r="S82" i="1"/>
  <c r="S83" i="1"/>
  <c r="S84" i="1"/>
  <c r="N86" i="1"/>
  <c r="S86" i="1" s="1"/>
  <c r="N87" i="1"/>
  <c r="S87" i="1" s="1"/>
  <c r="N88" i="1"/>
  <c r="S88" i="1" s="1"/>
  <c r="N89" i="1"/>
  <c r="S89" i="1" s="1"/>
  <c r="N95" i="1"/>
  <c r="S95" i="1" s="1"/>
  <c r="N96" i="1"/>
  <c r="S96" i="1" s="1"/>
  <c r="N97" i="1"/>
  <c r="S97" i="1" s="1"/>
  <c r="N98" i="1"/>
  <c r="S98" i="1" s="1"/>
  <c r="N99" i="1"/>
  <c r="S99" i="1" s="1"/>
  <c r="N100" i="1"/>
  <c r="S100" i="1" s="1"/>
  <c r="N101" i="1"/>
  <c r="S101" i="1" s="1"/>
  <c r="N102" i="1"/>
  <c r="S102" i="1" s="1"/>
  <c r="N103" i="1"/>
  <c r="S103" i="1" s="1"/>
  <c r="N104" i="1"/>
  <c r="S104" i="1" s="1"/>
  <c r="N105" i="1"/>
  <c r="S105" i="1" s="1"/>
  <c r="N106" i="1"/>
  <c r="S106" i="1" s="1"/>
  <c r="N107" i="1"/>
  <c r="S107" i="1" s="1"/>
  <c r="N108" i="1"/>
  <c r="S108" i="1" s="1"/>
  <c r="N109" i="1"/>
  <c r="S109" i="1" s="1"/>
  <c r="N110" i="1"/>
  <c r="S110" i="1" s="1"/>
  <c r="N111" i="1"/>
  <c r="S111" i="1" s="1"/>
  <c r="N112" i="1"/>
  <c r="S112" i="1" s="1"/>
  <c r="N113" i="1"/>
  <c r="S113" i="1" s="1"/>
  <c r="N114" i="1"/>
  <c r="S114" i="1" s="1"/>
  <c r="N60" i="1"/>
  <c r="S60" i="1" s="1"/>
  <c r="N56" i="1"/>
  <c r="S56" i="1" s="1"/>
  <c r="N54" i="1"/>
  <c r="S54" i="1" s="1"/>
  <c r="I57" i="1"/>
  <c r="J57" i="1"/>
  <c r="K57" i="1"/>
  <c r="L57" i="1"/>
  <c r="M57" i="1"/>
  <c r="O57" i="1"/>
  <c r="P57" i="1"/>
  <c r="Q57" i="1"/>
  <c r="R57" i="1"/>
  <c r="H57" i="1"/>
  <c r="I51" i="1"/>
  <c r="J51" i="1"/>
  <c r="K51" i="1"/>
  <c r="L51" i="1"/>
  <c r="M51" i="1"/>
  <c r="O51" i="1"/>
  <c r="P51" i="1"/>
  <c r="Q51" i="1"/>
  <c r="R51" i="1"/>
  <c r="H51" i="1"/>
  <c r="I37" i="1"/>
  <c r="J37" i="1"/>
  <c r="K37" i="1"/>
  <c r="L37" i="1"/>
  <c r="M37" i="1"/>
  <c r="O37" i="1"/>
  <c r="P37" i="1"/>
  <c r="Q37" i="1"/>
  <c r="R37" i="1"/>
  <c r="H37" i="1"/>
  <c r="N41" i="1"/>
  <c r="S41" i="1" s="1"/>
  <c r="N42" i="1"/>
  <c r="S42" i="1" s="1"/>
  <c r="N43" i="1"/>
  <c r="S43" i="1" s="1"/>
  <c r="N44" i="1"/>
  <c r="S44" i="1" s="1"/>
  <c r="N45" i="1"/>
  <c r="S45" i="1" s="1"/>
  <c r="N46" i="1"/>
  <c r="S46" i="1" s="1"/>
  <c r="N47" i="1"/>
  <c r="S47" i="1" s="1"/>
  <c r="N48" i="1"/>
  <c r="S48" i="1" s="1"/>
  <c r="N49" i="1"/>
  <c r="S49" i="1" s="1"/>
  <c r="N50" i="1"/>
  <c r="S50" i="1" s="1"/>
  <c r="N40" i="1"/>
  <c r="N7" i="1"/>
  <c r="S7" i="1" s="1"/>
  <c r="N8" i="1"/>
  <c r="S8" i="1" s="1"/>
  <c r="N9" i="1"/>
  <c r="S9" i="1" s="1"/>
  <c r="N10" i="1"/>
  <c r="S10" i="1" s="1"/>
  <c r="N12" i="1"/>
  <c r="S12" i="1" s="1"/>
  <c r="N13" i="1"/>
  <c r="S13" i="1" s="1"/>
  <c r="N14" i="1"/>
  <c r="S14" i="1" s="1"/>
  <c r="N15" i="1"/>
  <c r="S15" i="1" s="1"/>
  <c r="N16" i="1"/>
  <c r="S16" i="1" s="1"/>
  <c r="N17" i="1"/>
  <c r="S17" i="1" s="1"/>
  <c r="N18" i="1"/>
  <c r="S18" i="1" s="1"/>
  <c r="N19" i="1"/>
  <c r="S19" i="1" s="1"/>
  <c r="N20" i="1"/>
  <c r="S20" i="1" s="1"/>
  <c r="N21" i="1"/>
  <c r="S21" i="1" s="1"/>
  <c r="N22" i="1"/>
  <c r="S22" i="1" s="1"/>
  <c r="N23" i="1"/>
  <c r="S23" i="1" s="1"/>
  <c r="N24" i="1"/>
  <c r="S24" i="1" s="1"/>
  <c r="N25" i="1"/>
  <c r="S25" i="1" s="1"/>
  <c r="N26" i="1"/>
  <c r="S26" i="1" s="1"/>
  <c r="N27" i="1"/>
  <c r="S27" i="1" s="1"/>
  <c r="N28" i="1"/>
  <c r="S28" i="1" s="1"/>
  <c r="S32" i="1"/>
  <c r="S34" i="1"/>
  <c r="N35" i="1"/>
  <c r="S35" i="1" s="1"/>
  <c r="N36" i="1"/>
  <c r="S36" i="1" s="1"/>
  <c r="N6" i="1"/>
  <c r="S6" i="1" s="1"/>
  <c r="P60" i="2"/>
  <c r="O59" i="2"/>
  <c r="T59" i="2" s="1"/>
  <c r="I60" i="2"/>
  <c r="N57" i="1" l="1"/>
  <c r="H117" i="1"/>
  <c r="Q117" i="1"/>
  <c r="O117" i="1"/>
  <c r="M117" i="1"/>
  <c r="K117" i="1"/>
  <c r="I117" i="1"/>
  <c r="N51" i="1"/>
  <c r="R117" i="1"/>
  <c r="P117" i="1"/>
  <c r="L117" i="1"/>
  <c r="J117" i="1"/>
  <c r="S37" i="1"/>
  <c r="S57" i="1"/>
  <c r="N37" i="1"/>
  <c r="S40" i="1"/>
  <c r="S51" i="1" s="1"/>
  <c r="M60" i="2"/>
  <c r="O58" i="2"/>
  <c r="T58" i="2" s="1"/>
  <c r="O57" i="2"/>
  <c r="T57" i="2" s="1"/>
  <c r="O56" i="2"/>
  <c r="T56" i="2" s="1"/>
  <c r="O55" i="2"/>
  <c r="T55" i="2" s="1"/>
  <c r="O54" i="2"/>
  <c r="T54" i="2" s="1"/>
  <c r="O53" i="2"/>
  <c r="T53" i="2" s="1"/>
  <c r="O52" i="2"/>
  <c r="T52" i="2" s="1"/>
  <c r="O51" i="2"/>
  <c r="T51" i="2" s="1"/>
  <c r="O50" i="2"/>
  <c r="T50" i="2" s="1"/>
  <c r="O49" i="2"/>
  <c r="T49" i="2" s="1"/>
  <c r="O48" i="2"/>
  <c r="T48" i="2" s="1"/>
  <c r="O47" i="2"/>
  <c r="T47" i="2" s="1"/>
  <c r="O46" i="2"/>
  <c r="T46" i="2" s="1"/>
  <c r="O45" i="2"/>
  <c r="T45" i="2" s="1"/>
  <c r="O44" i="2"/>
  <c r="T44" i="2" s="1"/>
  <c r="O43" i="2"/>
  <c r="T43" i="2" s="1"/>
  <c r="O42" i="2"/>
  <c r="T42" i="2" s="1"/>
  <c r="O41" i="2"/>
  <c r="T41" i="2" s="1"/>
  <c r="S23" i="2"/>
  <c r="R23" i="2"/>
  <c r="Q23" i="2"/>
  <c r="P23" i="2"/>
  <c r="N23" i="2"/>
  <c r="M23" i="2"/>
  <c r="L23" i="2"/>
  <c r="K23" i="2"/>
  <c r="J23" i="2"/>
  <c r="I23" i="2"/>
  <c r="O22" i="2"/>
  <c r="T22" i="2" s="1"/>
  <c r="O21" i="2"/>
  <c r="T21" i="2" s="1"/>
  <c r="O20" i="2"/>
  <c r="T20" i="2" s="1"/>
  <c r="O19" i="2"/>
  <c r="T19" i="2" s="1"/>
  <c r="O18" i="2"/>
  <c r="T18" i="2" s="1"/>
  <c r="O17" i="2"/>
  <c r="T17" i="2" s="1"/>
  <c r="O16" i="2"/>
  <c r="T16" i="2" s="1"/>
  <c r="O14" i="2"/>
  <c r="T14" i="2" s="1"/>
  <c r="O13" i="2"/>
  <c r="T13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s="1"/>
  <c r="O6" i="2"/>
  <c r="T6" i="2" s="1"/>
  <c r="N117" i="1" l="1"/>
  <c r="S117" i="1"/>
  <c r="T23" i="2"/>
  <c r="T60" i="2"/>
  <c r="O23" i="2"/>
  <c r="O60" i="2"/>
</calcChain>
</file>

<file path=xl/comments1.xml><?xml version="1.0" encoding="utf-8"?>
<comments xmlns="http://schemas.openxmlformats.org/spreadsheetml/2006/main">
  <authors>
    <author>OFICILIA MAYOR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25 DE DICIEMBRE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25 DE DICIEMBRE 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25 DICIEMBRE
se le deben 181.05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6 DE NERO 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25 DE DICIEMBRE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25 DE DICIEMBRE 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2 DE ENERO Y 25 DE DICIEMBRE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FALTA 6 DE ENERO 
SE TIENE QUE DAR DE DE BAJA 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SUELDO 2402.50</t>
        </r>
      </text>
    </comment>
  </commentList>
</comments>
</file>

<file path=xl/sharedStrings.xml><?xml version="1.0" encoding="utf-8"?>
<sst xmlns="http://schemas.openxmlformats.org/spreadsheetml/2006/main" count="1375" uniqueCount="462">
  <si>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</si>
  <si>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</si>
  <si>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</si>
  <si>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</si>
  <si>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</si>
  <si>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</si>
  <si>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</si>
  <si>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</si>
  <si>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</si>
  <si>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</si>
  <si>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</si>
  <si>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</si>
  <si>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</si>
  <si>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</si>
  <si>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</si>
  <si>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</si>
  <si>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</si>
  <si>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</si>
  <si>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</si>
  <si>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</si>
  <si>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</si>
  <si>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</si>
  <si>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</si>
  <si>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</si>
  <si>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</si>
  <si>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</si>
  <si>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</si>
  <si>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</si>
  <si>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</si>
  <si>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</si>
  <si>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</si>
  <si>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</si>
  <si>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</si>
  <si>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</si>
  <si>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</si>
  <si>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</si>
  <si>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</si>
  <si>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 xml:space="preserve">ASISTENTE PERSONAL </t>
  </si>
  <si>
    <t>5111-300-101</t>
  </si>
  <si>
    <t>LUIS SERGIO VENEGAS SUAREZ</t>
  </si>
  <si>
    <t xml:space="preserve">SINDICO </t>
  </si>
  <si>
    <t>SINDICATURA</t>
  </si>
  <si>
    <t xml:space="preserve">RODRIGO SALDAÑA HERMOSILLO 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</si>
  <si>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</si>
  <si>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</si>
  <si>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</si>
  <si>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</si>
  <si>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</si>
  <si>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</si>
  <si>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</si>
  <si>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</si>
  <si>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</si>
  <si>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</si>
  <si>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</si>
  <si>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</si>
  <si>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</si>
  <si>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</si>
  <si>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</si>
  <si>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</si>
  <si>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</si>
  <si>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</si>
  <si>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</si>
  <si>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</si>
  <si>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</si>
  <si>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</si>
  <si>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</si>
  <si>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</si>
  <si>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</si>
  <si>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</si>
  <si>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</si>
  <si>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</si>
  <si>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</si>
  <si>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</si>
  <si>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</si>
  <si>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</si>
  <si>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</si>
  <si>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</si>
  <si>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</si>
  <si>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</si>
  <si>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</si>
  <si>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</si>
  <si>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</si>
  <si>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</si>
  <si>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</si>
  <si>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</si>
  <si>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</si>
  <si>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</si>
  <si>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</si>
  <si>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</si>
  <si>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</si>
  <si>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</si>
  <si>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</si>
  <si>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</si>
  <si>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</si>
  <si>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</si>
  <si>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</si>
  <si>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</si>
  <si>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</si>
  <si>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</si>
  <si>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</si>
  <si>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</si>
  <si>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</si>
  <si>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</si>
  <si>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</si>
  <si>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</si>
  <si>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</si>
  <si>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</si>
  <si>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</si>
  <si>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</si>
  <si>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</si>
  <si>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NELIDA GUADALUPE  SILVA CISNEROS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</si>
  <si>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</si>
  <si>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</si>
  <si>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</si>
  <si>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</si>
  <si>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</si>
  <si>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</si>
  <si>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</si>
  <si>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</si>
  <si>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</si>
  <si>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</si>
  <si>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</si>
  <si>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</si>
  <si>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</si>
  <si>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</si>
  <si>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</si>
  <si>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</si>
  <si>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</si>
  <si>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</si>
  <si>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</si>
  <si>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</si>
  <si>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</si>
  <si>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</si>
  <si>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</si>
  <si>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</si>
  <si>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</si>
  <si>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</si>
  <si>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</si>
  <si>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</si>
  <si>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</si>
  <si>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</si>
  <si>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</si>
  <si>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</si>
  <si>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</si>
  <si>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</si>
  <si>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</si>
  <si>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</si>
  <si>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</si>
  <si>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</si>
  <si>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</si>
  <si>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</si>
  <si>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</si>
  <si>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</si>
  <si>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</si>
  <si>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</si>
  <si>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</si>
  <si>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</si>
  <si>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</si>
  <si>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</si>
  <si>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</si>
  <si>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</si>
  <si>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</si>
  <si>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</si>
  <si>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</si>
  <si>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</si>
  <si>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</si>
  <si>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</si>
  <si>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</si>
  <si>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</si>
  <si>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</si>
  <si>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</si>
  <si>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</si>
  <si>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</si>
  <si>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</si>
  <si>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</si>
  <si>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</si>
  <si>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ISAAC CABALLERO SANDOVAL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</si>
  <si>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</si>
  <si>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</si>
  <si>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</si>
  <si>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</si>
  <si>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</si>
  <si>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</si>
  <si>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</si>
  <si>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</si>
  <si>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</si>
  <si>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</si>
  <si>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</si>
  <si>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</si>
  <si>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</si>
  <si>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</si>
  <si>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</si>
  <si>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</si>
  <si>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</si>
  <si>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</si>
  <si>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</si>
  <si>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</si>
  <si>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</si>
  <si>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</si>
  <si>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</si>
  <si>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</si>
  <si>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</si>
  <si>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</si>
  <si>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</si>
  <si>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</si>
  <si>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</si>
  <si>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</si>
  <si>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</si>
  <si>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</si>
  <si>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</si>
  <si>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</si>
  <si>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</si>
  <si>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</si>
  <si>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</si>
  <si>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</si>
  <si>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</si>
  <si>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</si>
  <si>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</si>
  <si>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</si>
  <si>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</si>
  <si>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</si>
  <si>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</si>
  <si>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</si>
  <si>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</si>
  <si>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</si>
  <si>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</si>
  <si>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</si>
  <si>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</si>
  <si>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</si>
  <si>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</si>
  <si>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</si>
  <si>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</si>
  <si>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</si>
  <si>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</si>
  <si>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</si>
  <si>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</si>
  <si>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</si>
  <si>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</si>
  <si>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</si>
  <si>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</si>
  <si>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</si>
  <si>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</si>
  <si>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</si>
  <si>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</si>
  <si>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</si>
  <si>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</si>
  <si>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</si>
  <si>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</si>
  <si>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</si>
  <si>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</si>
  <si>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</si>
  <si>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</si>
  <si>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</si>
  <si>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</si>
  <si>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</si>
  <si>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</si>
  <si>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</si>
  <si>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</si>
  <si>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</si>
  <si>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</si>
  <si>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>PAGO COMO TRABAJADOR EVENTUAL EN EL COMEDOR COMUNITARIO DE EX HACIENDA CORRESPONDIENTE A LA 1ER QNA DE DICIEMBRE DE 2015</t>
  </si>
  <si>
    <t xml:space="preserve">MA. DE JESUS VENEGAS TAPIA </t>
  </si>
  <si>
    <t xml:space="preserve">BRENDA ELIZABETH GARCIA CONTRERAS </t>
  </si>
  <si>
    <t>GREGORIO MEJIA VAZQUEZ</t>
  </si>
  <si>
    <t xml:space="preserve">SERVICIOS GENERALES </t>
  </si>
  <si>
    <t>PAGO COMO AUXILIAR DE SERVICIOS GENERALES EVENTUAL CORRESPONDIENTE A LA 1ER QNA DE DICIEMBRE DE 2015</t>
  </si>
  <si>
    <t>ROGELIO MORENO MEJIA</t>
  </si>
  <si>
    <t>EUSEBIO ENRIQUEZ SERAPIA</t>
  </si>
  <si>
    <t>GERARDO PASOS RAMIREZ</t>
  </si>
  <si>
    <t xml:space="preserve">PARQUES Y JARDINES </t>
  </si>
  <si>
    <t>PAGO COMO AUXILIAR EVENTUAL DE PARQUES Y JARDINES CORRESPONDIENTE A LA 1ER QNA DE DICIEMBRE DE 2015</t>
  </si>
  <si>
    <t xml:space="preserve">M. JUANA CASTAÑEDA CUEVAS </t>
  </si>
  <si>
    <t>ASEO PUBLICO (SERVICIOS GENERALES)</t>
  </si>
  <si>
    <t>PAGO DE SUELDO COMO AUXILIAR DE ASEO PUBLICO EVENTUAL EN LA PLAZA DE SAN ANTONIO, JUANAXTLE CORRESPONDIENTE A LA 1ER QNA DE DICIEMBRE DE 2015</t>
  </si>
  <si>
    <t xml:space="preserve">LUCILA GUTIERREZ CRUZ  </t>
  </si>
  <si>
    <t>PAGO DE SUELDO COMO AUXILIAR DE ASEO PUBLICO EVENTUAL EN LA PLAZA DEEX HACIENDA CORRESPONDIENTE A LA 1ER QNA DE DICIEMBRE DE 2015</t>
  </si>
  <si>
    <t>ERNESTO ALVAREZ TORRES</t>
  </si>
  <si>
    <t xml:space="preserve">AGUA POTABLE </t>
  </si>
  <si>
    <t>PAGO DE SUELDO COMO AUXILIAR DE AGUA POTABLE EVENTUAL EN LA COMUNIDAD DE SAN ANTONIO JUANACAXTLE, CORRESPONDIENTE A LA 1ER QNA DE DICIEMBRE DE 2015</t>
  </si>
  <si>
    <t>ROGELIO MARQUEZ HERNANDEZ</t>
  </si>
  <si>
    <t>PAGO COMO AUXILIAR DE ASEO PUBLICO EVENTUAL CORRESPONDIENTE A LA 1ER QNA DE DICIEMBRE DE 2015</t>
  </si>
  <si>
    <t>ALESSANDRA MONSERRATH MARTINEZ TERAN</t>
  </si>
  <si>
    <t>PAGO DE SUELDO COMO AUXILIAR ADMINISTRATIVO EVENTUAL EN EL DEPARTAMENTO DE AGUA POTABLE CORRESPONDIENTE A LA 1ER QNA DE DICIEMBRE DE 2015</t>
  </si>
  <si>
    <t>RICARDO MURGUIA PASTOR</t>
  </si>
  <si>
    <t>SERVICIOS GENERALES (ALUMBRADO PUBLICO)</t>
  </si>
  <si>
    <t>25 DE NOVIEMBRE 2015</t>
  </si>
  <si>
    <t>PAGO COMO ELECTRICISTA CORRESPONDIENTE A LA 1 ER QNA DE DICIEMBRE 2015</t>
  </si>
  <si>
    <t>JOSE FLORES VENEGAS</t>
  </si>
  <si>
    <t>OBRAS PUBLICAS (EMPEDRADOR)</t>
  </si>
  <si>
    <t>9 DE NOVIEMBRE 2015</t>
  </si>
  <si>
    <t>PAGO COMO EMPEDRADOR CORRESPONDIENTE A LA 1 ER QNA DE DICIEMBRE 2015</t>
  </si>
  <si>
    <t xml:space="preserve">FRANCISCO HERNANDEZ CARMONA </t>
  </si>
  <si>
    <t>JUAN JAUREGUI IBARRA</t>
  </si>
  <si>
    <t>24 DE NOVIEMBRE 2015</t>
  </si>
  <si>
    <t>PAGO COMO AUXILIAR DE PARQUES Y JARDINES CORRESPONDIENTE A LA 1 ER QNA DE DICIEMBRE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</si>
  <si>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</si>
  <si>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</si>
  <si>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</si>
  <si>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</si>
  <si>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</si>
  <si>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</si>
  <si>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COORDINADOR/COMANDANTE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</si>
  <si>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</si>
  <si>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</si>
  <si>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</si>
  <si>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</si>
  <si>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</si>
  <si>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</si>
  <si>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</si>
  <si>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</si>
  <si>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</si>
  <si>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</si>
  <si>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GILBERTO CERVANTEZ ALCALA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</si>
  <si>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</si>
  <si>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</si>
  <si>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</si>
  <si>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</si>
  <si>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</si>
  <si>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</si>
  <si>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BELKIS GERALDINA VILLALOBOS ZUÑIGA</t>
  </si>
  <si>
    <t xml:space="preserve">TOTAL SEGURIDAD PUBLICA </t>
  </si>
  <si>
    <t>5112-200-202</t>
  </si>
  <si>
    <t>10 DE DICIEMBRE 2015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</si>
  <si>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</si>
  <si>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</si>
  <si>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</si>
  <si>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</si>
  <si>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</si>
  <si>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EMEPEDRADOR</t>
  </si>
  <si>
    <t>09 DE NOVIEMBRE 2015</t>
  </si>
  <si>
    <t>NOMINA CORRESPONDIENTE DEL 01 AL 15 DE ENERO DE 2016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</si>
  <si>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</si>
  <si>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</si>
  <si>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</si>
  <si>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</si>
  <si>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</si>
  <si>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</si>
  <si>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JAY-03-02015-18/03</t>
  </si>
  <si>
    <t>JAY-04-02015-18/01</t>
  </si>
  <si>
    <t>JAY-05-02015-18/03</t>
  </si>
  <si>
    <t>JPM-01-02015-18/01</t>
  </si>
  <si>
    <t>JAY-07-02015-18/01</t>
  </si>
  <si>
    <t>JAY-08-02015-18/01</t>
  </si>
  <si>
    <t>JAY-09-02015-18/01</t>
  </si>
  <si>
    <t>MARIA DOLORES OCHOA DAVILA</t>
  </si>
  <si>
    <t>JSP-01-02015-18/02</t>
  </si>
  <si>
    <t>JSP-02-02015-18/03</t>
  </si>
  <si>
    <t>JSP-03-02015-18/03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</si>
  <si>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</si>
  <si>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</si>
  <si>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</si>
  <si>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</si>
  <si>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</si>
  <si>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</si>
  <si>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</si>
  <si>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</si>
  <si>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</si>
  <si>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</si>
  <si>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</si>
  <si>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JCP-07-02015-18/03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</si>
  <si>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</si>
  <si>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</si>
  <si>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</si>
  <si>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</si>
  <si>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</si>
  <si>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</si>
  <si>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</si>
  <si>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</si>
  <si>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</si>
  <si>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</si>
  <si>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</si>
  <si>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</si>
  <si>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</si>
  <si>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</si>
  <si>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</si>
  <si>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</si>
  <si>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</si>
  <si>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</si>
  <si>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</si>
  <si>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</si>
  <si>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</si>
  <si>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</si>
  <si>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</si>
  <si>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</si>
  <si>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</si>
  <si>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</si>
  <si>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</si>
  <si>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</si>
  <si>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JCT-02-02015-18/03</t>
  </si>
  <si>
    <t>JCC-01-02015-18/01</t>
  </si>
  <si>
    <t>JPL-01-02015-18/01</t>
  </si>
  <si>
    <t>JPL-02-02015-18/02</t>
  </si>
  <si>
    <t>JOP-01-02015-18/01</t>
  </si>
  <si>
    <t>JOP-02-02015-18/02</t>
  </si>
  <si>
    <t>JOP-03-02015-18/03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</si>
  <si>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</si>
  <si>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</si>
  <si>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</si>
  <si>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</si>
  <si>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</si>
  <si>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</si>
  <si>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</si>
  <si>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</si>
  <si>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</si>
  <si>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</si>
  <si>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</si>
  <si>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</si>
  <si>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</si>
  <si>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</si>
  <si>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</si>
  <si>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</si>
  <si>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</si>
  <si>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</si>
  <si>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</si>
  <si>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</si>
  <si>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</si>
  <si>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</si>
  <si>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</si>
  <si>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</si>
  <si>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</si>
  <si>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</si>
  <si>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</si>
  <si>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</si>
  <si>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JSG-02-02015-18/03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</si>
  <si>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</si>
  <si>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</si>
  <si>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</si>
  <si>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</si>
  <si>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</si>
  <si>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</si>
  <si>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</si>
  <si>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</si>
  <si>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</si>
  <si>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</si>
  <si>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</si>
  <si>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</si>
  <si>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</si>
  <si>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</si>
  <si>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</si>
  <si>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</si>
  <si>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</si>
  <si>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</si>
  <si>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</si>
  <si>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</si>
  <si>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</si>
  <si>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</si>
  <si>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</si>
  <si>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</si>
  <si>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</si>
  <si>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</si>
  <si>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</si>
  <si>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 xml:space="preserve">AGUINALDO </t>
  </si>
  <si>
    <t xml:space="preserve">SUMA </t>
  </si>
  <si>
    <t xml:space="preserve">SUELDO DIARIO </t>
  </si>
  <si>
    <t>SUELDO DIARIO</t>
  </si>
  <si>
    <t>JSP-09-02015-18/04</t>
  </si>
  <si>
    <t>JSP-10-02015-18/03</t>
  </si>
  <si>
    <t>RAMIRO VELAZQUEZ VALLIN</t>
  </si>
  <si>
    <t>11 DE ENERO 2015</t>
  </si>
  <si>
    <t xml:space="preserve">PAGO COMO AUXILIAR DE PARQUES Y JARDINES CORRESPONDIENTE A LA 1 ER QNA DE ENERO </t>
  </si>
  <si>
    <t>***************</t>
  </si>
  <si>
    <t>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</si>
</sst>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3" fontId="4" fillId="0" borderId="0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4" fillId="0" borderId="0" xfId="0" applyNumberFormat="1" applyFont="1"/>
    <xf numFmtId="43" fontId="4" fillId="0" borderId="0" xfId="1" applyFont="1" applyFill="1" applyBorder="1"/>
    <xf numFmtId="43" fontId="10" fillId="0" borderId="0" xfId="0" applyNumberFormat="1" applyFont="1"/>
    <xf numFmtId="43" fontId="7" fillId="0" borderId="0" xfId="0" applyNumberFormat="1" applyFont="1"/>
    <xf numFmtId="2" fontId="7" fillId="0" borderId="0" xfId="0" applyNumberFormat="1" applyFont="1"/>
    <xf numFmtId="0" fontId="7" fillId="2" borderId="0" xfId="0" applyFont="1" applyFill="1"/>
    <xf numFmtId="4" fontId="0" fillId="0" borderId="0" xfId="0" applyNumberFormat="1"/>
    <xf numFmtId="4" fontId="11" fillId="0" borderId="0" xfId="0" applyNumberFormat="1" applyFont="1"/>
    <xf numFmtId="2" fontId="0" fillId="0" borderId="0" xfId="0" applyNumberFormat="1"/>
    <xf numFmtId="43" fontId="4" fillId="0" borderId="0" xfId="1" applyFont="1" applyBorder="1" applyAlignment="1">
      <alignment horizontal="right"/>
    </xf>
    <xf numFmtId="0" fontId="0" fillId="0" borderId="0" xfId="0" applyFill="1"/>
    <xf numFmtId="4" fontId="0" fillId="0" borderId="0" xfId="0" applyNumberForma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326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39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40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347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69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69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69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82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83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3175</xdr:rowOff>
    </xdr:from>
    <xdr:ext cx="184731" cy="264560"/>
    <xdr:sp macro="" textlink="">
      <xdr:nvSpPr>
        <xdr:cNvPr id="4545" name="454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3175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3175</xdr:rowOff>
    </xdr:from>
    <xdr:ext cx="184731" cy="264560"/>
    <xdr:sp macro="" textlink="">
      <xdr:nvSpPr>
        <xdr:cNvPr id="4549" name="454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3175</xdr:rowOff>
    </xdr:from>
    <xdr:ext cx="184731" cy="264560"/>
    <xdr:sp macro="" textlink="">
      <xdr:nvSpPr>
        <xdr:cNvPr id="455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5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97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10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11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518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31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32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540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533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540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5609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73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74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3175</xdr:rowOff>
    </xdr:from>
    <xdr:ext cx="184731" cy="264560"/>
    <xdr:sp macro="" textlink="">
      <xdr:nvSpPr>
        <xdr:cNvPr id="5829" name="582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3175</xdr:rowOff>
    </xdr:from>
    <xdr:ext cx="184731" cy="264560"/>
    <xdr:sp macro="" textlink="">
      <xdr:nvSpPr>
        <xdr:cNvPr id="583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3175</xdr:rowOff>
    </xdr:from>
    <xdr:ext cx="184731" cy="264560"/>
    <xdr:sp macro="" textlink="">
      <xdr:nvSpPr>
        <xdr:cNvPr id="5833" name="5832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3175</xdr:rowOff>
    </xdr:from>
    <xdr:ext cx="184731" cy="264560"/>
    <xdr:sp macro="" textlink="">
      <xdr:nvSpPr>
        <xdr:cNvPr id="5834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583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8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596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597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604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17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17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626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389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39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6465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59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60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6685" name="6684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6686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6689" name="6688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6690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6693" name="6692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6694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6695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6696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6697" name="6696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6698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6699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6700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6701" name="6700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6702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6703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6704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6705" name="6704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6706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6707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6708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6709" name="6708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6710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6711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6712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6713" name="6712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6714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6715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6716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6717" name="6716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6718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6719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6720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6721" name="6720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6722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6723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6724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6725" name="6724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6726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6727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6728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6729" name="6728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6730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6731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6732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6733" name="6732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6734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6735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6736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6737" name="6736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6738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6739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6740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6741" name="6740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6742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6743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6744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6745" name="6744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6746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6747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6748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6749" name="6748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6750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6751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6752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6753" name="6752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6754" name="1 CuadroTexto"/>
        <xdr:cNvSpPr txBox="1"/>
      </xdr:nvSpPr>
      <xdr:spPr>
        <a:xfrm>
          <a:off x="3416300" y="81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6755" name="1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6756" name="2 CuadroTexto"/>
        <xdr:cNvSpPr txBox="1"/>
      </xdr:nvSpPr>
      <xdr:spPr>
        <a:xfrm>
          <a:off x="3416300" y="8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6757" name="6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6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6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6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6761" name="676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676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676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676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6765" name="676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676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676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676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6769" name="6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6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6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6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6773" name="677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677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677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677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6777" name="677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677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677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678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6781" name="6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6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6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57</xdr:row>
      <xdr:rowOff>0</xdr:rowOff>
    </xdr:from>
    <xdr:ext cx="184731" cy="264560"/>
    <xdr:sp macro="" textlink="">
      <xdr:nvSpPr>
        <xdr:cNvPr id="6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6785" name="678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678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678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58</xdr:row>
      <xdr:rowOff>0</xdr:rowOff>
    </xdr:from>
    <xdr:ext cx="184731" cy="264560"/>
    <xdr:sp macro="" textlink="">
      <xdr:nvSpPr>
        <xdr:cNvPr id="678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"/>
  <sheetViews>
    <sheetView topLeftCell="A103" zoomScale="70" zoomScaleNormal="70" workbookViewId="0">
      <selection activeCell="Q95" sqref="Q95"/>
    </sheetView>
  </sheetViews>
  <sheetFormatPr baseColWidth="10" defaultRowHeight="15" x14ac:dyDescent="0.25"/>
  <cols>
    <col min="1" max="1" width="6.42578125" customWidth="1"/>
    <col min="2" max="2" width="41.42578125" customWidth="1"/>
    <col min="3" max="3" width="33" customWidth="1"/>
    <col min="4" max="4" width="28" customWidth="1"/>
    <col min="5" max="5" width="15.140625" customWidth="1"/>
    <col min="6" max="6" width="22.85546875" customWidth="1"/>
    <col min="7" max="7" width="6" customWidth="1"/>
    <col min="8" max="8" width="15.42578125" customWidth="1"/>
    <col min="14" max="14" width="19.28515625" customWidth="1"/>
    <col min="19" max="19" width="15.140625" customWidth="1"/>
    <col min="20" max="20" width="23.85546875" customWidth="1"/>
    <col min="24" max="24" width="17.7109375" style="2" customWidth="1"/>
    <col min="25" max="25" width="16.42578125" customWidth="1"/>
    <col min="27" max="27" width="16.42578125" customWidth="1"/>
    <col min="31" max="31" width="11.7109375" bestFit="1" customWidth="1"/>
  </cols>
  <sheetData>
    <row r="1" spans="1:27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2"/>
      <c r="U1" s="2"/>
      <c r="V1" s="2"/>
    </row>
    <row r="2" spans="1:27" ht="15.75" x14ac:dyDescent="0.25">
      <c r="A2" s="73" t="s">
        <v>330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"/>
      <c r="U2" s="2"/>
      <c r="V2" s="2"/>
    </row>
    <row r="3" spans="1:27" ht="15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2"/>
      <c r="U3" s="2"/>
      <c r="V3" s="2"/>
    </row>
    <row r="4" spans="1:27" ht="15.75" x14ac:dyDescent="0.25">
      <c r="A4" s="26" t="s">
        <v>1</v>
      </c>
      <c r="B4" s="26" t="s">
        <v>2</v>
      </c>
      <c r="C4" s="27" t="s">
        <v>3</v>
      </c>
      <c r="D4" s="27" t="s">
        <v>4</v>
      </c>
      <c r="E4" s="26" t="s">
        <v>5</v>
      </c>
      <c r="F4" s="26" t="s">
        <v>6</v>
      </c>
      <c r="G4" s="26" t="s">
        <v>7</v>
      </c>
      <c r="H4" s="28" t="s">
        <v>8</v>
      </c>
      <c r="I4" s="28" t="s">
        <v>9</v>
      </c>
      <c r="J4" s="28" t="s">
        <v>10</v>
      </c>
      <c r="K4" s="27" t="s">
        <v>11</v>
      </c>
      <c r="L4" s="2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9" t="s">
        <v>19</v>
      </c>
      <c r="T4" s="9" t="s">
        <v>21</v>
      </c>
      <c r="U4" s="9" t="s">
        <v>22</v>
      </c>
      <c r="V4" s="9" t="s">
        <v>23</v>
      </c>
      <c r="X4" s="9" t="s">
        <v>453</v>
      </c>
      <c r="Y4" s="9" t="s">
        <v>451</v>
      </c>
      <c r="Z4" s="9" t="s">
        <v>11</v>
      </c>
      <c r="AA4" s="9" t="s">
        <v>452</v>
      </c>
    </row>
    <row r="5" spans="1:27" ht="15.75" x14ac:dyDescent="0.25">
      <c r="A5" s="2"/>
      <c r="B5" s="8" t="s">
        <v>24</v>
      </c>
      <c r="C5" s="4"/>
      <c r="D5" s="4"/>
      <c r="E5" s="5"/>
      <c r="F5" s="5"/>
      <c r="G5" s="5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7" ht="15.75" x14ac:dyDescent="0.25">
      <c r="A6" s="32">
        <v>1</v>
      </c>
      <c r="B6" s="3" t="s">
        <v>25</v>
      </c>
      <c r="C6" s="4" t="s">
        <v>26</v>
      </c>
      <c r="D6" s="4" t="s">
        <v>27</v>
      </c>
      <c r="E6" s="5" t="s">
        <v>28</v>
      </c>
      <c r="F6" s="5" t="s">
        <v>335</v>
      </c>
      <c r="G6" s="5" t="s">
        <v>29</v>
      </c>
      <c r="H6" s="12">
        <v>25985</v>
      </c>
      <c r="I6" s="21"/>
      <c r="J6" s="33"/>
      <c r="K6" s="68"/>
      <c r="L6" s="68"/>
      <c r="M6" s="68"/>
      <c r="N6" s="33">
        <f>SUM(H6:M6)</f>
        <v>25985</v>
      </c>
      <c r="O6" s="21">
        <v>5980.18</v>
      </c>
      <c r="P6" s="68"/>
      <c r="Q6" s="68"/>
      <c r="R6" s="68"/>
      <c r="S6" s="33">
        <f>SUM(N6-O6-P6-Q6-R6)</f>
        <v>20004.82</v>
      </c>
      <c r="T6" s="9" t="s">
        <v>30</v>
      </c>
      <c r="U6" s="9" t="s">
        <v>31</v>
      </c>
      <c r="V6" s="2"/>
      <c r="X6" s="2">
        <f>H6*2/30.4</f>
        <v>1709.5394736842106</v>
      </c>
      <c r="Y6" s="64">
        <f>15*50/365*X6</f>
        <v>3512.7523431867344</v>
      </c>
      <c r="Z6" s="64">
        <f>15*5/365*X6</f>
        <v>351.27523431867343</v>
      </c>
      <c r="AA6" s="64">
        <f>Y6+Z6</f>
        <v>3864.0275775054079</v>
      </c>
    </row>
    <row r="7" spans="1:27" ht="15.75" x14ac:dyDescent="0.25">
      <c r="A7" s="32">
        <v>2</v>
      </c>
      <c r="B7" s="3" t="s">
        <v>32</v>
      </c>
      <c r="C7" s="4" t="s">
        <v>33</v>
      </c>
      <c r="D7" s="4" t="s">
        <v>27</v>
      </c>
      <c r="E7" s="5" t="s">
        <v>28</v>
      </c>
      <c r="F7" s="5" t="s">
        <v>336</v>
      </c>
      <c r="G7" s="5" t="s">
        <v>34</v>
      </c>
      <c r="H7" s="12">
        <v>2866.5</v>
      </c>
      <c r="I7" s="21"/>
      <c r="J7" s="33"/>
      <c r="K7" s="68"/>
      <c r="L7" s="33"/>
      <c r="M7" s="68"/>
      <c r="N7" s="33">
        <f t="shared" ref="N7:N36" si="0">SUM(H7:M7)</f>
        <v>2866.5</v>
      </c>
      <c r="O7" s="21">
        <v>49.98</v>
      </c>
      <c r="P7" s="68"/>
      <c r="Q7" s="68"/>
      <c r="R7" s="68"/>
      <c r="S7" s="33">
        <f t="shared" ref="S7:S36" si="1">SUM(N7-O7-P7-Q7-R7)</f>
        <v>2816.52</v>
      </c>
      <c r="T7" s="9" t="s">
        <v>35</v>
      </c>
      <c r="U7" s="9" t="s">
        <v>31</v>
      </c>
      <c r="V7" s="2"/>
      <c r="X7" s="2">
        <f>H7*2/30.4</f>
        <v>188.58552631578948</v>
      </c>
      <c r="Y7" s="64">
        <f t="shared" ref="Y7:Y36" si="2">15*50/365*X7</f>
        <v>387.50450612833458</v>
      </c>
      <c r="Z7" s="64">
        <f t="shared" ref="Z7:Z36" si="3">15*5/365*X7</f>
        <v>38.750450612833454</v>
      </c>
      <c r="AA7" s="64">
        <f t="shared" ref="AA7:AA36" si="4">Y7+Z7</f>
        <v>426.25495674116803</v>
      </c>
    </row>
    <row r="8" spans="1:27" ht="15.75" x14ac:dyDescent="0.25">
      <c r="A8" s="32">
        <v>3</v>
      </c>
      <c r="B8" s="3" t="s">
        <v>36</v>
      </c>
      <c r="C8" s="4" t="s">
        <v>37</v>
      </c>
      <c r="D8" s="4" t="s">
        <v>27</v>
      </c>
      <c r="E8" s="5" t="s">
        <v>38</v>
      </c>
      <c r="F8" s="5" t="s">
        <v>337</v>
      </c>
      <c r="G8" s="5" t="s">
        <v>34</v>
      </c>
      <c r="H8" s="12">
        <v>3096</v>
      </c>
      <c r="I8" s="21"/>
      <c r="J8" s="33"/>
      <c r="K8" s="68"/>
      <c r="L8" s="68"/>
      <c r="M8" s="68"/>
      <c r="N8" s="33">
        <f t="shared" si="0"/>
        <v>3096</v>
      </c>
      <c r="O8" s="21">
        <v>107.66</v>
      </c>
      <c r="P8" s="68"/>
      <c r="Q8" s="68"/>
      <c r="R8" s="68"/>
      <c r="S8" s="33">
        <f t="shared" si="1"/>
        <v>2988.34</v>
      </c>
      <c r="T8" s="9" t="s">
        <v>30</v>
      </c>
      <c r="U8" s="9" t="s">
        <v>31</v>
      </c>
      <c r="V8" s="2"/>
      <c r="X8" s="2">
        <f>H8*2/30.4</f>
        <v>203.68421052631581</v>
      </c>
      <c r="Y8" s="64">
        <f t="shared" si="2"/>
        <v>418.52919971160787</v>
      </c>
      <c r="Z8" s="64">
        <f t="shared" si="3"/>
        <v>41.85291997116078</v>
      </c>
      <c r="AA8" s="64">
        <f t="shared" si="4"/>
        <v>460.38211968276863</v>
      </c>
    </row>
    <row r="9" spans="1:27" ht="15.75" x14ac:dyDescent="0.25">
      <c r="A9" s="32">
        <v>4</v>
      </c>
      <c r="B9" s="3" t="s">
        <v>39</v>
      </c>
      <c r="C9" s="4" t="s">
        <v>40</v>
      </c>
      <c r="D9" s="4" t="s">
        <v>41</v>
      </c>
      <c r="E9" s="5" t="s">
        <v>28</v>
      </c>
      <c r="F9" s="5" t="s">
        <v>338</v>
      </c>
      <c r="G9" s="5" t="s">
        <v>29</v>
      </c>
      <c r="H9" s="12">
        <v>14700</v>
      </c>
      <c r="I9" s="21"/>
      <c r="J9" s="33"/>
      <c r="K9" s="68"/>
      <c r="L9" s="68"/>
      <c r="M9" s="68"/>
      <c r="N9" s="33">
        <f t="shared" si="0"/>
        <v>14700</v>
      </c>
      <c r="O9" s="21">
        <v>2688.75</v>
      </c>
      <c r="P9" s="68"/>
      <c r="Q9" s="68"/>
      <c r="R9" s="68"/>
      <c r="S9" s="33">
        <f t="shared" si="1"/>
        <v>12011.25</v>
      </c>
      <c r="T9" s="9" t="s">
        <v>30</v>
      </c>
      <c r="U9" s="9" t="s">
        <v>31</v>
      </c>
      <c r="V9" s="2"/>
      <c r="X9" s="2">
        <f>H9*2/30.4</f>
        <v>967.1052631578948</v>
      </c>
      <c r="Y9" s="64">
        <f t="shared" si="2"/>
        <v>1987.2025955299209</v>
      </c>
      <c r="Z9" s="64">
        <f t="shared" si="3"/>
        <v>198.72025955299208</v>
      </c>
      <c r="AA9" s="64">
        <f t="shared" si="4"/>
        <v>2185.922855082913</v>
      </c>
    </row>
    <row r="10" spans="1:27" ht="15.75" x14ac:dyDescent="0.25">
      <c r="A10" s="32">
        <v>5</v>
      </c>
      <c r="B10" s="3" t="s">
        <v>42</v>
      </c>
      <c r="C10" s="4" t="s">
        <v>33</v>
      </c>
      <c r="D10" s="4" t="s">
        <v>41</v>
      </c>
      <c r="E10" s="5" t="s">
        <v>38</v>
      </c>
      <c r="F10" s="5" t="s">
        <v>339</v>
      </c>
      <c r="G10" s="5" t="s">
        <v>34</v>
      </c>
      <c r="H10" s="12">
        <v>3391.5</v>
      </c>
      <c r="I10" s="21"/>
      <c r="J10" s="33"/>
      <c r="K10" s="68"/>
      <c r="L10" s="68"/>
      <c r="M10" s="68"/>
      <c r="N10" s="33">
        <f t="shared" si="0"/>
        <v>3391.5</v>
      </c>
      <c r="O10" s="21">
        <v>139.81</v>
      </c>
      <c r="P10" s="68"/>
      <c r="Q10" s="68"/>
      <c r="R10" s="68"/>
      <c r="S10" s="33">
        <f t="shared" si="1"/>
        <v>3251.69</v>
      </c>
      <c r="T10" s="9" t="s">
        <v>30</v>
      </c>
      <c r="U10" s="9" t="s">
        <v>31</v>
      </c>
      <c r="V10" s="2"/>
      <c r="X10" s="2">
        <f>H10*2/30.4</f>
        <v>223.125</v>
      </c>
      <c r="Y10" s="64">
        <f t="shared" si="2"/>
        <v>458.47602739726034</v>
      </c>
      <c r="Z10" s="64">
        <f t="shared" si="3"/>
        <v>45.847602739726028</v>
      </c>
      <c r="AA10" s="64">
        <f t="shared" si="4"/>
        <v>504.32363013698637</v>
      </c>
    </row>
    <row r="11" spans="1:27" s="2" customFormat="1" ht="15.75" x14ac:dyDescent="0.25">
      <c r="A11" s="32">
        <v>6</v>
      </c>
      <c r="B11" s="3" t="s">
        <v>144</v>
      </c>
      <c r="C11" s="4" t="s">
        <v>33</v>
      </c>
      <c r="D11" s="4" t="s">
        <v>41</v>
      </c>
      <c r="E11" s="5" t="s">
        <v>38</v>
      </c>
      <c r="F11" s="5" t="s">
        <v>444</v>
      </c>
      <c r="G11" s="5" t="s">
        <v>34</v>
      </c>
      <c r="H11" s="12">
        <v>3391.5</v>
      </c>
      <c r="I11" s="21"/>
      <c r="J11" s="33"/>
      <c r="K11" s="68"/>
      <c r="L11" s="68"/>
      <c r="M11" s="33"/>
      <c r="N11" s="33">
        <f t="shared" si="0"/>
        <v>3391.5</v>
      </c>
      <c r="O11" s="21">
        <v>139.81</v>
      </c>
      <c r="P11" s="68"/>
      <c r="Q11" s="68"/>
      <c r="R11" s="68"/>
      <c r="S11" s="33">
        <f t="shared" si="1"/>
        <v>3251.69</v>
      </c>
      <c r="T11" s="9" t="s">
        <v>145</v>
      </c>
      <c r="U11" s="9" t="s">
        <v>31</v>
      </c>
      <c r="X11" s="2">
        <f>H11*2/30.4</f>
        <v>223.125</v>
      </c>
      <c r="Y11" s="64">
        <f t="shared" si="2"/>
        <v>458.47602739726034</v>
      </c>
      <c r="Z11" s="64">
        <f t="shared" si="3"/>
        <v>45.847602739726028</v>
      </c>
      <c r="AA11" s="64">
        <f t="shared" si="4"/>
        <v>504.32363013698637</v>
      </c>
    </row>
    <row r="12" spans="1:27" ht="15.75" x14ac:dyDescent="0.25">
      <c r="A12" s="32">
        <v>7</v>
      </c>
      <c r="B12" s="3" t="s">
        <v>43</v>
      </c>
      <c r="C12" s="4" t="s">
        <v>44</v>
      </c>
      <c r="D12" s="4" t="s">
        <v>45</v>
      </c>
      <c r="E12" s="5" t="s">
        <v>38</v>
      </c>
      <c r="F12" s="5" t="s">
        <v>340</v>
      </c>
      <c r="G12" s="5" t="s">
        <v>29</v>
      </c>
      <c r="H12" s="12">
        <v>11000</v>
      </c>
      <c r="I12" s="21"/>
      <c r="J12" s="33"/>
      <c r="K12" s="68"/>
      <c r="L12" s="68"/>
      <c r="M12" s="68"/>
      <c r="N12" s="33">
        <f t="shared" si="0"/>
        <v>11000</v>
      </c>
      <c r="O12" s="21">
        <v>1818.51</v>
      </c>
      <c r="P12" s="68"/>
      <c r="Q12" s="68"/>
      <c r="R12" s="68"/>
      <c r="S12" s="33">
        <f t="shared" si="1"/>
        <v>9181.49</v>
      </c>
      <c r="T12" s="9" t="s">
        <v>30</v>
      </c>
      <c r="U12" s="9" t="s">
        <v>31</v>
      </c>
      <c r="V12" s="2"/>
      <c r="X12" s="2">
        <f>H12*2/30.4</f>
        <v>723.68421052631584</v>
      </c>
      <c r="Y12" s="64">
        <f t="shared" si="2"/>
        <v>1487.0223503965397</v>
      </c>
      <c r="Z12" s="64">
        <f t="shared" si="3"/>
        <v>148.70223503965394</v>
      </c>
      <c r="AA12" s="64">
        <f t="shared" si="4"/>
        <v>1635.7245854361936</v>
      </c>
    </row>
    <row r="13" spans="1:27" ht="15.75" x14ac:dyDescent="0.25">
      <c r="A13" s="32">
        <v>8</v>
      </c>
      <c r="B13" s="3" t="s">
        <v>46</v>
      </c>
      <c r="C13" s="4" t="s">
        <v>47</v>
      </c>
      <c r="D13" s="4" t="s">
        <v>48</v>
      </c>
      <c r="E13" s="5" t="s">
        <v>28</v>
      </c>
      <c r="F13" s="5" t="s">
        <v>341</v>
      </c>
      <c r="G13" s="5" t="s">
        <v>29</v>
      </c>
      <c r="H13" s="12">
        <v>12070.3</v>
      </c>
      <c r="I13" s="21"/>
      <c r="J13" s="33"/>
      <c r="K13" s="68"/>
      <c r="L13" s="68"/>
      <c r="M13" s="68"/>
      <c r="N13" s="33">
        <f t="shared" si="0"/>
        <v>12070.3</v>
      </c>
      <c r="O13" s="21">
        <v>2070.25</v>
      </c>
      <c r="P13" s="68"/>
      <c r="Q13" s="68"/>
      <c r="R13" s="68"/>
      <c r="S13" s="33">
        <f t="shared" si="1"/>
        <v>10000.049999999999</v>
      </c>
      <c r="T13" s="9" t="s">
        <v>30</v>
      </c>
      <c r="U13" s="9" t="s">
        <v>31</v>
      </c>
      <c r="V13" s="2"/>
      <c r="X13" s="2">
        <f>H13*2/30.4</f>
        <v>794.09868421052636</v>
      </c>
      <c r="Y13" s="64">
        <f t="shared" si="2"/>
        <v>1631.7096250901229</v>
      </c>
      <c r="Z13" s="64">
        <f t="shared" si="3"/>
        <v>163.17096250901227</v>
      </c>
      <c r="AA13" s="64">
        <f t="shared" si="4"/>
        <v>1794.8805875991352</v>
      </c>
    </row>
    <row r="14" spans="1:27" ht="15.75" x14ac:dyDescent="0.25">
      <c r="A14" s="32">
        <v>9</v>
      </c>
      <c r="B14" s="3" t="s">
        <v>49</v>
      </c>
      <c r="C14" s="4" t="s">
        <v>47</v>
      </c>
      <c r="D14" s="4" t="s">
        <v>48</v>
      </c>
      <c r="E14" s="5" t="s">
        <v>28</v>
      </c>
      <c r="F14" s="5" t="s">
        <v>342</v>
      </c>
      <c r="G14" s="5" t="s">
        <v>29</v>
      </c>
      <c r="H14" s="12">
        <v>12070.3</v>
      </c>
      <c r="I14" s="21"/>
      <c r="J14" s="33"/>
      <c r="K14" s="68"/>
      <c r="L14" s="68"/>
      <c r="M14" s="68"/>
      <c r="N14" s="33">
        <f t="shared" si="0"/>
        <v>12070.3</v>
      </c>
      <c r="O14" s="21">
        <v>2070.25</v>
      </c>
      <c r="P14" s="68"/>
      <c r="Q14" s="68"/>
      <c r="R14" s="68"/>
      <c r="S14" s="33">
        <f t="shared" si="1"/>
        <v>10000.049999999999</v>
      </c>
      <c r="T14" s="9" t="s">
        <v>30</v>
      </c>
      <c r="U14" s="9" t="s">
        <v>31</v>
      </c>
      <c r="V14" s="2"/>
      <c r="X14" s="2">
        <f>H14*2/30.4</f>
        <v>794.09868421052636</v>
      </c>
      <c r="Y14" s="64">
        <f t="shared" si="2"/>
        <v>1631.7096250901229</v>
      </c>
      <c r="Z14" s="64">
        <f t="shared" si="3"/>
        <v>163.17096250901227</v>
      </c>
      <c r="AA14" s="64">
        <f t="shared" si="4"/>
        <v>1794.8805875991352</v>
      </c>
    </row>
    <row r="15" spans="1:27" ht="15.75" x14ac:dyDescent="0.25">
      <c r="A15" s="32">
        <v>10</v>
      </c>
      <c r="B15" s="3" t="s">
        <v>50</v>
      </c>
      <c r="C15" s="4" t="s">
        <v>47</v>
      </c>
      <c r="D15" s="4" t="s">
        <v>48</v>
      </c>
      <c r="E15" s="5" t="s">
        <v>28</v>
      </c>
      <c r="F15" s="5" t="s">
        <v>343</v>
      </c>
      <c r="G15" s="5" t="s">
        <v>29</v>
      </c>
      <c r="H15" s="12">
        <v>12070.3</v>
      </c>
      <c r="I15" s="21"/>
      <c r="J15" s="33"/>
      <c r="K15" s="68"/>
      <c r="L15" s="68"/>
      <c r="M15" s="68"/>
      <c r="N15" s="33">
        <f t="shared" si="0"/>
        <v>12070.3</v>
      </c>
      <c r="O15" s="21">
        <v>2070.25</v>
      </c>
      <c r="P15" s="68"/>
      <c r="Q15" s="68"/>
      <c r="R15" s="68"/>
      <c r="S15" s="33">
        <f t="shared" si="1"/>
        <v>10000.049999999999</v>
      </c>
      <c r="T15" s="9" t="s">
        <v>30</v>
      </c>
      <c r="U15" s="9" t="s">
        <v>31</v>
      </c>
      <c r="V15" s="2"/>
      <c r="X15" s="2">
        <f>H15*2/30.4</f>
        <v>794.09868421052636</v>
      </c>
      <c r="Y15" s="64">
        <f t="shared" si="2"/>
        <v>1631.7096250901229</v>
      </c>
      <c r="Z15" s="64">
        <f t="shared" si="3"/>
        <v>163.17096250901227</v>
      </c>
      <c r="AA15" s="64">
        <f t="shared" si="4"/>
        <v>1794.8805875991352</v>
      </c>
    </row>
    <row r="16" spans="1:27" ht="15.75" x14ac:dyDescent="0.25">
      <c r="A16" s="32">
        <v>11</v>
      </c>
      <c r="B16" s="3" t="s">
        <v>51</v>
      </c>
      <c r="C16" s="4" t="s">
        <v>47</v>
      </c>
      <c r="D16" s="4" t="s">
        <v>48</v>
      </c>
      <c r="E16" s="5" t="s">
        <v>28</v>
      </c>
      <c r="F16" s="5" t="s">
        <v>360</v>
      </c>
      <c r="G16" s="5" t="s">
        <v>29</v>
      </c>
      <c r="H16" s="12">
        <v>12070.3</v>
      </c>
      <c r="I16" s="21"/>
      <c r="J16" s="33"/>
      <c r="K16" s="68"/>
      <c r="L16" s="68"/>
      <c r="M16" s="68"/>
      <c r="N16" s="33">
        <f t="shared" si="0"/>
        <v>12070.3</v>
      </c>
      <c r="O16" s="21">
        <v>2070.25</v>
      </c>
      <c r="P16" s="68"/>
      <c r="Q16" s="68"/>
      <c r="R16" s="68"/>
      <c r="S16" s="33">
        <f t="shared" si="1"/>
        <v>10000.049999999999</v>
      </c>
      <c r="T16" s="9" t="s">
        <v>30</v>
      </c>
      <c r="U16" s="9" t="s">
        <v>31</v>
      </c>
      <c r="V16" s="2"/>
      <c r="X16" s="2">
        <f>H16*2/30.4</f>
        <v>794.09868421052636</v>
      </c>
      <c r="Y16" s="64">
        <f t="shared" si="2"/>
        <v>1631.7096250901229</v>
      </c>
      <c r="Z16" s="64">
        <f t="shared" si="3"/>
        <v>163.17096250901227</v>
      </c>
      <c r="AA16" s="64">
        <f t="shared" si="4"/>
        <v>1794.8805875991352</v>
      </c>
    </row>
    <row r="17" spans="1:27" ht="15.75" x14ac:dyDescent="0.25">
      <c r="A17" s="32">
        <v>12</v>
      </c>
      <c r="B17" s="3" t="s">
        <v>52</v>
      </c>
      <c r="C17" s="4" t="s">
        <v>47</v>
      </c>
      <c r="D17" s="4" t="s">
        <v>48</v>
      </c>
      <c r="E17" s="5" t="s">
        <v>28</v>
      </c>
      <c r="F17" s="5" t="s">
        <v>361</v>
      </c>
      <c r="G17" s="5" t="s">
        <v>29</v>
      </c>
      <c r="H17" s="12">
        <v>12070.3</v>
      </c>
      <c r="I17" s="21"/>
      <c r="J17" s="33"/>
      <c r="K17" s="68"/>
      <c r="L17" s="68"/>
      <c r="M17" s="68"/>
      <c r="N17" s="33">
        <f t="shared" si="0"/>
        <v>12070.3</v>
      </c>
      <c r="O17" s="21">
        <v>2070.25</v>
      </c>
      <c r="P17" s="68"/>
      <c r="Q17" s="68"/>
      <c r="R17" s="68"/>
      <c r="S17" s="33">
        <f t="shared" si="1"/>
        <v>10000.049999999999</v>
      </c>
      <c r="T17" s="9" t="s">
        <v>30</v>
      </c>
      <c r="U17" s="9" t="s">
        <v>31</v>
      </c>
      <c r="X17" s="2">
        <f>H17*2/30.4</f>
        <v>794.09868421052636</v>
      </c>
      <c r="Y17" s="64">
        <f t="shared" si="2"/>
        <v>1631.7096250901229</v>
      </c>
      <c r="Z17" s="64">
        <f t="shared" si="3"/>
        <v>163.17096250901227</v>
      </c>
      <c r="AA17" s="64">
        <f t="shared" si="4"/>
        <v>1794.8805875991352</v>
      </c>
    </row>
    <row r="18" spans="1:27" ht="15.75" x14ac:dyDescent="0.25">
      <c r="A18" s="32">
        <v>13</v>
      </c>
      <c r="B18" s="3" t="s">
        <v>53</v>
      </c>
      <c r="C18" s="4" t="s">
        <v>47</v>
      </c>
      <c r="D18" s="4" t="s">
        <v>48</v>
      </c>
      <c r="E18" s="5" t="s">
        <v>28</v>
      </c>
      <c r="F18" s="5" t="s">
        <v>362</v>
      </c>
      <c r="G18" s="5" t="s">
        <v>29</v>
      </c>
      <c r="H18" s="12">
        <v>12070.3</v>
      </c>
      <c r="I18" s="21"/>
      <c r="J18" s="33"/>
      <c r="K18" s="68"/>
      <c r="L18" s="68"/>
      <c r="M18" s="68"/>
      <c r="N18" s="33">
        <f t="shared" si="0"/>
        <v>12070.3</v>
      </c>
      <c r="O18" s="21">
        <v>2070.25</v>
      </c>
      <c r="P18" s="69">
        <v>4979.58</v>
      </c>
      <c r="Q18" s="68"/>
      <c r="R18" s="68"/>
      <c r="S18" s="33">
        <f t="shared" si="1"/>
        <v>5020.4699999999993</v>
      </c>
      <c r="T18" s="9" t="s">
        <v>30</v>
      </c>
      <c r="U18" s="9" t="s">
        <v>31</v>
      </c>
      <c r="X18" s="2">
        <f>H18*2/30.4</f>
        <v>794.09868421052636</v>
      </c>
      <c r="Y18" s="64">
        <f t="shared" si="2"/>
        <v>1631.7096250901229</v>
      </c>
      <c r="Z18" s="64">
        <f t="shared" si="3"/>
        <v>163.17096250901227</v>
      </c>
      <c r="AA18" s="64">
        <f t="shared" si="4"/>
        <v>1794.8805875991352</v>
      </c>
    </row>
    <row r="19" spans="1:27" ht="15.75" x14ac:dyDescent="0.25">
      <c r="A19" s="32">
        <v>14</v>
      </c>
      <c r="B19" s="3" t="s">
        <v>54</v>
      </c>
      <c r="C19" s="4" t="s">
        <v>47</v>
      </c>
      <c r="D19" s="4" t="s">
        <v>48</v>
      </c>
      <c r="E19" s="5" t="s">
        <v>28</v>
      </c>
      <c r="F19" s="5" t="s">
        <v>363</v>
      </c>
      <c r="G19" s="5" t="s">
        <v>29</v>
      </c>
      <c r="H19" s="12">
        <v>12070.3</v>
      </c>
      <c r="I19" s="21"/>
      <c r="J19" s="33"/>
      <c r="K19" s="68"/>
      <c r="L19" s="68"/>
      <c r="M19" s="68"/>
      <c r="N19" s="33">
        <f t="shared" si="0"/>
        <v>12070.3</v>
      </c>
      <c r="O19" s="21">
        <v>2070.25</v>
      </c>
      <c r="P19" s="69"/>
      <c r="Q19" s="68"/>
      <c r="R19" s="68"/>
      <c r="S19" s="33">
        <f t="shared" si="1"/>
        <v>10000.049999999999</v>
      </c>
      <c r="T19" s="9" t="s">
        <v>30</v>
      </c>
      <c r="U19" s="9" t="s">
        <v>31</v>
      </c>
      <c r="X19" s="2">
        <f>H19*2/30.4</f>
        <v>794.09868421052636</v>
      </c>
      <c r="Y19" s="64">
        <f t="shared" si="2"/>
        <v>1631.7096250901229</v>
      </c>
      <c r="Z19" s="64">
        <f t="shared" si="3"/>
        <v>163.17096250901227</v>
      </c>
      <c r="AA19" s="64">
        <f t="shared" si="4"/>
        <v>1794.8805875991352</v>
      </c>
    </row>
    <row r="20" spans="1:27" ht="15.75" x14ac:dyDescent="0.25">
      <c r="A20" s="32">
        <v>15</v>
      </c>
      <c r="B20" s="3" t="s">
        <v>55</v>
      </c>
      <c r="C20" s="4" t="s">
        <v>47</v>
      </c>
      <c r="D20" s="4" t="s">
        <v>48</v>
      </c>
      <c r="E20" s="5" t="s">
        <v>28</v>
      </c>
      <c r="F20" s="5" t="s">
        <v>364</v>
      </c>
      <c r="G20" s="5" t="s">
        <v>29</v>
      </c>
      <c r="H20" s="12">
        <v>12070.3</v>
      </c>
      <c r="I20" s="21"/>
      <c r="J20" s="33"/>
      <c r="K20" s="68"/>
      <c r="L20" s="68"/>
      <c r="M20" s="68"/>
      <c r="N20" s="33">
        <f t="shared" si="0"/>
        <v>12070.3</v>
      </c>
      <c r="O20" s="21">
        <v>2070.25</v>
      </c>
      <c r="P20" s="68"/>
      <c r="Q20" s="68"/>
      <c r="R20" s="68"/>
      <c r="S20" s="33">
        <f t="shared" si="1"/>
        <v>10000.049999999999</v>
      </c>
      <c r="T20" s="9" t="s">
        <v>30</v>
      </c>
      <c r="U20" s="9" t="s">
        <v>31</v>
      </c>
      <c r="X20" s="2">
        <f>H20*2/30.4</f>
        <v>794.09868421052636</v>
      </c>
      <c r="Y20" s="64">
        <f t="shared" si="2"/>
        <v>1631.7096250901229</v>
      </c>
      <c r="Z20" s="64">
        <f t="shared" si="3"/>
        <v>163.17096250901227</v>
      </c>
      <c r="AA20" s="64">
        <f t="shared" si="4"/>
        <v>1794.8805875991352</v>
      </c>
    </row>
    <row r="21" spans="1:27" ht="15.75" x14ac:dyDescent="0.25">
      <c r="A21" s="32">
        <v>16</v>
      </c>
      <c r="B21" s="3" t="s">
        <v>56</v>
      </c>
      <c r="C21" s="4" t="s">
        <v>47</v>
      </c>
      <c r="D21" s="4" t="s">
        <v>48</v>
      </c>
      <c r="E21" s="5" t="s">
        <v>28</v>
      </c>
      <c r="F21" s="5" t="s">
        <v>365</v>
      </c>
      <c r="G21" s="5" t="s">
        <v>29</v>
      </c>
      <c r="H21" s="12">
        <v>12070.3</v>
      </c>
      <c r="I21" s="21"/>
      <c r="J21" s="33"/>
      <c r="K21" s="68"/>
      <c r="L21" s="68"/>
      <c r="M21" s="68"/>
      <c r="N21" s="33">
        <f t="shared" si="0"/>
        <v>12070.3</v>
      </c>
      <c r="O21" s="21">
        <v>2070.25</v>
      </c>
      <c r="P21" s="68"/>
      <c r="Q21" s="68"/>
      <c r="R21" s="68"/>
      <c r="S21" s="33">
        <f t="shared" si="1"/>
        <v>10000.049999999999</v>
      </c>
      <c r="T21" s="9" t="s">
        <v>30</v>
      </c>
      <c r="U21" s="9" t="s">
        <v>31</v>
      </c>
      <c r="X21" s="2">
        <f>H21*2/30.4</f>
        <v>794.09868421052636</v>
      </c>
      <c r="Y21" s="64">
        <f t="shared" si="2"/>
        <v>1631.7096250901229</v>
      </c>
      <c r="Z21" s="64">
        <f t="shared" si="3"/>
        <v>163.17096250901227</v>
      </c>
      <c r="AA21" s="64">
        <f t="shared" si="4"/>
        <v>1794.8805875991352</v>
      </c>
    </row>
    <row r="22" spans="1:27" ht="15.75" x14ac:dyDescent="0.25">
      <c r="A22" s="32">
        <v>17</v>
      </c>
      <c r="B22" s="3" t="s">
        <v>57</v>
      </c>
      <c r="C22" s="4" t="s">
        <v>58</v>
      </c>
      <c r="D22" s="4" t="s">
        <v>59</v>
      </c>
      <c r="E22" s="5" t="s">
        <v>38</v>
      </c>
      <c r="F22" s="5" t="s">
        <v>366</v>
      </c>
      <c r="G22" s="5" t="s">
        <v>29</v>
      </c>
      <c r="H22" s="12">
        <v>11000</v>
      </c>
      <c r="I22" s="21"/>
      <c r="J22" s="33"/>
      <c r="K22" s="68"/>
      <c r="L22" s="68"/>
      <c r="M22" s="68"/>
      <c r="N22" s="33">
        <f t="shared" si="0"/>
        <v>11000</v>
      </c>
      <c r="O22" s="21">
        <v>1818.51</v>
      </c>
      <c r="P22" s="68"/>
      <c r="Q22" s="68"/>
      <c r="R22" s="68"/>
      <c r="S22" s="33">
        <f t="shared" si="1"/>
        <v>9181.49</v>
      </c>
      <c r="T22" s="9" t="s">
        <v>30</v>
      </c>
      <c r="U22" s="9" t="s">
        <v>31</v>
      </c>
      <c r="X22" s="2">
        <f>H22*2/30.4</f>
        <v>723.68421052631584</v>
      </c>
      <c r="Y22" s="64">
        <f t="shared" si="2"/>
        <v>1487.0223503965397</v>
      </c>
      <c r="Z22" s="64">
        <f t="shared" si="3"/>
        <v>148.70223503965394</v>
      </c>
      <c r="AA22" s="64">
        <f t="shared" si="4"/>
        <v>1635.7245854361936</v>
      </c>
    </row>
    <row r="23" spans="1:27" ht="15.75" x14ac:dyDescent="0.25">
      <c r="A23" s="32">
        <v>18</v>
      </c>
      <c r="B23" s="3" t="s">
        <v>60</v>
      </c>
      <c r="C23" s="4" t="s">
        <v>61</v>
      </c>
      <c r="D23" s="4" t="s">
        <v>62</v>
      </c>
      <c r="E23" s="5" t="s">
        <v>38</v>
      </c>
      <c r="F23" s="5" t="s">
        <v>367</v>
      </c>
      <c r="G23" s="5" t="s">
        <v>63</v>
      </c>
      <c r="H23" s="12">
        <v>4200</v>
      </c>
      <c r="I23" s="21"/>
      <c r="J23" s="33"/>
      <c r="K23" s="68"/>
      <c r="L23" s="68"/>
      <c r="M23" s="68"/>
      <c r="N23" s="33">
        <f t="shared" si="0"/>
        <v>4200</v>
      </c>
      <c r="O23" s="21">
        <v>381.09</v>
      </c>
      <c r="P23" s="68"/>
      <c r="Q23" s="68"/>
      <c r="R23" s="68"/>
      <c r="S23" s="33">
        <f t="shared" si="1"/>
        <v>3818.91</v>
      </c>
      <c r="T23" s="9" t="s">
        <v>30</v>
      </c>
      <c r="U23" s="9" t="s">
        <v>31</v>
      </c>
      <c r="X23" s="2">
        <f>H23*2/30.4</f>
        <v>276.31578947368422</v>
      </c>
      <c r="Y23" s="64">
        <f t="shared" si="2"/>
        <v>567.77217015140604</v>
      </c>
      <c r="Z23" s="64">
        <f t="shared" si="3"/>
        <v>56.777217015140593</v>
      </c>
      <c r="AA23" s="64">
        <f t="shared" si="4"/>
        <v>624.54938716654669</v>
      </c>
    </row>
    <row r="24" spans="1:27" ht="15.75" x14ac:dyDescent="0.25">
      <c r="A24" s="32">
        <v>19</v>
      </c>
      <c r="B24" s="3" t="s">
        <v>64</v>
      </c>
      <c r="C24" s="4" t="s">
        <v>65</v>
      </c>
      <c r="D24" s="4" t="s">
        <v>66</v>
      </c>
      <c r="E24" s="5" t="s">
        <v>38</v>
      </c>
      <c r="F24" s="5" t="s">
        <v>368</v>
      </c>
      <c r="G24" s="5" t="s">
        <v>34</v>
      </c>
      <c r="H24" s="12">
        <v>2866.5</v>
      </c>
      <c r="I24" s="21"/>
      <c r="J24" s="33"/>
      <c r="K24" s="68"/>
      <c r="L24" s="68"/>
      <c r="M24" s="33"/>
      <c r="N24" s="33">
        <f t="shared" si="0"/>
        <v>2866.5</v>
      </c>
      <c r="O24" s="21">
        <v>62.44</v>
      </c>
      <c r="P24" s="68"/>
      <c r="Q24" s="68"/>
      <c r="R24" s="68"/>
      <c r="S24" s="33">
        <f t="shared" si="1"/>
        <v>2804.06</v>
      </c>
      <c r="T24" s="9" t="s">
        <v>67</v>
      </c>
      <c r="U24" s="9" t="s">
        <v>31</v>
      </c>
      <c r="X24" s="2">
        <f>H24*2/30.4</f>
        <v>188.58552631578948</v>
      </c>
      <c r="Y24" s="64">
        <f t="shared" si="2"/>
        <v>387.50450612833458</v>
      </c>
      <c r="Z24" s="64">
        <f t="shared" si="3"/>
        <v>38.750450612833454</v>
      </c>
      <c r="AA24" s="64">
        <f t="shared" si="4"/>
        <v>426.25495674116803</v>
      </c>
    </row>
    <row r="25" spans="1:27" ht="15.75" x14ac:dyDescent="0.25">
      <c r="A25" s="32">
        <v>20</v>
      </c>
      <c r="B25" s="32" t="s">
        <v>68</v>
      </c>
      <c r="C25" s="4" t="s">
        <v>65</v>
      </c>
      <c r="D25" s="4" t="s">
        <v>66</v>
      </c>
      <c r="E25" s="5" t="s">
        <v>38</v>
      </c>
      <c r="F25" s="5" t="s">
        <v>369</v>
      </c>
      <c r="G25" s="5" t="s">
        <v>34</v>
      </c>
      <c r="H25" s="12">
        <v>2293</v>
      </c>
      <c r="I25" s="21">
        <v>29.35</v>
      </c>
      <c r="J25" s="33"/>
      <c r="K25" s="68"/>
      <c r="L25" s="68"/>
      <c r="M25" s="33"/>
      <c r="N25" s="33">
        <f t="shared" si="0"/>
        <v>2322.35</v>
      </c>
      <c r="O25" s="21"/>
      <c r="P25" s="68"/>
      <c r="Q25" s="68"/>
      <c r="R25" s="68"/>
      <c r="S25" s="33">
        <f t="shared" si="1"/>
        <v>2322.35</v>
      </c>
      <c r="T25" s="9" t="s">
        <v>69</v>
      </c>
      <c r="U25" s="9" t="s">
        <v>31</v>
      </c>
      <c r="X25" s="2">
        <f>H25*2/30.4</f>
        <v>150.85526315789474</v>
      </c>
      <c r="Y25" s="64">
        <f t="shared" si="2"/>
        <v>309.97656813266047</v>
      </c>
      <c r="Z25" s="64">
        <f t="shared" si="3"/>
        <v>30.99765681326604</v>
      </c>
      <c r="AA25" s="64">
        <f t="shared" si="4"/>
        <v>340.97422494592649</v>
      </c>
    </row>
    <row r="26" spans="1:27" ht="15.75" x14ac:dyDescent="0.25">
      <c r="A26" s="32">
        <v>21</v>
      </c>
      <c r="B26" s="3" t="s">
        <v>70</v>
      </c>
      <c r="C26" s="4" t="s">
        <v>71</v>
      </c>
      <c r="D26" s="4" t="s">
        <v>72</v>
      </c>
      <c r="E26" s="5" t="s">
        <v>38</v>
      </c>
      <c r="F26" s="5" t="s">
        <v>370</v>
      </c>
      <c r="G26" s="5" t="s">
        <v>29</v>
      </c>
      <c r="H26" s="12">
        <v>5159.5</v>
      </c>
      <c r="I26" s="21"/>
      <c r="J26" s="33"/>
      <c r="K26" s="68"/>
      <c r="L26" s="68"/>
      <c r="M26" s="68"/>
      <c r="N26" s="33">
        <f t="shared" si="0"/>
        <v>5159.5</v>
      </c>
      <c r="O26" s="21">
        <v>554.88</v>
      </c>
      <c r="P26" s="68"/>
      <c r="Q26" s="68"/>
      <c r="R26" s="68"/>
      <c r="S26" s="33">
        <f t="shared" si="1"/>
        <v>4604.62</v>
      </c>
      <c r="T26" s="9" t="s">
        <v>30</v>
      </c>
      <c r="U26" s="9" t="s">
        <v>31</v>
      </c>
      <c r="X26" s="2">
        <f>H26*2/30.4</f>
        <v>339.44078947368422</v>
      </c>
      <c r="Y26" s="64">
        <f t="shared" si="2"/>
        <v>697.481074260995</v>
      </c>
      <c r="Z26" s="64">
        <f t="shared" si="3"/>
        <v>69.748107426099494</v>
      </c>
      <c r="AA26" s="64">
        <f t="shared" si="4"/>
        <v>767.22918168709452</v>
      </c>
    </row>
    <row r="27" spans="1:27" ht="15.75" x14ac:dyDescent="0.25">
      <c r="A27" s="32">
        <v>22</v>
      </c>
      <c r="B27" s="3" t="s">
        <v>73</v>
      </c>
      <c r="C27" s="4" t="s">
        <v>74</v>
      </c>
      <c r="D27" s="4" t="s">
        <v>75</v>
      </c>
      <c r="E27" s="5" t="s">
        <v>38</v>
      </c>
      <c r="F27" s="5" t="s">
        <v>371</v>
      </c>
      <c r="G27" s="5" t="s">
        <v>29</v>
      </c>
      <c r="H27" s="12">
        <v>5159.5</v>
      </c>
      <c r="I27" s="21"/>
      <c r="J27" s="33"/>
      <c r="K27" s="68"/>
      <c r="L27" s="68"/>
      <c r="M27" s="68"/>
      <c r="N27" s="33">
        <f t="shared" si="0"/>
        <v>5159.5</v>
      </c>
      <c r="O27" s="21">
        <v>554.88</v>
      </c>
      <c r="P27" s="68"/>
      <c r="Q27" s="68"/>
      <c r="R27" s="68"/>
      <c r="S27" s="33">
        <f t="shared" si="1"/>
        <v>4604.62</v>
      </c>
      <c r="T27" s="9" t="s">
        <v>30</v>
      </c>
      <c r="U27" s="9" t="s">
        <v>31</v>
      </c>
      <c r="X27" s="2">
        <f>H27*2/30.4</f>
        <v>339.44078947368422</v>
      </c>
      <c r="Y27" s="64">
        <f t="shared" si="2"/>
        <v>697.481074260995</v>
      </c>
      <c r="Z27" s="64">
        <f t="shared" si="3"/>
        <v>69.748107426099494</v>
      </c>
      <c r="AA27" s="64">
        <f t="shared" si="4"/>
        <v>767.22918168709452</v>
      </c>
    </row>
    <row r="28" spans="1:27" ht="15.75" x14ac:dyDescent="0.25">
      <c r="A28" s="32">
        <v>23</v>
      </c>
      <c r="B28" s="3" t="s">
        <v>76</v>
      </c>
      <c r="C28" s="4" t="s">
        <v>71</v>
      </c>
      <c r="D28" s="4" t="s">
        <v>77</v>
      </c>
      <c r="E28" s="5" t="s">
        <v>38</v>
      </c>
      <c r="F28" s="5" t="s">
        <v>372</v>
      </c>
      <c r="G28" s="5" t="s">
        <v>29</v>
      </c>
      <c r="H28" s="12">
        <v>5159.5</v>
      </c>
      <c r="I28" s="21"/>
      <c r="J28" s="33"/>
      <c r="K28" s="68"/>
      <c r="L28" s="68"/>
      <c r="M28" s="68"/>
      <c r="N28" s="33">
        <f t="shared" si="0"/>
        <v>5159.5</v>
      </c>
      <c r="O28" s="21">
        <v>554.88</v>
      </c>
      <c r="P28" s="68"/>
      <c r="Q28" s="68"/>
      <c r="R28" s="68"/>
      <c r="S28" s="33">
        <f t="shared" si="1"/>
        <v>4604.62</v>
      </c>
      <c r="T28" s="9" t="s">
        <v>30</v>
      </c>
      <c r="U28" s="9" t="s">
        <v>31</v>
      </c>
      <c r="X28" s="2">
        <f>H28*2/30.4</f>
        <v>339.44078947368422</v>
      </c>
      <c r="Y28" s="64">
        <f t="shared" si="2"/>
        <v>697.481074260995</v>
      </c>
      <c r="Z28" s="64">
        <f t="shared" si="3"/>
        <v>69.748107426099494</v>
      </c>
      <c r="AA28" s="64">
        <f t="shared" si="4"/>
        <v>767.22918168709452</v>
      </c>
    </row>
    <row r="29" spans="1:27" s="2" customFormat="1" ht="15.75" x14ac:dyDescent="0.25">
      <c r="A29" s="32">
        <v>24</v>
      </c>
      <c r="B29" s="3" t="s">
        <v>149</v>
      </c>
      <c r="C29" s="4" t="s">
        <v>33</v>
      </c>
      <c r="D29" s="4" t="s">
        <v>77</v>
      </c>
      <c r="E29" s="5" t="s">
        <v>38</v>
      </c>
      <c r="F29" s="5" t="s">
        <v>373</v>
      </c>
      <c r="G29" s="5" t="s">
        <v>34</v>
      </c>
      <c r="H29" s="7">
        <v>2866.5</v>
      </c>
      <c r="I29" s="6"/>
      <c r="J29" s="33"/>
      <c r="K29" s="68"/>
      <c r="L29" s="68"/>
      <c r="M29" s="33"/>
      <c r="N29" s="33">
        <f t="shared" si="0"/>
        <v>2866.5</v>
      </c>
      <c r="O29" s="6">
        <v>62.44</v>
      </c>
      <c r="P29" s="68"/>
      <c r="Q29" s="68"/>
      <c r="R29" s="68"/>
      <c r="S29" s="33">
        <f t="shared" si="1"/>
        <v>2804.06</v>
      </c>
      <c r="U29" s="9" t="s">
        <v>31</v>
      </c>
      <c r="X29" s="2">
        <f>H29*2/30.4</f>
        <v>188.58552631578948</v>
      </c>
      <c r="Y29" s="64">
        <f t="shared" si="2"/>
        <v>387.50450612833458</v>
      </c>
      <c r="Z29" s="64">
        <f t="shared" si="3"/>
        <v>38.750450612833454</v>
      </c>
      <c r="AA29" s="64">
        <f t="shared" si="4"/>
        <v>426.25495674116803</v>
      </c>
    </row>
    <row r="30" spans="1:27" ht="15.75" x14ac:dyDescent="0.25">
      <c r="A30" s="32">
        <v>25</v>
      </c>
      <c r="B30" s="4" t="s">
        <v>78</v>
      </c>
      <c r="C30" s="4" t="s">
        <v>79</v>
      </c>
      <c r="D30" s="4" t="s">
        <v>80</v>
      </c>
      <c r="E30" s="5" t="s">
        <v>38</v>
      </c>
      <c r="F30" s="5" t="s">
        <v>374</v>
      </c>
      <c r="G30" s="5" t="s">
        <v>29</v>
      </c>
      <c r="H30" s="12">
        <v>5159.5</v>
      </c>
      <c r="I30" s="21"/>
      <c r="J30" s="33"/>
      <c r="K30" s="68"/>
      <c r="L30" s="68"/>
      <c r="M30" s="68"/>
      <c r="N30" s="33">
        <f t="shared" si="0"/>
        <v>5159.5</v>
      </c>
      <c r="O30" s="21">
        <v>554.88</v>
      </c>
      <c r="P30" s="68"/>
      <c r="Q30" s="68"/>
      <c r="R30" s="68"/>
      <c r="S30" s="33">
        <f t="shared" si="1"/>
        <v>4604.62</v>
      </c>
      <c r="T30" s="9" t="s">
        <v>30</v>
      </c>
      <c r="U30" s="9" t="s">
        <v>31</v>
      </c>
      <c r="X30" s="2">
        <f>H30*2/30.4</f>
        <v>339.44078947368422</v>
      </c>
      <c r="Y30" s="64">
        <f t="shared" si="2"/>
        <v>697.481074260995</v>
      </c>
      <c r="Z30" s="64">
        <f t="shared" si="3"/>
        <v>69.748107426099494</v>
      </c>
      <c r="AA30" s="64">
        <f t="shared" si="4"/>
        <v>767.22918168709452</v>
      </c>
    </row>
    <row r="31" spans="1:27" s="2" customFormat="1" ht="15.75" x14ac:dyDescent="0.25">
      <c r="A31" s="32">
        <v>26</v>
      </c>
      <c r="B31" s="3" t="s">
        <v>143</v>
      </c>
      <c r="C31" s="4" t="s">
        <v>33</v>
      </c>
      <c r="D31" s="4" t="s">
        <v>80</v>
      </c>
      <c r="E31" s="5" t="s">
        <v>38</v>
      </c>
      <c r="F31" s="5" t="s">
        <v>375</v>
      </c>
      <c r="G31" s="5" t="s">
        <v>34</v>
      </c>
      <c r="H31" s="12">
        <v>2866.5</v>
      </c>
      <c r="I31" s="21"/>
      <c r="J31" s="33"/>
      <c r="K31" s="68"/>
      <c r="L31" s="68"/>
      <c r="M31" s="33"/>
      <c r="N31" s="33">
        <f t="shared" si="0"/>
        <v>2866.5</v>
      </c>
      <c r="O31" s="21">
        <v>62.44</v>
      </c>
      <c r="P31" s="68"/>
      <c r="Q31" s="68"/>
      <c r="R31" s="68"/>
      <c r="S31" s="33">
        <f t="shared" si="1"/>
        <v>2804.06</v>
      </c>
      <c r="U31" s="9" t="s">
        <v>31</v>
      </c>
      <c r="X31" s="2">
        <f>H31*2/30.4</f>
        <v>188.58552631578948</v>
      </c>
      <c r="Y31" s="64">
        <f t="shared" si="2"/>
        <v>387.50450612833458</v>
      </c>
      <c r="Z31" s="64">
        <f t="shared" si="3"/>
        <v>38.750450612833454</v>
      </c>
      <c r="AA31" s="64">
        <f t="shared" si="4"/>
        <v>426.25495674116803</v>
      </c>
    </row>
    <row r="32" spans="1:27" ht="15.75" x14ac:dyDescent="0.25">
      <c r="A32" s="32">
        <v>27</v>
      </c>
      <c r="B32" s="3" t="s">
        <v>88</v>
      </c>
      <c r="C32" s="4" t="s">
        <v>71</v>
      </c>
      <c r="D32" s="4" t="s">
        <v>89</v>
      </c>
      <c r="E32" s="5" t="s">
        <v>38</v>
      </c>
      <c r="F32" s="5" t="s">
        <v>376</v>
      </c>
      <c r="G32" s="5" t="s">
        <v>29</v>
      </c>
      <c r="H32" s="7">
        <v>6933.9</v>
      </c>
      <c r="I32" s="6"/>
      <c r="J32" s="33"/>
      <c r="K32" s="68"/>
      <c r="L32" s="68"/>
      <c r="M32" s="68"/>
      <c r="N32" s="33">
        <f t="shared" si="0"/>
        <v>6933.9</v>
      </c>
      <c r="O32" s="6">
        <v>933.89</v>
      </c>
      <c r="P32" s="68"/>
      <c r="Q32" s="68"/>
      <c r="R32" s="68"/>
      <c r="S32" s="33">
        <f t="shared" si="1"/>
        <v>6000.0099999999993</v>
      </c>
      <c r="T32" s="9" t="s">
        <v>30</v>
      </c>
      <c r="U32" s="9" t="s">
        <v>31</v>
      </c>
      <c r="X32" s="2">
        <f>H32*2/30.4</f>
        <v>456.17763157894734</v>
      </c>
      <c r="Y32" s="64">
        <f t="shared" si="2"/>
        <v>937.35129776496035</v>
      </c>
      <c r="Z32" s="64">
        <f t="shared" si="3"/>
        <v>93.735129776496024</v>
      </c>
      <c r="AA32" s="64">
        <f t="shared" si="4"/>
        <v>1031.0864275414565</v>
      </c>
    </row>
    <row r="33" spans="1:27" s="2" customFormat="1" ht="15.75" x14ac:dyDescent="0.25">
      <c r="A33" s="32">
        <v>28</v>
      </c>
      <c r="B33" s="3" t="s">
        <v>85</v>
      </c>
      <c r="C33" s="4" t="s">
        <v>33</v>
      </c>
      <c r="D33" s="4" t="s">
        <v>89</v>
      </c>
      <c r="E33" s="5" t="s">
        <v>86</v>
      </c>
      <c r="F33" s="5" t="s">
        <v>377</v>
      </c>
      <c r="G33" s="5" t="s">
        <v>34</v>
      </c>
      <c r="H33" s="7">
        <v>2677.92</v>
      </c>
      <c r="I33" s="6"/>
      <c r="J33" s="33"/>
      <c r="K33" s="68"/>
      <c r="L33" s="68"/>
      <c r="M33" s="33"/>
      <c r="N33" s="33">
        <f t="shared" si="0"/>
        <v>2677.92</v>
      </c>
      <c r="O33" s="6">
        <v>62.44</v>
      </c>
      <c r="P33" s="68"/>
      <c r="Q33" s="68"/>
      <c r="R33" s="68"/>
      <c r="S33" s="33">
        <f t="shared" ref="S33" si="5">SUM(N33-O33-P33-Q33-R33)</f>
        <v>2615.48</v>
      </c>
      <c r="T33" s="9" t="s">
        <v>87</v>
      </c>
      <c r="U33" s="9" t="s">
        <v>31</v>
      </c>
      <c r="X33" s="2">
        <f>H33*2/30.4</f>
        <v>176.17894736842106</v>
      </c>
      <c r="Y33" s="64">
        <f t="shared" si="2"/>
        <v>362.01153568853647</v>
      </c>
      <c r="Z33" s="64">
        <f t="shared" si="3"/>
        <v>36.201153568853641</v>
      </c>
      <c r="AA33" s="64">
        <f t="shared" si="4"/>
        <v>398.21268925739014</v>
      </c>
    </row>
    <row r="34" spans="1:27" ht="15.75" x14ac:dyDescent="0.25">
      <c r="A34" s="32">
        <v>29</v>
      </c>
      <c r="B34" s="3" t="s">
        <v>90</v>
      </c>
      <c r="C34" s="4" t="s">
        <v>79</v>
      </c>
      <c r="D34" s="4" t="s">
        <v>91</v>
      </c>
      <c r="E34" s="5" t="s">
        <v>38</v>
      </c>
      <c r="F34" s="5" t="s">
        <v>378</v>
      </c>
      <c r="G34" s="5" t="s">
        <v>29</v>
      </c>
      <c r="H34" s="7">
        <v>5159.5</v>
      </c>
      <c r="I34" s="6"/>
      <c r="J34" s="33"/>
      <c r="K34" s="68"/>
      <c r="L34" s="68"/>
      <c r="M34" s="68"/>
      <c r="N34" s="33">
        <f t="shared" si="0"/>
        <v>5159.5</v>
      </c>
      <c r="O34" s="6">
        <v>554.88</v>
      </c>
      <c r="P34" s="68"/>
      <c r="Q34" s="68"/>
      <c r="R34" s="68"/>
      <c r="S34" s="33">
        <f t="shared" si="1"/>
        <v>4604.62</v>
      </c>
      <c r="T34" s="9" t="s">
        <v>30</v>
      </c>
      <c r="U34" s="9" t="s">
        <v>31</v>
      </c>
      <c r="X34" s="2">
        <f>H34*2/30.4</f>
        <v>339.44078947368422</v>
      </c>
      <c r="Y34" s="64">
        <f t="shared" si="2"/>
        <v>697.481074260995</v>
      </c>
      <c r="Z34" s="64">
        <f t="shared" si="3"/>
        <v>69.748107426099494</v>
      </c>
      <c r="AA34" s="64">
        <f t="shared" si="4"/>
        <v>767.22918168709452</v>
      </c>
    </row>
    <row r="35" spans="1:27" ht="15.75" x14ac:dyDescent="0.25">
      <c r="A35" s="32">
        <v>30</v>
      </c>
      <c r="B35" s="3" t="s">
        <v>92</v>
      </c>
      <c r="C35" s="4" t="s">
        <v>61</v>
      </c>
      <c r="D35" s="4" t="s">
        <v>91</v>
      </c>
      <c r="E35" s="5" t="s">
        <v>38</v>
      </c>
      <c r="F35" s="5" t="s">
        <v>379</v>
      </c>
      <c r="G35" s="5" t="s">
        <v>82</v>
      </c>
      <c r="H35" s="7">
        <v>4200</v>
      </c>
      <c r="I35" s="6"/>
      <c r="J35" s="33"/>
      <c r="K35" s="68"/>
      <c r="L35" s="68"/>
      <c r="M35" s="68"/>
      <c r="N35" s="33">
        <f t="shared" si="0"/>
        <v>4200</v>
      </c>
      <c r="O35" s="6">
        <v>381.09</v>
      </c>
      <c r="P35" s="68"/>
      <c r="Q35" s="68"/>
      <c r="R35" s="68"/>
      <c r="S35" s="33">
        <f t="shared" si="1"/>
        <v>3818.91</v>
      </c>
      <c r="T35" s="9" t="s">
        <v>30</v>
      </c>
      <c r="U35" s="9" t="s">
        <v>31</v>
      </c>
      <c r="X35" s="2">
        <f>H35*2/30.4</f>
        <v>276.31578947368422</v>
      </c>
      <c r="Y35" s="64">
        <f t="shared" si="2"/>
        <v>567.77217015140604</v>
      </c>
      <c r="Z35" s="64">
        <f t="shared" si="3"/>
        <v>56.777217015140593</v>
      </c>
      <c r="AA35" s="64">
        <f t="shared" si="4"/>
        <v>624.54938716654669</v>
      </c>
    </row>
    <row r="36" spans="1:27" ht="15.75" x14ac:dyDescent="0.25">
      <c r="A36" s="32">
        <v>31</v>
      </c>
      <c r="B36" s="3" t="s">
        <v>93</v>
      </c>
      <c r="C36" s="4" t="s">
        <v>61</v>
      </c>
      <c r="D36" s="4" t="s">
        <v>91</v>
      </c>
      <c r="E36" s="5" t="s">
        <v>38</v>
      </c>
      <c r="F36" s="5" t="s">
        <v>380</v>
      </c>
      <c r="G36" s="5" t="s">
        <v>82</v>
      </c>
      <c r="H36" s="7">
        <v>4200</v>
      </c>
      <c r="I36" s="6"/>
      <c r="J36" s="33"/>
      <c r="K36" s="68"/>
      <c r="L36" s="68"/>
      <c r="M36" s="68"/>
      <c r="N36" s="33">
        <f t="shared" si="0"/>
        <v>4200</v>
      </c>
      <c r="O36" s="6">
        <v>381.09</v>
      </c>
      <c r="P36" s="68"/>
      <c r="Q36" s="68"/>
      <c r="R36" s="68"/>
      <c r="S36" s="33">
        <f t="shared" si="1"/>
        <v>3818.91</v>
      </c>
      <c r="T36" s="9" t="s">
        <v>30</v>
      </c>
      <c r="U36" s="9" t="s">
        <v>31</v>
      </c>
      <c r="X36" s="2">
        <f>H36*2/30.4</f>
        <v>276.31578947368422</v>
      </c>
      <c r="Y36" s="64">
        <f t="shared" si="2"/>
        <v>567.77217015140604</v>
      </c>
      <c r="Z36" s="64">
        <f t="shared" si="3"/>
        <v>56.777217015140593</v>
      </c>
      <c r="AA36" s="64">
        <f t="shared" si="4"/>
        <v>624.54938716654669</v>
      </c>
    </row>
    <row r="37" spans="1:27" ht="15.75" x14ac:dyDescent="0.25">
      <c r="A37" s="2"/>
      <c r="B37" s="54" t="s">
        <v>94</v>
      </c>
      <c r="C37" s="4"/>
      <c r="D37" s="4"/>
      <c r="E37" s="5"/>
      <c r="F37" s="5"/>
      <c r="G37" s="5"/>
      <c r="H37" s="14">
        <f>SUM(H6:H36)</f>
        <v>242965.02</v>
      </c>
      <c r="I37" s="14">
        <f t="shared" ref="I37:S37" si="6">SUM(I6:I36)</f>
        <v>29.35</v>
      </c>
      <c r="J37" s="14">
        <f t="shared" si="6"/>
        <v>0</v>
      </c>
      <c r="K37" s="14">
        <f t="shared" si="6"/>
        <v>0</v>
      </c>
      <c r="L37" s="14">
        <f t="shared" si="6"/>
        <v>0</v>
      </c>
      <c r="M37" s="14">
        <f t="shared" si="6"/>
        <v>0</v>
      </c>
      <c r="N37" s="14">
        <f t="shared" si="6"/>
        <v>242994.37</v>
      </c>
      <c r="O37" s="14">
        <f t="shared" si="6"/>
        <v>36476.779999999984</v>
      </c>
      <c r="P37" s="14">
        <f t="shared" si="6"/>
        <v>4979.58</v>
      </c>
      <c r="Q37" s="14">
        <f t="shared" si="6"/>
        <v>0</v>
      </c>
      <c r="R37" s="14">
        <f t="shared" si="6"/>
        <v>0</v>
      </c>
      <c r="S37" s="14">
        <f t="shared" si="6"/>
        <v>201538.01</v>
      </c>
      <c r="T37" s="2"/>
      <c r="U37" s="9"/>
      <c r="AA37" s="65">
        <f>SUM(AA6:AA36)</f>
        <v>36129.441510454213</v>
      </c>
    </row>
    <row r="38" spans="1:27" ht="15.75" x14ac:dyDescent="0.25">
      <c r="A38" s="2"/>
      <c r="B38" s="3"/>
      <c r="C38" s="4"/>
      <c r="D38" s="4"/>
      <c r="E38" s="5"/>
      <c r="F38" s="5"/>
      <c r="G38" s="5"/>
      <c r="H38" s="14"/>
      <c r="I38" s="22"/>
      <c r="J38" s="68"/>
      <c r="K38" s="68"/>
      <c r="L38" s="68"/>
      <c r="M38" s="68"/>
      <c r="N38" s="68"/>
      <c r="O38" s="22"/>
      <c r="P38" s="68"/>
      <c r="Q38" s="68"/>
      <c r="R38" s="68"/>
      <c r="S38" s="68"/>
      <c r="T38" s="2"/>
      <c r="U38" s="9"/>
    </row>
    <row r="39" spans="1:27" ht="15.75" x14ac:dyDescent="0.25">
      <c r="A39" s="2"/>
      <c r="B39" s="8" t="s">
        <v>95</v>
      </c>
      <c r="C39" s="3"/>
      <c r="D39" s="3"/>
      <c r="E39" s="3"/>
      <c r="F39" s="3"/>
      <c r="G39" s="3"/>
      <c r="H39" s="3"/>
      <c r="I39" s="3"/>
      <c r="J39" s="68"/>
      <c r="K39" s="68"/>
      <c r="L39" s="68"/>
      <c r="M39" s="68"/>
      <c r="N39" s="68"/>
      <c r="O39" s="3"/>
      <c r="P39" s="68"/>
      <c r="Q39" s="68"/>
      <c r="R39" s="68"/>
      <c r="S39" s="68"/>
      <c r="T39" s="2"/>
      <c r="U39" s="9"/>
    </row>
    <row r="40" spans="1:27" ht="15.75" x14ac:dyDescent="0.25">
      <c r="A40" s="32">
        <v>32</v>
      </c>
      <c r="B40" s="3" t="s">
        <v>96</v>
      </c>
      <c r="C40" s="4" t="s">
        <v>97</v>
      </c>
      <c r="D40" s="16" t="s">
        <v>98</v>
      </c>
      <c r="E40" s="13" t="s">
        <v>38</v>
      </c>
      <c r="F40" s="5" t="s">
        <v>381</v>
      </c>
      <c r="G40" s="13" t="s">
        <v>29</v>
      </c>
      <c r="H40" s="12">
        <v>14685.3</v>
      </c>
      <c r="I40" s="23"/>
      <c r="J40" s="33"/>
      <c r="K40" s="68"/>
      <c r="L40" s="68"/>
      <c r="M40" s="68"/>
      <c r="N40" s="33">
        <f>SUM(H40:M40)</f>
        <v>14685.3</v>
      </c>
      <c r="O40" s="23">
        <v>2685.29</v>
      </c>
      <c r="P40" s="68"/>
      <c r="Q40" s="68"/>
      <c r="R40" s="68"/>
      <c r="S40" s="33">
        <f>SUM(N40-O40-P40-Q40-R40)</f>
        <v>12000.009999999998</v>
      </c>
      <c r="T40" s="9" t="s">
        <v>30</v>
      </c>
      <c r="U40" s="9" t="s">
        <v>31</v>
      </c>
      <c r="X40" s="2">
        <f>H40*2/30.4</f>
        <v>966.13815789473688</v>
      </c>
      <c r="Y40" s="64">
        <f>15*50/365*X40</f>
        <v>1985.215392934391</v>
      </c>
      <c r="Z40" s="64">
        <f>15*5/365*X40</f>
        <v>198.52153929343908</v>
      </c>
      <c r="AA40" s="64">
        <f>Y40+Z40</f>
        <v>2183.73693222783</v>
      </c>
    </row>
    <row r="41" spans="1:27" ht="15.75" x14ac:dyDescent="0.25">
      <c r="A41" s="32">
        <v>33</v>
      </c>
      <c r="B41" s="3" t="s">
        <v>99</v>
      </c>
      <c r="C41" s="4" t="s">
        <v>100</v>
      </c>
      <c r="D41" s="4" t="s">
        <v>95</v>
      </c>
      <c r="E41" s="5" t="s">
        <v>38</v>
      </c>
      <c r="F41" s="5" t="s">
        <v>382</v>
      </c>
      <c r="G41" s="5" t="s">
        <v>82</v>
      </c>
      <c r="H41" s="12">
        <v>4200</v>
      </c>
      <c r="I41" s="21"/>
      <c r="J41" s="33"/>
      <c r="K41" s="33"/>
      <c r="L41" s="68"/>
      <c r="M41" s="33"/>
      <c r="N41" s="33">
        <f t="shared" ref="N41:N50" si="7">SUM(H41:M41)</f>
        <v>4200</v>
      </c>
      <c r="O41" s="21">
        <v>381.09</v>
      </c>
      <c r="P41" s="68"/>
      <c r="Q41" s="68"/>
      <c r="R41" s="68"/>
      <c r="S41" s="33">
        <f t="shared" ref="S41:S50" si="8">SUM(N41-O41-P41-Q41-R41)</f>
        <v>3818.91</v>
      </c>
      <c r="T41" s="9" t="s">
        <v>101</v>
      </c>
      <c r="U41" s="9" t="s">
        <v>31</v>
      </c>
      <c r="X41" s="2">
        <f>H41*2/30.4</f>
        <v>276.31578947368422</v>
      </c>
      <c r="Y41" s="64">
        <f t="shared" ref="Y41:Y50" si="9">15*50/365*X41</f>
        <v>567.77217015140604</v>
      </c>
      <c r="Z41" s="64">
        <f t="shared" ref="Z41:Z50" si="10">15*5/365*X41</f>
        <v>56.777217015140593</v>
      </c>
      <c r="AA41" s="64">
        <f t="shared" ref="AA41:AA50" si="11">Y41+Z41</f>
        <v>624.54938716654669</v>
      </c>
    </row>
    <row r="42" spans="1:27" ht="15.75" x14ac:dyDescent="0.25">
      <c r="A42" s="32">
        <v>34</v>
      </c>
      <c r="B42" s="3" t="s">
        <v>102</v>
      </c>
      <c r="C42" s="4" t="s">
        <v>100</v>
      </c>
      <c r="D42" s="4" t="s">
        <v>95</v>
      </c>
      <c r="E42" s="5" t="s">
        <v>38</v>
      </c>
      <c r="F42" s="5" t="s">
        <v>383</v>
      </c>
      <c r="G42" s="5" t="s">
        <v>82</v>
      </c>
      <c r="H42" s="12">
        <v>4200</v>
      </c>
      <c r="I42" s="21"/>
      <c r="J42" s="33"/>
      <c r="K42" s="68"/>
      <c r="L42" s="68"/>
      <c r="M42" s="33"/>
      <c r="N42" s="33">
        <f t="shared" si="7"/>
        <v>4200</v>
      </c>
      <c r="O42" s="21">
        <v>381.09</v>
      </c>
      <c r="P42" s="68"/>
      <c r="Q42" s="68"/>
      <c r="R42" s="68"/>
      <c r="S42" s="33">
        <f t="shared" si="8"/>
        <v>3818.91</v>
      </c>
      <c r="T42" s="9" t="s">
        <v>103</v>
      </c>
      <c r="U42" s="9" t="s">
        <v>31</v>
      </c>
      <c r="X42" s="2">
        <f>H42*2/30.4</f>
        <v>276.31578947368422</v>
      </c>
      <c r="Y42" s="64">
        <f t="shared" si="9"/>
        <v>567.77217015140604</v>
      </c>
      <c r="Z42" s="64">
        <f t="shared" si="10"/>
        <v>56.777217015140593</v>
      </c>
      <c r="AA42" s="64">
        <f t="shared" si="11"/>
        <v>624.54938716654669</v>
      </c>
    </row>
    <row r="43" spans="1:27" ht="15.75" x14ac:dyDescent="0.25">
      <c r="A43" s="32">
        <v>35</v>
      </c>
      <c r="B43" s="3" t="s">
        <v>104</v>
      </c>
      <c r="C43" s="4" t="s">
        <v>105</v>
      </c>
      <c r="D43" s="4" t="s">
        <v>95</v>
      </c>
      <c r="E43" s="5" t="s">
        <v>38</v>
      </c>
      <c r="F43" s="5" t="s">
        <v>384</v>
      </c>
      <c r="G43" s="5" t="s">
        <v>82</v>
      </c>
      <c r="H43" s="12">
        <v>4200</v>
      </c>
      <c r="I43" s="21"/>
      <c r="J43" s="33"/>
      <c r="K43" s="68"/>
      <c r="L43" s="68"/>
      <c r="M43" s="33"/>
      <c r="N43" s="33">
        <f t="shared" si="7"/>
        <v>4200</v>
      </c>
      <c r="O43" s="21">
        <v>381.09</v>
      </c>
      <c r="P43" s="68"/>
      <c r="Q43" s="68"/>
      <c r="R43" s="68"/>
      <c r="S43" s="33">
        <f t="shared" si="8"/>
        <v>3818.91</v>
      </c>
      <c r="T43" s="9" t="s">
        <v>106</v>
      </c>
      <c r="U43" s="9" t="s">
        <v>31</v>
      </c>
      <c r="X43" s="2">
        <f>H43*2/30.4</f>
        <v>276.31578947368422</v>
      </c>
      <c r="Y43" s="64">
        <f t="shared" si="9"/>
        <v>567.77217015140604</v>
      </c>
      <c r="Z43" s="64">
        <f t="shared" si="10"/>
        <v>56.777217015140593</v>
      </c>
      <c r="AA43" s="64">
        <f t="shared" si="11"/>
        <v>624.54938716654669</v>
      </c>
    </row>
    <row r="44" spans="1:27" ht="15.75" x14ac:dyDescent="0.25">
      <c r="A44" s="32">
        <v>36</v>
      </c>
      <c r="B44" s="3" t="s">
        <v>107</v>
      </c>
      <c r="C44" s="4" t="s">
        <v>105</v>
      </c>
      <c r="D44" s="4" t="s">
        <v>95</v>
      </c>
      <c r="E44" s="5" t="s">
        <v>38</v>
      </c>
      <c r="F44" s="5" t="s">
        <v>385</v>
      </c>
      <c r="G44" s="5" t="s">
        <v>82</v>
      </c>
      <c r="H44" s="12">
        <v>4200</v>
      </c>
      <c r="I44" s="21"/>
      <c r="J44" s="33"/>
      <c r="K44" s="68"/>
      <c r="L44" s="68"/>
      <c r="M44" s="68"/>
      <c r="N44" s="33">
        <f t="shared" si="7"/>
        <v>4200</v>
      </c>
      <c r="O44" s="21">
        <v>381.09</v>
      </c>
      <c r="P44" s="68"/>
      <c r="Q44" s="68"/>
      <c r="R44" s="68"/>
      <c r="S44" s="33">
        <f t="shared" si="8"/>
        <v>3818.91</v>
      </c>
      <c r="T44" s="9" t="s">
        <v>30</v>
      </c>
      <c r="U44" s="9" t="s">
        <v>31</v>
      </c>
      <c r="X44" s="2">
        <f>H44*2/30.4</f>
        <v>276.31578947368422</v>
      </c>
      <c r="Y44" s="64">
        <f t="shared" si="9"/>
        <v>567.77217015140604</v>
      </c>
      <c r="Z44" s="64">
        <f t="shared" si="10"/>
        <v>56.777217015140593</v>
      </c>
      <c r="AA44" s="64">
        <f t="shared" si="11"/>
        <v>624.54938716654669</v>
      </c>
    </row>
    <row r="45" spans="1:27" s="2" customFormat="1" ht="15.75" x14ac:dyDescent="0.25">
      <c r="A45" s="32">
        <v>37</v>
      </c>
      <c r="B45" s="3" t="s">
        <v>323</v>
      </c>
      <c r="C45" s="4" t="s">
        <v>324</v>
      </c>
      <c r="D45" s="4" t="s">
        <v>95</v>
      </c>
      <c r="E45" s="5" t="s">
        <v>325</v>
      </c>
      <c r="F45" s="5" t="s">
        <v>386</v>
      </c>
      <c r="G45" s="5" t="s">
        <v>34</v>
      </c>
      <c r="H45" s="12">
        <v>2730</v>
      </c>
      <c r="I45" s="21"/>
      <c r="J45" s="33"/>
      <c r="K45" s="68"/>
      <c r="L45" s="68"/>
      <c r="M45" s="68"/>
      <c r="N45" s="33">
        <f t="shared" si="7"/>
        <v>2730</v>
      </c>
      <c r="O45" s="21"/>
      <c r="P45" s="68"/>
      <c r="Q45" s="68"/>
      <c r="R45" s="68"/>
      <c r="S45" s="33">
        <f t="shared" si="8"/>
        <v>2730</v>
      </c>
      <c r="T45" s="9" t="s">
        <v>326</v>
      </c>
      <c r="U45" s="9" t="s">
        <v>31</v>
      </c>
      <c r="X45" s="2">
        <f>H45*2/30.4</f>
        <v>179.60526315789474</v>
      </c>
      <c r="Y45" s="64">
        <f t="shared" si="9"/>
        <v>369.05191059841388</v>
      </c>
      <c r="Z45" s="64">
        <f t="shared" si="10"/>
        <v>36.905191059841385</v>
      </c>
      <c r="AA45" s="64">
        <f t="shared" si="11"/>
        <v>405.95710165825528</v>
      </c>
    </row>
    <row r="46" spans="1:27" ht="15.75" x14ac:dyDescent="0.25">
      <c r="A46" s="32">
        <v>38</v>
      </c>
      <c r="B46" s="3" t="s">
        <v>108</v>
      </c>
      <c r="C46" s="4" t="s">
        <v>71</v>
      </c>
      <c r="D46" s="4" t="s">
        <v>109</v>
      </c>
      <c r="E46" s="5" t="s">
        <v>38</v>
      </c>
      <c r="F46" s="5" t="s">
        <v>387</v>
      </c>
      <c r="G46" s="5" t="s">
        <v>29</v>
      </c>
      <c r="H46" s="17">
        <v>5159.5</v>
      </c>
      <c r="I46" s="24"/>
      <c r="J46" s="33"/>
      <c r="K46" s="68"/>
      <c r="L46" s="68"/>
      <c r="M46" s="33"/>
      <c r="N46" s="33">
        <f t="shared" si="7"/>
        <v>5159.5</v>
      </c>
      <c r="O46" s="24">
        <v>554.88</v>
      </c>
      <c r="P46" s="68"/>
      <c r="Q46" s="68"/>
      <c r="R46" s="68"/>
      <c r="S46" s="33">
        <f t="shared" si="8"/>
        <v>4604.62</v>
      </c>
      <c r="T46" s="9" t="s">
        <v>30</v>
      </c>
      <c r="U46" s="9" t="s">
        <v>31</v>
      </c>
      <c r="X46" s="2">
        <f>H46*2/30.4</f>
        <v>339.44078947368422</v>
      </c>
      <c r="Y46" s="64">
        <f t="shared" si="9"/>
        <v>697.481074260995</v>
      </c>
      <c r="Z46" s="64">
        <f t="shared" si="10"/>
        <v>69.748107426099494</v>
      </c>
      <c r="AA46" s="64">
        <f t="shared" si="11"/>
        <v>767.22918168709452</v>
      </c>
    </row>
    <row r="47" spans="1:27" ht="15.75" x14ac:dyDescent="0.25">
      <c r="A47" s="32">
        <v>39</v>
      </c>
      <c r="B47" s="3" t="s">
        <v>110</v>
      </c>
      <c r="C47" s="4" t="s">
        <v>33</v>
      </c>
      <c r="D47" s="4" t="s">
        <v>109</v>
      </c>
      <c r="E47" s="5" t="s">
        <v>38</v>
      </c>
      <c r="F47" s="5" t="s">
        <v>388</v>
      </c>
      <c r="G47" s="5" t="s">
        <v>34</v>
      </c>
      <c r="H47" s="12">
        <v>2866.5</v>
      </c>
      <c r="I47" s="21"/>
      <c r="J47" s="33"/>
      <c r="K47" s="68"/>
      <c r="L47" s="68"/>
      <c r="M47" s="33"/>
      <c r="N47" s="33">
        <f t="shared" si="7"/>
        <v>2866.5</v>
      </c>
      <c r="O47" s="21">
        <v>62.44</v>
      </c>
      <c r="P47" s="68"/>
      <c r="Q47" s="68"/>
      <c r="R47" s="68"/>
      <c r="S47" s="33">
        <f t="shared" si="8"/>
        <v>2804.06</v>
      </c>
      <c r="T47" s="2"/>
      <c r="U47" s="9" t="s">
        <v>31</v>
      </c>
      <c r="X47" s="2">
        <f>H47*2/30.4</f>
        <v>188.58552631578948</v>
      </c>
      <c r="Y47" s="64">
        <f t="shared" si="9"/>
        <v>387.50450612833458</v>
      </c>
      <c r="Z47" s="64">
        <f t="shared" si="10"/>
        <v>38.750450612833454</v>
      </c>
      <c r="AA47" s="64">
        <f t="shared" si="11"/>
        <v>426.25495674116803</v>
      </c>
    </row>
    <row r="48" spans="1:27" ht="15.75" x14ac:dyDescent="0.25">
      <c r="A48" s="32">
        <v>40</v>
      </c>
      <c r="B48" s="3" t="s">
        <v>111</v>
      </c>
      <c r="C48" s="4" t="s">
        <v>112</v>
      </c>
      <c r="D48" s="4" t="s">
        <v>113</v>
      </c>
      <c r="E48" s="5" t="s">
        <v>38</v>
      </c>
      <c r="F48" s="5" t="s">
        <v>389</v>
      </c>
      <c r="G48" s="5" t="s">
        <v>29</v>
      </c>
      <c r="H48" s="17">
        <v>6933.9</v>
      </c>
      <c r="I48" s="24"/>
      <c r="J48" s="33"/>
      <c r="K48" s="68"/>
      <c r="L48" s="68"/>
      <c r="M48" s="68"/>
      <c r="N48" s="33">
        <f t="shared" si="7"/>
        <v>6933.9</v>
      </c>
      <c r="O48" s="24">
        <v>933.89</v>
      </c>
      <c r="P48" s="68"/>
      <c r="Q48" s="68"/>
      <c r="R48" s="68"/>
      <c r="S48" s="33">
        <f t="shared" si="8"/>
        <v>6000.0099999999993</v>
      </c>
      <c r="T48" s="9" t="s">
        <v>30</v>
      </c>
      <c r="U48" s="9" t="s">
        <v>31</v>
      </c>
      <c r="X48" s="2">
        <f>H48*2/30.4</f>
        <v>456.17763157894734</v>
      </c>
      <c r="Y48" s="64">
        <f t="shared" si="9"/>
        <v>937.35129776496035</v>
      </c>
      <c r="Z48" s="64">
        <f t="shared" si="10"/>
        <v>93.735129776496024</v>
      </c>
      <c r="AA48" s="64">
        <f t="shared" si="11"/>
        <v>1031.0864275414565</v>
      </c>
    </row>
    <row r="49" spans="1:27" ht="15.75" x14ac:dyDescent="0.25">
      <c r="A49" s="32">
        <v>41</v>
      </c>
      <c r="B49" s="3" t="s">
        <v>114</v>
      </c>
      <c r="C49" s="4" t="s">
        <v>71</v>
      </c>
      <c r="D49" s="4" t="s">
        <v>115</v>
      </c>
      <c r="E49" s="5" t="s">
        <v>38</v>
      </c>
      <c r="F49" s="5" t="s">
        <v>390</v>
      </c>
      <c r="G49" s="5" t="s">
        <v>29</v>
      </c>
      <c r="H49" s="17">
        <v>5159.5</v>
      </c>
      <c r="I49" s="24"/>
      <c r="J49" s="33"/>
      <c r="K49" s="68"/>
      <c r="L49" s="68"/>
      <c r="M49" s="68"/>
      <c r="N49" s="33">
        <f t="shared" si="7"/>
        <v>5159.5</v>
      </c>
      <c r="O49" s="24">
        <v>554.88</v>
      </c>
      <c r="P49" s="68"/>
      <c r="Q49" s="68"/>
      <c r="R49" s="68"/>
      <c r="S49" s="33">
        <f t="shared" si="8"/>
        <v>4604.62</v>
      </c>
      <c r="T49" s="9" t="s">
        <v>30</v>
      </c>
      <c r="U49" s="9" t="s">
        <v>31</v>
      </c>
      <c r="X49" s="2">
        <f>H49*2/30.4</f>
        <v>339.44078947368422</v>
      </c>
      <c r="Y49" s="64">
        <f t="shared" si="9"/>
        <v>697.481074260995</v>
      </c>
      <c r="Z49" s="64">
        <f t="shared" si="10"/>
        <v>69.748107426099494</v>
      </c>
      <c r="AA49" s="64">
        <f t="shared" si="11"/>
        <v>767.22918168709452</v>
      </c>
    </row>
    <row r="50" spans="1:27" ht="15.75" x14ac:dyDescent="0.25">
      <c r="A50" s="32">
        <v>42</v>
      </c>
      <c r="B50" s="3" t="s">
        <v>116</v>
      </c>
      <c r="C50" s="4" t="s">
        <v>117</v>
      </c>
      <c r="D50" s="4" t="s">
        <v>115</v>
      </c>
      <c r="E50" s="5" t="s">
        <v>38</v>
      </c>
      <c r="F50" s="5" t="s">
        <v>391</v>
      </c>
      <c r="G50" s="5" t="s">
        <v>82</v>
      </c>
      <c r="H50" s="12">
        <v>3866.5</v>
      </c>
      <c r="I50" s="21"/>
      <c r="J50" s="33"/>
      <c r="K50" s="68"/>
      <c r="L50" s="68"/>
      <c r="M50" s="68"/>
      <c r="N50" s="33">
        <f t="shared" si="7"/>
        <v>3866.5</v>
      </c>
      <c r="O50" s="21">
        <v>327.73</v>
      </c>
      <c r="P50" s="68"/>
      <c r="Q50" s="68"/>
      <c r="R50" s="68"/>
      <c r="S50" s="33">
        <f t="shared" si="8"/>
        <v>3538.77</v>
      </c>
      <c r="T50" s="2"/>
      <c r="U50" s="9" t="s">
        <v>31</v>
      </c>
      <c r="X50" s="2">
        <f>H50*2/30.4</f>
        <v>254.375</v>
      </c>
      <c r="Y50" s="64">
        <f t="shared" si="9"/>
        <v>522.68835616438366</v>
      </c>
      <c r="Z50" s="64">
        <f t="shared" si="10"/>
        <v>52.268835616438352</v>
      </c>
      <c r="AA50" s="64">
        <f t="shared" si="11"/>
        <v>574.95719178082197</v>
      </c>
    </row>
    <row r="51" spans="1:27" ht="15.75" x14ac:dyDescent="0.25">
      <c r="A51" s="2"/>
      <c r="B51" s="54" t="s">
        <v>118</v>
      </c>
      <c r="C51" s="4"/>
      <c r="D51" s="4"/>
      <c r="E51" s="5"/>
      <c r="F51" s="5"/>
      <c r="G51" s="5"/>
      <c r="H51" s="19">
        <f t="shared" ref="H51:S51" si="12">SUM(H40:H50)</f>
        <v>58201.200000000004</v>
      </c>
      <c r="I51" s="19">
        <f t="shared" si="12"/>
        <v>0</v>
      </c>
      <c r="J51" s="19">
        <f t="shared" si="12"/>
        <v>0</v>
      </c>
      <c r="K51" s="19">
        <f t="shared" si="12"/>
        <v>0</v>
      </c>
      <c r="L51" s="19">
        <f t="shared" si="12"/>
        <v>0</v>
      </c>
      <c r="M51" s="19">
        <f t="shared" si="12"/>
        <v>0</v>
      </c>
      <c r="N51" s="19">
        <f t="shared" si="12"/>
        <v>58201.200000000004</v>
      </c>
      <c r="O51" s="19">
        <f t="shared" si="12"/>
        <v>6643.4700000000012</v>
      </c>
      <c r="P51" s="19">
        <f t="shared" si="12"/>
        <v>0</v>
      </c>
      <c r="Q51" s="19">
        <f t="shared" si="12"/>
        <v>0</v>
      </c>
      <c r="R51" s="19">
        <f t="shared" si="12"/>
        <v>0</v>
      </c>
      <c r="S51" s="19">
        <f t="shared" si="12"/>
        <v>51557.729999999996</v>
      </c>
      <c r="T51" s="2"/>
      <c r="U51" s="2"/>
      <c r="AA51" s="65">
        <f>SUM(AA40:AA50)</f>
        <v>8654.6485219899077</v>
      </c>
    </row>
    <row r="52" spans="1:27" ht="15.75" x14ac:dyDescent="0.25">
      <c r="A52" s="2"/>
      <c r="B52" s="3"/>
      <c r="C52" s="4"/>
      <c r="D52" s="4"/>
      <c r="E52" s="5"/>
      <c r="F52" s="5"/>
      <c r="G52" s="18"/>
      <c r="H52" s="19"/>
      <c r="I52" s="25"/>
      <c r="J52" s="68"/>
      <c r="K52" s="68"/>
      <c r="L52" s="68"/>
      <c r="M52" s="68"/>
      <c r="N52" s="68"/>
      <c r="O52" s="25"/>
      <c r="P52" s="68"/>
      <c r="Q52" s="68"/>
      <c r="R52" s="68"/>
      <c r="S52" s="68"/>
      <c r="T52" s="2"/>
      <c r="U52" s="2"/>
    </row>
    <row r="53" spans="1:27" ht="15.75" x14ac:dyDescent="0.25">
      <c r="A53" s="2"/>
      <c r="B53" s="8" t="s">
        <v>119</v>
      </c>
      <c r="C53" s="3"/>
      <c r="D53" s="3"/>
      <c r="E53" s="3"/>
      <c r="F53" s="3"/>
      <c r="G53" s="20"/>
      <c r="H53" s="20"/>
      <c r="I53" s="20"/>
      <c r="J53" s="68"/>
      <c r="K53" s="68"/>
      <c r="L53" s="68"/>
      <c r="M53" s="68"/>
      <c r="N53" s="68"/>
      <c r="O53" s="20"/>
      <c r="P53" s="68"/>
      <c r="Q53" s="68"/>
      <c r="R53" s="68"/>
      <c r="S53" s="68"/>
      <c r="T53" s="2"/>
      <c r="U53" s="2"/>
    </row>
    <row r="54" spans="1:27" ht="15.75" x14ac:dyDescent="0.25">
      <c r="A54" s="32">
        <v>43</v>
      </c>
      <c r="B54" s="3" t="s">
        <v>120</v>
      </c>
      <c r="C54" s="4" t="s">
        <v>71</v>
      </c>
      <c r="D54" s="4" t="s">
        <v>119</v>
      </c>
      <c r="E54" s="5" t="s">
        <v>38</v>
      </c>
      <c r="F54" s="5" t="s">
        <v>392</v>
      </c>
      <c r="G54" s="5" t="s">
        <v>29</v>
      </c>
      <c r="H54" s="7">
        <v>5159.5</v>
      </c>
      <c r="I54" s="6"/>
      <c r="J54" s="33"/>
      <c r="K54" s="68"/>
      <c r="L54" s="68"/>
      <c r="M54" s="68"/>
      <c r="N54" s="33">
        <f>SUM(H54:M54)</f>
        <v>5159.5</v>
      </c>
      <c r="O54" s="6">
        <v>554.88</v>
      </c>
      <c r="P54" s="68"/>
      <c r="Q54" s="68"/>
      <c r="R54" s="68"/>
      <c r="S54" s="33">
        <f>+N54-O54-P54-Q54-R54</f>
        <v>4604.62</v>
      </c>
      <c r="T54" s="9" t="s">
        <v>30</v>
      </c>
      <c r="U54" s="9" t="s">
        <v>121</v>
      </c>
      <c r="X54" s="2">
        <f>H54*2/30.4</f>
        <v>339.44078947368422</v>
      </c>
      <c r="Y54" s="64">
        <f>15*50/365*X54</f>
        <v>697.481074260995</v>
      </c>
      <c r="Z54" s="64">
        <f>15*5/365*X54</f>
        <v>69.748107426099494</v>
      </c>
      <c r="AA54" s="64">
        <f>Y54+Z54</f>
        <v>767.22918168709452</v>
      </c>
    </row>
    <row r="55" spans="1:27" s="2" customFormat="1" ht="15.75" x14ac:dyDescent="0.25">
      <c r="A55" s="32">
        <v>44</v>
      </c>
      <c r="B55" s="3" t="s">
        <v>81</v>
      </c>
      <c r="C55" s="4" t="s">
        <v>33</v>
      </c>
      <c r="D55" s="4" t="s">
        <v>119</v>
      </c>
      <c r="E55" s="5" t="s">
        <v>38</v>
      </c>
      <c r="F55" s="5" t="s">
        <v>393</v>
      </c>
      <c r="G55" s="13" t="s">
        <v>82</v>
      </c>
      <c r="H55" s="7">
        <v>3866.5</v>
      </c>
      <c r="I55" s="6"/>
      <c r="J55" s="33"/>
      <c r="K55" s="33"/>
      <c r="L55" s="68"/>
      <c r="M55" s="33"/>
      <c r="N55" s="33">
        <f t="shared" ref="N55" si="13">SUM(H55:M55)</f>
        <v>3866.5</v>
      </c>
      <c r="O55" s="6">
        <v>327.73</v>
      </c>
      <c r="P55" s="68"/>
      <c r="Q55" s="68"/>
      <c r="R55" s="68"/>
      <c r="S55" s="33">
        <f t="shared" ref="S55:S56" si="14">+N55-O55-P55-Q55-R55</f>
        <v>3538.77</v>
      </c>
      <c r="T55" s="9" t="s">
        <v>83</v>
      </c>
      <c r="U55" s="9" t="s">
        <v>31</v>
      </c>
      <c r="X55" s="2">
        <f>H55*2/30.4</f>
        <v>254.375</v>
      </c>
      <c r="Y55" s="64">
        <f t="shared" ref="Y55:Y56" si="15">15*50/365*X55</f>
        <v>522.68835616438366</v>
      </c>
      <c r="Z55" s="64">
        <f t="shared" ref="Z55:Z56" si="16">15*5/365*X55</f>
        <v>52.268835616438352</v>
      </c>
      <c r="AA55" s="64">
        <f t="shared" ref="AA55:AA56" si="17">Y55+Z55</f>
        <v>574.95719178082197</v>
      </c>
    </row>
    <row r="56" spans="1:27" s="2" customFormat="1" ht="15.75" x14ac:dyDescent="0.25">
      <c r="A56" s="32">
        <v>45</v>
      </c>
      <c r="B56" s="3" t="s">
        <v>327</v>
      </c>
      <c r="C56" s="4" t="s">
        <v>328</v>
      </c>
      <c r="D56" s="4" t="s">
        <v>119</v>
      </c>
      <c r="E56" s="5" t="s">
        <v>325</v>
      </c>
      <c r="F56" s="5" t="s">
        <v>394</v>
      </c>
      <c r="G56" s="5" t="s">
        <v>34</v>
      </c>
      <c r="H56" s="7">
        <v>2866.5</v>
      </c>
      <c r="I56" s="6"/>
      <c r="J56" s="33"/>
      <c r="K56" s="68"/>
      <c r="L56" s="68"/>
      <c r="M56" s="68"/>
      <c r="N56" s="33">
        <f>SUM(H56:M56)</f>
        <v>2866.5</v>
      </c>
      <c r="O56" s="6">
        <v>62.44</v>
      </c>
      <c r="P56" s="68"/>
      <c r="Q56" s="68"/>
      <c r="R56" s="68"/>
      <c r="S56" s="33">
        <f t="shared" si="14"/>
        <v>2804.06</v>
      </c>
      <c r="T56" s="9" t="s">
        <v>329</v>
      </c>
      <c r="U56" s="9" t="s">
        <v>121</v>
      </c>
      <c r="X56" s="2">
        <f>H56*2/30.4</f>
        <v>188.58552631578948</v>
      </c>
      <c r="Y56" s="64">
        <f t="shared" si="15"/>
        <v>387.50450612833458</v>
      </c>
      <c r="Z56" s="64">
        <f t="shared" si="16"/>
        <v>38.750450612833454</v>
      </c>
      <c r="AA56" s="64">
        <f t="shared" si="17"/>
        <v>426.25495674116803</v>
      </c>
    </row>
    <row r="57" spans="1:27" ht="15.75" x14ac:dyDescent="0.25">
      <c r="A57" s="2"/>
      <c r="B57" s="54" t="s">
        <v>122</v>
      </c>
      <c r="C57" s="4"/>
      <c r="D57" s="4"/>
      <c r="E57" s="5"/>
      <c r="F57" s="5"/>
      <c r="G57" s="5"/>
      <c r="H57" s="14">
        <f>SUM(H54:H56)</f>
        <v>11892.5</v>
      </c>
      <c r="I57" s="14">
        <f t="shared" ref="I57:S57" si="18">SUM(I54:I56)</f>
        <v>0</v>
      </c>
      <c r="J57" s="14">
        <f t="shared" si="18"/>
        <v>0</v>
      </c>
      <c r="K57" s="14">
        <f t="shared" si="18"/>
        <v>0</v>
      </c>
      <c r="L57" s="14">
        <f t="shared" si="18"/>
        <v>0</v>
      </c>
      <c r="M57" s="14">
        <f t="shared" si="18"/>
        <v>0</v>
      </c>
      <c r="N57" s="14">
        <f t="shared" si="18"/>
        <v>11892.5</v>
      </c>
      <c r="O57" s="14">
        <f t="shared" si="18"/>
        <v>945.05</v>
      </c>
      <c r="P57" s="14">
        <f t="shared" si="18"/>
        <v>0</v>
      </c>
      <c r="Q57" s="14">
        <f t="shared" si="18"/>
        <v>0</v>
      </c>
      <c r="R57" s="14">
        <f t="shared" si="18"/>
        <v>0</v>
      </c>
      <c r="S57" s="14">
        <f t="shared" si="18"/>
        <v>10947.449999999999</v>
      </c>
      <c r="T57" s="2"/>
      <c r="U57" s="2"/>
      <c r="AA57" s="65">
        <f>SUM(AA54:AA56)</f>
        <v>1768.4413302090843</v>
      </c>
    </row>
    <row r="58" spans="1:27" ht="15.75" x14ac:dyDescent="0.25">
      <c r="A58" s="2"/>
      <c r="B58" s="3"/>
      <c r="C58" s="4"/>
      <c r="D58" s="4"/>
      <c r="E58" s="5"/>
      <c r="F58" s="5"/>
      <c r="G58" s="5"/>
      <c r="H58" s="7"/>
      <c r="I58" s="6"/>
      <c r="J58" s="68"/>
      <c r="K58" s="68"/>
      <c r="L58" s="68"/>
      <c r="M58" s="68"/>
      <c r="N58" s="68"/>
      <c r="O58" s="6"/>
      <c r="P58" s="68"/>
      <c r="Q58" s="68"/>
      <c r="R58" s="68"/>
      <c r="S58" s="68"/>
      <c r="T58" s="2"/>
      <c r="U58" s="2"/>
    </row>
    <row r="59" spans="1:27" ht="15.75" x14ac:dyDescent="0.25">
      <c r="A59" s="32"/>
      <c r="B59" s="8" t="s">
        <v>123</v>
      </c>
      <c r="C59" s="3"/>
      <c r="D59" s="3"/>
      <c r="E59" s="3"/>
      <c r="F59" s="3"/>
      <c r="G59" s="3"/>
      <c r="H59" s="3"/>
      <c r="I59" s="3"/>
      <c r="J59" s="68"/>
      <c r="K59" s="68"/>
      <c r="L59" s="68"/>
      <c r="M59" s="68"/>
      <c r="N59" s="68"/>
      <c r="O59" s="3"/>
      <c r="P59" s="68"/>
      <c r="Q59" s="68"/>
      <c r="R59" s="68"/>
      <c r="S59" s="68"/>
      <c r="T59" s="2"/>
      <c r="U59" s="2"/>
    </row>
    <row r="60" spans="1:27" ht="15.75" x14ac:dyDescent="0.25">
      <c r="A60" s="32">
        <v>46</v>
      </c>
      <c r="B60" s="3" t="s">
        <v>124</v>
      </c>
      <c r="C60" s="4" t="s">
        <v>71</v>
      </c>
      <c r="D60" s="4" t="s">
        <v>125</v>
      </c>
      <c r="E60" s="5" t="s">
        <v>38</v>
      </c>
      <c r="F60" s="5" t="s">
        <v>395</v>
      </c>
      <c r="G60" s="5" t="s">
        <v>29</v>
      </c>
      <c r="H60" s="7">
        <v>5159.5</v>
      </c>
      <c r="I60" s="6"/>
      <c r="J60" s="33"/>
      <c r="K60" s="68"/>
      <c r="L60" s="68"/>
      <c r="M60" s="68"/>
      <c r="N60" s="33">
        <f>SUM(H60:M60)</f>
        <v>5159.5</v>
      </c>
      <c r="O60" s="6">
        <v>554.88</v>
      </c>
      <c r="P60" s="68"/>
      <c r="Q60" s="68"/>
      <c r="R60" s="68"/>
      <c r="S60" s="33">
        <f>+N60-O60-P60-Q60-R60</f>
        <v>4604.62</v>
      </c>
      <c r="T60" s="9" t="s">
        <v>30</v>
      </c>
      <c r="U60" s="9" t="s">
        <v>31</v>
      </c>
      <c r="X60" s="2">
        <f>H60*2/30.4</f>
        <v>339.44078947368422</v>
      </c>
      <c r="Y60" s="64">
        <f>15*50/365*X60</f>
        <v>697.481074260995</v>
      </c>
      <c r="Z60" s="64">
        <f>15*5/365*X60</f>
        <v>69.748107426099494</v>
      </c>
      <c r="AA60" s="64">
        <f>Y60+Z60</f>
        <v>767.22918168709452</v>
      </c>
    </row>
    <row r="61" spans="1:27" s="2" customFormat="1" ht="15.75" x14ac:dyDescent="0.25">
      <c r="A61" s="32">
        <v>47</v>
      </c>
      <c r="B61" s="24" t="s">
        <v>129</v>
      </c>
      <c r="C61" s="4" t="s">
        <v>127</v>
      </c>
      <c r="D61" s="4" t="s">
        <v>125</v>
      </c>
      <c r="E61" s="5" t="s">
        <v>38</v>
      </c>
      <c r="F61" s="5" t="s">
        <v>396</v>
      </c>
      <c r="G61" s="5" t="s">
        <v>34</v>
      </c>
      <c r="H61" s="7">
        <v>3391.5</v>
      </c>
      <c r="I61" s="6"/>
      <c r="J61" s="33"/>
      <c r="K61" s="68"/>
      <c r="L61" s="68"/>
      <c r="M61" s="33"/>
      <c r="N61" s="33">
        <f t="shared" ref="N61" si="19">SUM(H61:M61)</f>
        <v>3391.5</v>
      </c>
      <c r="O61" s="6">
        <v>139.81</v>
      </c>
      <c r="P61" s="68"/>
      <c r="Q61" s="68"/>
      <c r="R61" s="68"/>
      <c r="S61" s="33">
        <f t="shared" ref="S61" si="20">+N61-O61-P61-Q61-R61</f>
        <v>3251.69</v>
      </c>
      <c r="U61" s="9" t="s">
        <v>31</v>
      </c>
      <c r="X61" s="2">
        <f>H61*2/30.4</f>
        <v>223.125</v>
      </c>
      <c r="Y61" s="64">
        <f t="shared" ref="Y61:Y114" si="21">15*50/365*X61</f>
        <v>458.47602739726034</v>
      </c>
      <c r="Z61" s="64">
        <f t="shared" ref="Z61:Z114" si="22">15*5/365*X61</f>
        <v>45.847602739726028</v>
      </c>
      <c r="AA61" s="64">
        <f t="shared" ref="AA61:AA114" si="23">Y61+Z61</f>
        <v>504.32363013698637</v>
      </c>
    </row>
    <row r="62" spans="1:27" ht="15.75" x14ac:dyDescent="0.25">
      <c r="A62" s="32">
        <v>48</v>
      </c>
      <c r="B62" s="3" t="s">
        <v>126</v>
      </c>
      <c r="C62" s="4" t="s">
        <v>127</v>
      </c>
      <c r="D62" s="4" t="s">
        <v>125</v>
      </c>
      <c r="E62" s="5" t="s">
        <v>38</v>
      </c>
      <c r="F62" s="5" t="s">
        <v>397</v>
      </c>
      <c r="G62" s="5" t="s">
        <v>34</v>
      </c>
      <c r="H62" s="7">
        <v>3096</v>
      </c>
      <c r="I62" s="6"/>
      <c r="J62" s="33"/>
      <c r="K62" s="68"/>
      <c r="L62" s="68"/>
      <c r="M62" s="33"/>
      <c r="N62" s="33">
        <f t="shared" ref="N62:N114" si="24">SUM(H62:M62)</f>
        <v>3096</v>
      </c>
      <c r="O62" s="6">
        <v>107.66</v>
      </c>
      <c r="P62" s="68"/>
      <c r="Q62" s="68"/>
      <c r="R62" s="68"/>
      <c r="S62" s="33">
        <f t="shared" ref="S62:S114" si="25">+N62-O62-P62-Q62-R62</f>
        <v>2988.34</v>
      </c>
      <c r="T62" s="2"/>
      <c r="U62" s="9" t="s">
        <v>31</v>
      </c>
      <c r="X62" s="2">
        <f>H62*2/30.4</f>
        <v>203.68421052631581</v>
      </c>
      <c r="Y62" s="64">
        <f t="shared" si="21"/>
        <v>418.52919971160787</v>
      </c>
      <c r="Z62" s="64">
        <f t="shared" si="22"/>
        <v>41.85291997116078</v>
      </c>
      <c r="AA62" s="64">
        <f t="shared" si="23"/>
        <v>460.38211968276863</v>
      </c>
    </row>
    <row r="63" spans="1:27" ht="15.75" x14ac:dyDescent="0.25">
      <c r="A63" s="32">
        <v>49</v>
      </c>
      <c r="B63" s="3" t="s">
        <v>128</v>
      </c>
      <c r="C63" s="4" t="s">
        <v>127</v>
      </c>
      <c r="D63" s="4" t="s">
        <v>125</v>
      </c>
      <c r="E63" s="5" t="s">
        <v>38</v>
      </c>
      <c r="F63" s="5" t="s">
        <v>398</v>
      </c>
      <c r="G63" s="5" t="s">
        <v>34</v>
      </c>
      <c r="H63" s="7">
        <v>3096</v>
      </c>
      <c r="I63" s="6"/>
      <c r="J63" s="33"/>
      <c r="K63" s="68"/>
      <c r="L63" s="68"/>
      <c r="M63" s="33"/>
      <c r="N63" s="33">
        <f t="shared" si="24"/>
        <v>3096</v>
      </c>
      <c r="O63" s="6">
        <v>107.66</v>
      </c>
      <c r="P63" s="68"/>
      <c r="Q63" s="68"/>
      <c r="R63" s="68"/>
      <c r="S63" s="33">
        <f t="shared" si="25"/>
        <v>2988.34</v>
      </c>
      <c r="T63" s="2"/>
      <c r="U63" s="9" t="s">
        <v>31</v>
      </c>
      <c r="X63" s="2">
        <f>H63*2/30.4</f>
        <v>203.68421052631581</v>
      </c>
      <c r="Y63" s="64">
        <f t="shared" si="21"/>
        <v>418.52919971160787</v>
      </c>
      <c r="Z63" s="64">
        <f t="shared" si="22"/>
        <v>41.85291997116078</v>
      </c>
      <c r="AA63" s="64">
        <f t="shared" si="23"/>
        <v>460.38211968276863</v>
      </c>
    </row>
    <row r="64" spans="1:27" s="2" customFormat="1" ht="15.75" x14ac:dyDescent="0.25">
      <c r="A64" s="32">
        <v>50</v>
      </c>
      <c r="B64" s="3" t="s">
        <v>136</v>
      </c>
      <c r="C64" s="4" t="s">
        <v>137</v>
      </c>
      <c r="D64" s="4" t="s">
        <v>125</v>
      </c>
      <c r="E64" s="5" t="s">
        <v>38</v>
      </c>
      <c r="F64" s="5" t="s">
        <v>399</v>
      </c>
      <c r="G64" s="5" t="s">
        <v>34</v>
      </c>
      <c r="H64" s="7">
        <v>3096</v>
      </c>
      <c r="I64" s="6"/>
      <c r="J64" s="33"/>
      <c r="K64" s="68"/>
      <c r="L64" s="68"/>
      <c r="M64" s="33"/>
      <c r="N64" s="33">
        <f t="shared" ref="N64:N65" si="26">SUM(H64:M64)</f>
        <v>3096</v>
      </c>
      <c r="O64" s="6">
        <v>107.66</v>
      </c>
      <c r="P64" s="68"/>
      <c r="Q64" s="68"/>
      <c r="R64" s="68"/>
      <c r="S64" s="33">
        <f t="shared" ref="S64:S65" si="27">+N64-O64-P64-Q64-R64</f>
        <v>2988.34</v>
      </c>
      <c r="U64" s="9" t="s">
        <v>31</v>
      </c>
      <c r="X64" s="2">
        <f>H64*2/30.4</f>
        <v>203.68421052631581</v>
      </c>
      <c r="Y64" s="64">
        <f t="shared" si="21"/>
        <v>418.52919971160787</v>
      </c>
      <c r="Z64" s="64">
        <f t="shared" si="22"/>
        <v>41.85291997116078</v>
      </c>
      <c r="AA64" s="64">
        <f t="shared" si="23"/>
        <v>460.38211968276863</v>
      </c>
    </row>
    <row r="65" spans="1:27" s="2" customFormat="1" ht="15.75" x14ac:dyDescent="0.25">
      <c r="A65" s="32">
        <v>51</v>
      </c>
      <c r="B65" s="3" t="s">
        <v>138</v>
      </c>
      <c r="C65" s="4" t="s">
        <v>137</v>
      </c>
      <c r="D65" s="4" t="s">
        <v>125</v>
      </c>
      <c r="E65" s="5" t="s">
        <v>38</v>
      </c>
      <c r="F65" s="5" t="s">
        <v>400</v>
      </c>
      <c r="G65" s="5" t="s">
        <v>34</v>
      </c>
      <c r="H65" s="7">
        <v>3096</v>
      </c>
      <c r="I65" s="6"/>
      <c r="J65" s="33"/>
      <c r="K65" s="68"/>
      <c r="L65" s="68"/>
      <c r="M65" s="33"/>
      <c r="N65" s="33">
        <f t="shared" si="26"/>
        <v>3096</v>
      </c>
      <c r="O65" s="6">
        <v>107.66</v>
      </c>
      <c r="P65" s="68"/>
      <c r="Q65" s="68"/>
      <c r="R65" s="68"/>
      <c r="S65" s="33">
        <f t="shared" si="27"/>
        <v>2988.34</v>
      </c>
      <c r="U65" s="9" t="s">
        <v>31</v>
      </c>
      <c r="X65" s="2">
        <f>H65*2/30.4</f>
        <v>203.68421052631581</v>
      </c>
      <c r="Y65" s="64">
        <f t="shared" si="21"/>
        <v>418.52919971160787</v>
      </c>
      <c r="Z65" s="64">
        <f t="shared" si="22"/>
        <v>41.85291997116078</v>
      </c>
      <c r="AA65" s="64">
        <f t="shared" si="23"/>
        <v>460.38211968276863</v>
      </c>
    </row>
    <row r="66" spans="1:27" ht="15.75" x14ac:dyDescent="0.25">
      <c r="A66" s="32">
        <v>52</v>
      </c>
      <c r="B66" s="3" t="s">
        <v>130</v>
      </c>
      <c r="C66" s="4" t="s">
        <v>131</v>
      </c>
      <c r="D66" s="4" t="s">
        <v>125</v>
      </c>
      <c r="E66" s="5" t="s">
        <v>38</v>
      </c>
      <c r="F66" s="5" t="s">
        <v>401</v>
      </c>
      <c r="G66" s="5" t="s">
        <v>132</v>
      </c>
      <c r="H66" s="6">
        <v>2293</v>
      </c>
      <c r="I66" s="6">
        <v>29.35</v>
      </c>
      <c r="J66" s="33"/>
      <c r="K66" s="68"/>
      <c r="L66" s="68"/>
      <c r="M66" s="33"/>
      <c r="N66" s="33">
        <f t="shared" si="24"/>
        <v>2322.35</v>
      </c>
      <c r="O66" s="6"/>
      <c r="P66" s="68"/>
      <c r="Q66" s="68"/>
      <c r="R66" s="68"/>
      <c r="S66" s="33">
        <f t="shared" si="25"/>
        <v>2322.35</v>
      </c>
      <c r="T66" s="2"/>
      <c r="U66" s="9" t="s">
        <v>31</v>
      </c>
      <c r="X66" s="2">
        <f>H66*2/30.4</f>
        <v>150.85526315789474</v>
      </c>
      <c r="Y66" s="64">
        <f t="shared" si="21"/>
        <v>309.97656813266047</v>
      </c>
      <c r="Z66" s="64">
        <f t="shared" si="22"/>
        <v>30.99765681326604</v>
      </c>
      <c r="AA66" s="64">
        <f t="shared" si="23"/>
        <v>340.97422494592649</v>
      </c>
    </row>
    <row r="67" spans="1:27" ht="15.75" x14ac:dyDescent="0.25">
      <c r="A67" s="32">
        <v>53</v>
      </c>
      <c r="B67" s="3" t="s">
        <v>133</v>
      </c>
      <c r="C67" s="4" t="s">
        <v>131</v>
      </c>
      <c r="D67" s="4" t="s">
        <v>125</v>
      </c>
      <c r="E67" s="5" t="s">
        <v>38</v>
      </c>
      <c r="F67" s="5" t="s">
        <v>402</v>
      </c>
      <c r="G67" s="5" t="s">
        <v>132</v>
      </c>
      <c r="H67" s="7">
        <v>2402</v>
      </c>
      <c r="I67" s="6">
        <v>3.1</v>
      </c>
      <c r="J67" s="33"/>
      <c r="K67" s="68"/>
      <c r="L67" s="68"/>
      <c r="M67" s="33"/>
      <c r="N67" s="33">
        <f t="shared" si="24"/>
        <v>2405.1</v>
      </c>
      <c r="O67" s="6"/>
      <c r="P67" s="68"/>
      <c r="Q67" s="68"/>
      <c r="R67" s="68"/>
      <c r="S67" s="33">
        <f t="shared" si="25"/>
        <v>2405.1</v>
      </c>
      <c r="T67" s="2"/>
      <c r="U67" s="9" t="s">
        <v>31</v>
      </c>
      <c r="X67" s="2">
        <f>H67*2/30.4</f>
        <v>158.0263157894737</v>
      </c>
      <c r="Y67" s="64">
        <f t="shared" si="21"/>
        <v>324.71160778658981</v>
      </c>
      <c r="Z67" s="64">
        <f t="shared" si="22"/>
        <v>32.471160778658977</v>
      </c>
      <c r="AA67" s="64">
        <f t="shared" si="23"/>
        <v>357.18276856524881</v>
      </c>
    </row>
    <row r="68" spans="1:27" ht="15.75" x14ac:dyDescent="0.25">
      <c r="A68" s="32">
        <v>54</v>
      </c>
      <c r="B68" s="3" t="s">
        <v>134</v>
      </c>
      <c r="C68" s="4" t="s">
        <v>135</v>
      </c>
      <c r="D68" s="4" t="s">
        <v>125</v>
      </c>
      <c r="E68" s="5" t="s">
        <v>38</v>
      </c>
      <c r="F68" s="5" t="s">
        <v>403</v>
      </c>
      <c r="G68" s="5" t="s">
        <v>132</v>
      </c>
      <c r="H68" s="7">
        <v>2293</v>
      </c>
      <c r="I68" s="6">
        <v>29.35</v>
      </c>
      <c r="J68" s="33"/>
      <c r="K68" s="68"/>
      <c r="L68" s="68"/>
      <c r="M68" s="33"/>
      <c r="N68" s="33">
        <f t="shared" si="24"/>
        <v>2322.35</v>
      </c>
      <c r="O68" s="6"/>
      <c r="P68" s="68"/>
      <c r="Q68" s="68"/>
      <c r="R68" s="68"/>
      <c r="S68" s="33">
        <f t="shared" si="25"/>
        <v>2322.35</v>
      </c>
      <c r="T68" s="2"/>
      <c r="U68" s="9" t="s">
        <v>31</v>
      </c>
      <c r="X68" s="2">
        <f>H68*2/30.4</f>
        <v>150.85526315789474</v>
      </c>
      <c r="Y68" s="64">
        <f t="shared" si="21"/>
        <v>309.97656813266047</v>
      </c>
      <c r="Z68" s="64">
        <f t="shared" si="22"/>
        <v>30.99765681326604</v>
      </c>
      <c r="AA68" s="64">
        <f t="shared" si="23"/>
        <v>340.97422494592649</v>
      </c>
    </row>
    <row r="69" spans="1:27" ht="15.75" x14ac:dyDescent="0.25">
      <c r="A69" s="32">
        <v>55</v>
      </c>
      <c r="B69" s="3" t="s">
        <v>139</v>
      </c>
      <c r="C69" s="4" t="s">
        <v>71</v>
      </c>
      <c r="D69" s="4" t="s">
        <v>140</v>
      </c>
      <c r="E69" s="5" t="s">
        <v>38</v>
      </c>
      <c r="F69" s="5" t="s">
        <v>404</v>
      </c>
      <c r="G69" s="5" t="s">
        <v>29</v>
      </c>
      <c r="H69" s="7">
        <v>5159.5</v>
      </c>
      <c r="I69" s="6"/>
      <c r="J69" s="33"/>
      <c r="K69" s="68"/>
      <c r="L69" s="68"/>
      <c r="M69" s="68"/>
      <c r="N69" s="33">
        <f t="shared" si="24"/>
        <v>5159.5</v>
      </c>
      <c r="O69" s="6">
        <v>554.88</v>
      </c>
      <c r="P69" s="68"/>
      <c r="Q69" s="68"/>
      <c r="R69" s="68"/>
      <c r="S69" s="33">
        <f t="shared" si="25"/>
        <v>4604.62</v>
      </c>
      <c r="T69" s="9" t="s">
        <v>30</v>
      </c>
      <c r="U69" s="9" t="s">
        <v>31</v>
      </c>
      <c r="X69" s="2">
        <f>H69*2/30.4</f>
        <v>339.44078947368422</v>
      </c>
      <c r="Y69" s="64">
        <f t="shared" si="21"/>
        <v>697.481074260995</v>
      </c>
      <c r="Z69" s="64">
        <f t="shared" si="22"/>
        <v>69.748107426099494</v>
      </c>
      <c r="AA69" s="64">
        <f t="shared" si="23"/>
        <v>767.22918168709452</v>
      </c>
    </row>
    <row r="70" spans="1:27" s="2" customFormat="1" ht="15.75" x14ac:dyDescent="0.25">
      <c r="A70" s="32">
        <v>56</v>
      </c>
      <c r="B70" s="3" t="s">
        <v>84</v>
      </c>
      <c r="C70" s="4" t="s">
        <v>33</v>
      </c>
      <c r="D70" s="4" t="s">
        <v>140</v>
      </c>
      <c r="E70" s="5" t="s">
        <v>38</v>
      </c>
      <c r="F70" s="5" t="s">
        <v>405</v>
      </c>
      <c r="G70" s="13" t="s">
        <v>34</v>
      </c>
      <c r="H70" s="6">
        <v>2866.5</v>
      </c>
      <c r="I70" s="6"/>
      <c r="J70" s="33"/>
      <c r="K70" s="68"/>
      <c r="L70" s="68"/>
      <c r="M70" s="33"/>
      <c r="N70" s="33">
        <f t="shared" si="24"/>
        <v>2866.5</v>
      </c>
      <c r="O70" s="6">
        <v>62.44</v>
      </c>
      <c r="P70" s="68"/>
      <c r="Q70" s="68"/>
      <c r="R70" s="68"/>
      <c r="S70" s="33">
        <f t="shared" si="25"/>
        <v>2804.06</v>
      </c>
      <c r="U70" s="9" t="s">
        <v>31</v>
      </c>
      <c r="X70" s="2">
        <f>H70*2/30.4</f>
        <v>188.58552631578948</v>
      </c>
      <c r="Y70" s="64">
        <f t="shared" si="21"/>
        <v>387.50450612833458</v>
      </c>
      <c r="Z70" s="64">
        <f t="shared" si="22"/>
        <v>38.750450612833454</v>
      </c>
      <c r="AA70" s="64">
        <f t="shared" si="23"/>
        <v>426.25495674116803</v>
      </c>
    </row>
    <row r="71" spans="1:27" ht="15.75" x14ac:dyDescent="0.25">
      <c r="A71" s="32">
        <v>57</v>
      </c>
      <c r="B71" s="3" t="s">
        <v>141</v>
      </c>
      <c r="C71" s="4" t="s">
        <v>142</v>
      </c>
      <c r="D71" s="4" t="s">
        <v>140</v>
      </c>
      <c r="E71" s="5" t="s">
        <v>38</v>
      </c>
      <c r="F71" s="5" t="s">
        <v>406</v>
      </c>
      <c r="G71" s="5" t="s">
        <v>82</v>
      </c>
      <c r="H71" s="7">
        <v>4200</v>
      </c>
      <c r="I71" s="6"/>
      <c r="J71" s="33"/>
      <c r="K71" s="68"/>
      <c r="L71" s="68"/>
      <c r="M71" s="33"/>
      <c r="N71" s="33">
        <f t="shared" si="24"/>
        <v>4200</v>
      </c>
      <c r="O71" s="6">
        <v>381.09</v>
      </c>
      <c r="P71" s="68"/>
      <c r="Q71" s="68"/>
      <c r="R71" s="68"/>
      <c r="S71" s="33">
        <f t="shared" si="25"/>
        <v>3818.91</v>
      </c>
      <c r="T71" s="2"/>
      <c r="U71" s="9" t="s">
        <v>31</v>
      </c>
      <c r="X71" s="2">
        <f>H71*2/30.4</f>
        <v>276.31578947368422</v>
      </c>
      <c r="Y71" s="64">
        <f t="shared" si="21"/>
        <v>567.77217015140604</v>
      </c>
      <c r="Z71" s="64">
        <f t="shared" si="22"/>
        <v>56.777217015140593</v>
      </c>
      <c r="AA71" s="64">
        <f t="shared" si="23"/>
        <v>624.54938716654669</v>
      </c>
    </row>
    <row r="72" spans="1:27" ht="15.75" x14ac:dyDescent="0.25">
      <c r="A72" s="32">
        <v>58</v>
      </c>
      <c r="B72" s="3" t="s">
        <v>150</v>
      </c>
      <c r="C72" s="4" t="s">
        <v>71</v>
      </c>
      <c r="D72" s="4" t="s">
        <v>151</v>
      </c>
      <c r="E72" s="5" t="s">
        <v>38</v>
      </c>
      <c r="F72" s="5" t="s">
        <v>407</v>
      </c>
      <c r="G72" s="5" t="s">
        <v>29</v>
      </c>
      <c r="H72" s="7">
        <v>4555</v>
      </c>
      <c r="I72" s="6"/>
      <c r="J72" s="33"/>
      <c r="K72" s="68"/>
      <c r="L72" s="68"/>
      <c r="M72" s="68"/>
      <c r="N72" s="33">
        <f t="shared" si="24"/>
        <v>4555</v>
      </c>
      <c r="O72" s="6">
        <v>443.76</v>
      </c>
      <c r="P72" s="68"/>
      <c r="Q72" s="68"/>
      <c r="R72" s="68"/>
      <c r="S72" s="33">
        <f t="shared" si="25"/>
        <v>4111.24</v>
      </c>
      <c r="T72" s="9" t="s">
        <v>30</v>
      </c>
      <c r="U72" s="9" t="s">
        <v>31</v>
      </c>
      <c r="X72" s="2">
        <f>H72*2/30.4</f>
        <v>299.67105263157896</v>
      </c>
      <c r="Y72" s="64">
        <f t="shared" si="21"/>
        <v>615.76243691420336</v>
      </c>
      <c r="Z72" s="64">
        <f t="shared" si="22"/>
        <v>61.576243691420331</v>
      </c>
      <c r="AA72" s="64">
        <f t="shared" si="23"/>
        <v>677.33868060562372</v>
      </c>
    </row>
    <row r="73" spans="1:27" s="2" customFormat="1" ht="15.75" x14ac:dyDescent="0.25">
      <c r="A73" s="32">
        <v>59</v>
      </c>
      <c r="B73" s="3" t="s">
        <v>146</v>
      </c>
      <c r="C73" s="4" t="s">
        <v>147</v>
      </c>
      <c r="D73" s="4" t="s">
        <v>148</v>
      </c>
      <c r="E73" s="5" t="s">
        <v>38</v>
      </c>
      <c r="F73" s="5" t="s">
        <v>408</v>
      </c>
      <c r="G73" s="5" t="s">
        <v>34</v>
      </c>
      <c r="H73" s="7">
        <v>2866.5</v>
      </c>
      <c r="I73" s="6"/>
      <c r="J73" s="33"/>
      <c r="K73" s="68"/>
      <c r="L73" s="68"/>
      <c r="M73" s="33"/>
      <c r="N73" s="33">
        <f t="shared" si="24"/>
        <v>2866.5</v>
      </c>
      <c r="O73" s="6">
        <v>62.44</v>
      </c>
      <c r="P73" s="68"/>
      <c r="Q73" s="68"/>
      <c r="R73" s="68"/>
      <c r="S73" s="33">
        <f t="shared" ref="S73" si="28">+N73-O73-P73-Q73-R73</f>
        <v>2804.06</v>
      </c>
      <c r="U73" s="9" t="s">
        <v>31</v>
      </c>
      <c r="X73" s="2">
        <f>H73*2/30.4</f>
        <v>188.58552631578948</v>
      </c>
      <c r="Y73" s="64">
        <f t="shared" si="21"/>
        <v>387.50450612833458</v>
      </c>
      <c r="Z73" s="64">
        <f t="shared" si="22"/>
        <v>38.750450612833454</v>
      </c>
      <c r="AA73" s="64">
        <f t="shared" si="23"/>
        <v>426.25495674116803</v>
      </c>
    </row>
    <row r="74" spans="1:27" ht="15.75" x14ac:dyDescent="0.25">
      <c r="A74" s="32">
        <v>60</v>
      </c>
      <c r="B74" s="3" t="s">
        <v>152</v>
      </c>
      <c r="C74" s="4" t="s">
        <v>153</v>
      </c>
      <c r="D74" s="4" t="s">
        <v>154</v>
      </c>
      <c r="E74" s="5" t="s">
        <v>38</v>
      </c>
      <c r="F74" s="5" t="s">
        <v>409</v>
      </c>
      <c r="G74" s="5" t="s">
        <v>82</v>
      </c>
      <c r="H74" s="7">
        <v>3325</v>
      </c>
      <c r="I74" s="6"/>
      <c r="J74" s="33"/>
      <c r="K74" s="68"/>
      <c r="L74" s="68"/>
      <c r="M74" s="33"/>
      <c r="N74" s="33">
        <f t="shared" si="24"/>
        <v>3325</v>
      </c>
      <c r="O74" s="6">
        <v>132.58000000000001</v>
      </c>
      <c r="P74" s="68"/>
      <c r="Q74" s="68"/>
      <c r="R74" s="68"/>
      <c r="S74" s="33">
        <f t="shared" si="25"/>
        <v>3192.42</v>
      </c>
      <c r="T74" s="9" t="s">
        <v>67</v>
      </c>
      <c r="U74" s="9" t="s">
        <v>31</v>
      </c>
      <c r="X74" s="2">
        <f>H74*2/30.4</f>
        <v>218.75</v>
      </c>
      <c r="Y74" s="64">
        <f t="shared" si="21"/>
        <v>449.48630136986304</v>
      </c>
      <c r="Z74" s="64">
        <f t="shared" si="22"/>
        <v>44.948630136986296</v>
      </c>
      <c r="AA74" s="64">
        <f t="shared" si="23"/>
        <v>494.43493150684935</v>
      </c>
    </row>
    <row r="75" spans="1:27" ht="15.75" x14ac:dyDescent="0.25">
      <c r="A75" s="32">
        <v>61</v>
      </c>
      <c r="B75" s="3" t="s">
        <v>155</v>
      </c>
      <c r="C75" s="4" t="s">
        <v>153</v>
      </c>
      <c r="D75" s="4" t="s">
        <v>154</v>
      </c>
      <c r="E75" s="5" t="s">
        <v>38</v>
      </c>
      <c r="F75" s="5" t="s">
        <v>410</v>
      </c>
      <c r="G75" s="5" t="s">
        <v>82</v>
      </c>
      <c r="H75" s="7">
        <v>3325</v>
      </c>
      <c r="I75" s="6"/>
      <c r="J75" s="33"/>
      <c r="K75" s="68"/>
      <c r="L75" s="33"/>
      <c r="M75" s="33"/>
      <c r="N75" s="33">
        <f t="shared" si="24"/>
        <v>3325</v>
      </c>
      <c r="O75" s="6">
        <v>132.58000000000001</v>
      </c>
      <c r="P75" s="68"/>
      <c r="Q75" s="68"/>
      <c r="R75" s="68"/>
      <c r="S75" s="33">
        <f t="shared" si="25"/>
        <v>3192.42</v>
      </c>
      <c r="T75" s="2"/>
      <c r="U75" s="9" t="s">
        <v>31</v>
      </c>
      <c r="X75" s="2">
        <f>H75*2/30.4</f>
        <v>218.75</v>
      </c>
      <c r="Y75" s="64">
        <f t="shared" si="21"/>
        <v>449.48630136986304</v>
      </c>
      <c r="Z75" s="64">
        <f t="shared" si="22"/>
        <v>44.948630136986296</v>
      </c>
      <c r="AA75" s="64">
        <f t="shared" si="23"/>
        <v>494.43493150684935</v>
      </c>
    </row>
    <row r="76" spans="1:27" ht="15.75" x14ac:dyDescent="0.25">
      <c r="A76" s="32">
        <v>62</v>
      </c>
      <c r="B76" s="3" t="s">
        <v>156</v>
      </c>
      <c r="C76" s="4" t="s">
        <v>153</v>
      </c>
      <c r="D76" s="4" t="s">
        <v>157</v>
      </c>
      <c r="E76" s="5" t="s">
        <v>38</v>
      </c>
      <c r="F76" s="5" t="s">
        <v>411</v>
      </c>
      <c r="G76" s="5" t="s">
        <v>82</v>
      </c>
      <c r="H76" s="7">
        <v>3325</v>
      </c>
      <c r="I76" s="6"/>
      <c r="J76" s="33"/>
      <c r="K76" s="68"/>
      <c r="L76" s="68"/>
      <c r="M76" s="68"/>
      <c r="N76" s="33">
        <f t="shared" si="24"/>
        <v>3325</v>
      </c>
      <c r="O76" s="6">
        <v>132.58000000000001</v>
      </c>
      <c r="P76" s="68"/>
      <c r="Q76" s="68"/>
      <c r="R76" s="68"/>
      <c r="S76" s="33">
        <f t="shared" si="25"/>
        <v>3192.42</v>
      </c>
      <c r="T76" s="9" t="s">
        <v>158</v>
      </c>
      <c r="U76" s="9" t="s">
        <v>31</v>
      </c>
      <c r="X76" s="2">
        <f>H76*2/30.4</f>
        <v>218.75</v>
      </c>
      <c r="Y76" s="64">
        <f t="shared" si="21"/>
        <v>449.48630136986304</v>
      </c>
      <c r="Z76" s="64">
        <f t="shared" si="22"/>
        <v>44.948630136986296</v>
      </c>
      <c r="AA76" s="64">
        <f t="shared" si="23"/>
        <v>494.43493150684935</v>
      </c>
    </row>
    <row r="77" spans="1:27" ht="15.75" x14ac:dyDescent="0.25">
      <c r="A77" s="32">
        <v>63</v>
      </c>
      <c r="B77" s="3" t="s">
        <v>159</v>
      </c>
      <c r="C77" s="4" t="s">
        <v>160</v>
      </c>
      <c r="D77" s="4" t="s">
        <v>154</v>
      </c>
      <c r="E77" s="5" t="s">
        <v>38</v>
      </c>
      <c r="F77" s="5" t="s">
        <v>412</v>
      </c>
      <c r="G77" s="5" t="s">
        <v>82</v>
      </c>
      <c r="H77" s="7">
        <v>3391.5</v>
      </c>
      <c r="I77" s="6"/>
      <c r="J77" s="33"/>
      <c r="K77" s="68"/>
      <c r="L77" s="33"/>
      <c r="M77" s="33"/>
      <c r="N77" s="33">
        <f t="shared" si="24"/>
        <v>3391.5</v>
      </c>
      <c r="O77" s="6">
        <v>139.81</v>
      </c>
      <c r="P77" s="68"/>
      <c r="Q77" s="68"/>
      <c r="R77" s="68"/>
      <c r="S77" s="33">
        <f t="shared" si="25"/>
        <v>3251.69</v>
      </c>
      <c r="T77" s="2"/>
      <c r="U77" s="9" t="s">
        <v>31</v>
      </c>
      <c r="X77" s="2">
        <f>H77*2/30.4</f>
        <v>223.125</v>
      </c>
      <c r="Y77" s="64">
        <f t="shared" si="21"/>
        <v>458.47602739726034</v>
      </c>
      <c r="Z77" s="64">
        <f t="shared" si="22"/>
        <v>45.847602739726028</v>
      </c>
      <c r="AA77" s="64">
        <f t="shared" si="23"/>
        <v>504.32363013698637</v>
      </c>
    </row>
    <row r="78" spans="1:27" ht="15.75" x14ac:dyDescent="0.25">
      <c r="A78" s="32">
        <v>64</v>
      </c>
      <c r="B78" s="3" t="s">
        <v>161</v>
      </c>
      <c r="C78" s="4" t="s">
        <v>162</v>
      </c>
      <c r="D78" s="4" t="s">
        <v>154</v>
      </c>
      <c r="E78" s="5" t="s">
        <v>38</v>
      </c>
      <c r="F78" s="5" t="s">
        <v>413</v>
      </c>
      <c r="G78" s="5" t="s">
        <v>34</v>
      </c>
      <c r="H78" s="7">
        <v>2866.5</v>
      </c>
      <c r="I78" s="6"/>
      <c r="J78" s="33"/>
      <c r="K78" s="68"/>
      <c r="L78" s="33"/>
      <c r="M78" s="33"/>
      <c r="N78" s="33">
        <f t="shared" si="24"/>
        <v>2866.5</v>
      </c>
      <c r="O78" s="6">
        <v>62.44</v>
      </c>
      <c r="P78" s="68"/>
      <c r="Q78" s="68"/>
      <c r="R78" s="68"/>
      <c r="S78" s="33">
        <f t="shared" si="25"/>
        <v>2804.06</v>
      </c>
      <c r="T78" s="2"/>
      <c r="U78" s="9" t="s">
        <v>31</v>
      </c>
      <c r="X78" s="2">
        <f>H78*2/30.4</f>
        <v>188.58552631578948</v>
      </c>
      <c r="Y78" s="64">
        <f t="shared" si="21"/>
        <v>387.50450612833458</v>
      </c>
      <c r="Z78" s="64">
        <f t="shared" si="22"/>
        <v>38.750450612833454</v>
      </c>
      <c r="AA78" s="64">
        <f t="shared" si="23"/>
        <v>426.25495674116803</v>
      </c>
    </row>
    <row r="79" spans="1:27" ht="15.75" x14ac:dyDescent="0.25">
      <c r="A79" s="32">
        <v>65</v>
      </c>
      <c r="B79" s="3" t="s">
        <v>163</v>
      </c>
      <c r="C79" s="4" t="s">
        <v>162</v>
      </c>
      <c r="D79" s="4" t="s">
        <v>154</v>
      </c>
      <c r="E79" s="5" t="s">
        <v>38</v>
      </c>
      <c r="F79" s="5" t="s">
        <v>414</v>
      </c>
      <c r="G79" s="5" t="s">
        <v>34</v>
      </c>
      <c r="H79" s="7">
        <v>2866.5</v>
      </c>
      <c r="I79" s="6"/>
      <c r="J79" s="33"/>
      <c r="K79" s="68"/>
      <c r="L79" s="33"/>
      <c r="M79" s="33"/>
      <c r="N79" s="33">
        <f t="shared" si="24"/>
        <v>2866.5</v>
      </c>
      <c r="O79" s="6">
        <v>62.44</v>
      </c>
      <c r="P79" s="68"/>
      <c r="Q79" s="68"/>
      <c r="R79" s="68"/>
      <c r="S79" s="33">
        <f t="shared" si="25"/>
        <v>2804.06</v>
      </c>
      <c r="T79" s="2"/>
      <c r="U79" s="9" t="s">
        <v>31</v>
      </c>
      <c r="X79" s="2">
        <f>H79*2/30.4</f>
        <v>188.58552631578948</v>
      </c>
      <c r="Y79" s="64">
        <f t="shared" si="21"/>
        <v>387.50450612833458</v>
      </c>
      <c r="Z79" s="64">
        <f t="shared" si="22"/>
        <v>38.750450612833454</v>
      </c>
      <c r="AA79" s="64">
        <f t="shared" si="23"/>
        <v>426.25495674116803</v>
      </c>
    </row>
    <row r="80" spans="1:27" ht="15.75" x14ac:dyDescent="0.25">
      <c r="A80" s="32">
        <v>66</v>
      </c>
      <c r="B80" s="3" t="s">
        <v>164</v>
      </c>
      <c r="C80" s="4" t="s">
        <v>162</v>
      </c>
      <c r="D80" s="4" t="s">
        <v>154</v>
      </c>
      <c r="E80" s="5" t="s">
        <v>38</v>
      </c>
      <c r="F80" s="5" t="s">
        <v>415</v>
      </c>
      <c r="G80" s="5" t="s">
        <v>34</v>
      </c>
      <c r="H80" s="7">
        <v>2866.5</v>
      </c>
      <c r="I80" s="6"/>
      <c r="J80" s="33"/>
      <c r="K80" s="68"/>
      <c r="L80" s="68"/>
      <c r="M80" s="33"/>
      <c r="N80" s="33">
        <f t="shared" si="24"/>
        <v>2866.5</v>
      </c>
      <c r="O80" s="6">
        <v>62.44</v>
      </c>
      <c r="P80" s="68"/>
      <c r="Q80" s="68"/>
      <c r="R80" s="68"/>
      <c r="S80" s="33">
        <f t="shared" si="25"/>
        <v>2804.06</v>
      </c>
      <c r="T80" s="2"/>
      <c r="U80" s="9" t="s">
        <v>31</v>
      </c>
      <c r="X80" s="2">
        <f>H80*2/30.4</f>
        <v>188.58552631578948</v>
      </c>
      <c r="Y80" s="64">
        <f t="shared" si="21"/>
        <v>387.50450612833458</v>
      </c>
      <c r="Z80" s="64">
        <f t="shared" si="22"/>
        <v>38.750450612833454</v>
      </c>
      <c r="AA80" s="64">
        <f t="shared" si="23"/>
        <v>426.25495674116803</v>
      </c>
    </row>
    <row r="81" spans="1:27" ht="15.75" x14ac:dyDescent="0.25">
      <c r="A81" s="32">
        <v>67</v>
      </c>
      <c r="B81" s="3" t="s">
        <v>167</v>
      </c>
      <c r="C81" s="4" t="s">
        <v>162</v>
      </c>
      <c r="D81" s="4" t="s">
        <v>154</v>
      </c>
      <c r="E81" s="5" t="s">
        <v>38</v>
      </c>
      <c r="F81" s="5" t="s">
        <v>416</v>
      </c>
      <c r="G81" s="5" t="s">
        <v>34</v>
      </c>
      <c r="H81" s="7">
        <v>2866.5</v>
      </c>
      <c r="I81" s="6"/>
      <c r="J81" s="33"/>
      <c r="K81" s="68"/>
      <c r="L81" s="68"/>
      <c r="M81" s="33"/>
      <c r="N81" s="33">
        <f t="shared" si="24"/>
        <v>2866.5</v>
      </c>
      <c r="O81" s="6">
        <v>62.44</v>
      </c>
      <c r="P81" s="68"/>
      <c r="Q81" s="68"/>
      <c r="R81" s="68"/>
      <c r="S81" s="33">
        <f t="shared" si="25"/>
        <v>2804.06</v>
      </c>
      <c r="T81" s="2"/>
      <c r="U81" s="9" t="s">
        <v>31</v>
      </c>
      <c r="X81" s="2">
        <f>H81*2/30.4</f>
        <v>188.58552631578948</v>
      </c>
      <c r="Y81" s="64">
        <f t="shared" si="21"/>
        <v>387.50450612833458</v>
      </c>
      <c r="Z81" s="64">
        <f t="shared" si="22"/>
        <v>38.750450612833454</v>
      </c>
      <c r="AA81" s="64">
        <f t="shared" si="23"/>
        <v>426.25495674116803</v>
      </c>
    </row>
    <row r="82" spans="1:27" ht="15.75" x14ac:dyDescent="0.25">
      <c r="A82" s="32">
        <v>68</v>
      </c>
      <c r="B82" s="3" t="s">
        <v>168</v>
      </c>
      <c r="C82" s="4" t="s">
        <v>162</v>
      </c>
      <c r="D82" s="4" t="s">
        <v>154</v>
      </c>
      <c r="E82" s="5" t="s">
        <v>38</v>
      </c>
      <c r="F82" s="5" t="s">
        <v>417</v>
      </c>
      <c r="G82" s="5" t="s">
        <v>34</v>
      </c>
      <c r="H82" s="7">
        <v>2866.5</v>
      </c>
      <c r="I82" s="6"/>
      <c r="J82" s="33"/>
      <c r="K82" s="68"/>
      <c r="L82" s="68"/>
      <c r="M82" s="33"/>
      <c r="N82" s="33">
        <f t="shared" si="24"/>
        <v>2866.5</v>
      </c>
      <c r="O82" s="6">
        <v>62.44</v>
      </c>
      <c r="P82" s="68"/>
      <c r="Q82" s="68"/>
      <c r="R82" s="68"/>
      <c r="S82" s="33">
        <f t="shared" si="25"/>
        <v>2804.06</v>
      </c>
      <c r="T82" s="9" t="s">
        <v>169</v>
      </c>
      <c r="U82" s="9" t="s">
        <v>31</v>
      </c>
      <c r="X82" s="2">
        <f>H82*2/30.4</f>
        <v>188.58552631578948</v>
      </c>
      <c r="Y82" s="64">
        <f t="shared" si="21"/>
        <v>387.50450612833458</v>
      </c>
      <c r="Z82" s="64">
        <f t="shared" si="22"/>
        <v>38.750450612833454</v>
      </c>
      <c r="AA82" s="64">
        <f t="shared" si="23"/>
        <v>426.25495674116803</v>
      </c>
    </row>
    <row r="83" spans="1:27" ht="15.75" x14ac:dyDescent="0.25">
      <c r="A83" s="32">
        <v>69</v>
      </c>
      <c r="B83" s="3" t="s">
        <v>170</v>
      </c>
      <c r="C83" s="4" t="s">
        <v>162</v>
      </c>
      <c r="D83" s="4" t="s">
        <v>154</v>
      </c>
      <c r="E83" s="5" t="s">
        <v>38</v>
      </c>
      <c r="F83" s="5" t="s">
        <v>418</v>
      </c>
      <c r="G83" s="5" t="s">
        <v>34</v>
      </c>
      <c r="H83" s="7">
        <v>2866.5</v>
      </c>
      <c r="I83" s="6"/>
      <c r="J83" s="33"/>
      <c r="K83" s="68"/>
      <c r="L83" s="68"/>
      <c r="M83" s="33"/>
      <c r="N83" s="33">
        <f t="shared" si="24"/>
        <v>2866.5</v>
      </c>
      <c r="O83" s="6">
        <v>62.44</v>
      </c>
      <c r="P83" s="68"/>
      <c r="Q83" s="68"/>
      <c r="R83" s="68"/>
      <c r="S83" s="33">
        <f t="shared" si="25"/>
        <v>2804.06</v>
      </c>
      <c r="T83" s="2"/>
      <c r="U83" s="9" t="s">
        <v>31</v>
      </c>
      <c r="X83" s="2">
        <f>H83*2/30.4</f>
        <v>188.58552631578948</v>
      </c>
      <c r="Y83" s="64">
        <f t="shared" si="21"/>
        <v>387.50450612833458</v>
      </c>
      <c r="Z83" s="64">
        <f t="shared" si="22"/>
        <v>38.750450612833454</v>
      </c>
      <c r="AA83" s="64">
        <f t="shared" si="23"/>
        <v>426.25495674116803</v>
      </c>
    </row>
    <row r="84" spans="1:27" ht="15.75" x14ac:dyDescent="0.25">
      <c r="A84" s="32">
        <v>70</v>
      </c>
      <c r="B84" s="3" t="s">
        <v>171</v>
      </c>
      <c r="C84" s="4" t="s">
        <v>166</v>
      </c>
      <c r="D84" s="4" t="s">
        <v>154</v>
      </c>
      <c r="E84" s="5" t="s">
        <v>38</v>
      </c>
      <c r="F84" s="5" t="s">
        <v>419</v>
      </c>
      <c r="G84" s="5" t="s">
        <v>34</v>
      </c>
      <c r="H84" s="6">
        <v>2866.5</v>
      </c>
      <c r="I84" s="6"/>
      <c r="J84" s="33"/>
      <c r="K84" s="68"/>
      <c r="L84" s="68"/>
      <c r="M84" s="33"/>
      <c r="N84" s="33">
        <f t="shared" si="24"/>
        <v>2866.5</v>
      </c>
      <c r="O84" s="6">
        <v>62.44</v>
      </c>
      <c r="P84" s="68"/>
      <c r="Q84" s="68"/>
      <c r="R84" s="68"/>
      <c r="S84" s="33">
        <f t="shared" si="25"/>
        <v>2804.06</v>
      </c>
      <c r="T84" s="9" t="s">
        <v>172</v>
      </c>
      <c r="U84" s="9" t="s">
        <v>31</v>
      </c>
      <c r="X84" s="2">
        <f>H84*2/30.4</f>
        <v>188.58552631578948</v>
      </c>
      <c r="Y84" s="64">
        <f t="shared" si="21"/>
        <v>387.50450612833458</v>
      </c>
      <c r="Z84" s="64">
        <f t="shared" si="22"/>
        <v>38.750450612833454</v>
      </c>
      <c r="AA84" s="64">
        <f t="shared" si="23"/>
        <v>426.25495674116803</v>
      </c>
    </row>
    <row r="85" spans="1:27" s="2" customFormat="1" ht="15.75" x14ac:dyDescent="0.25">
      <c r="A85" s="32">
        <v>71</v>
      </c>
      <c r="B85" s="3" t="s">
        <v>165</v>
      </c>
      <c r="C85" s="4" t="s">
        <v>166</v>
      </c>
      <c r="D85" s="4" t="s">
        <v>154</v>
      </c>
      <c r="E85" s="5" t="s">
        <v>38</v>
      </c>
      <c r="F85" s="5" t="s">
        <v>420</v>
      </c>
      <c r="G85" s="5" t="s">
        <v>34</v>
      </c>
      <c r="H85" s="7">
        <v>2866.5</v>
      </c>
      <c r="I85" s="6"/>
      <c r="J85" s="33"/>
      <c r="K85" s="68"/>
      <c r="L85" s="68"/>
      <c r="M85" s="68"/>
      <c r="N85" s="33">
        <f t="shared" si="24"/>
        <v>2866.5</v>
      </c>
      <c r="O85" s="6">
        <v>62.44</v>
      </c>
      <c r="P85" s="68"/>
      <c r="Q85" s="68"/>
      <c r="R85" s="68"/>
      <c r="S85" s="33">
        <f t="shared" ref="S85" si="29">+N85-O85-P85-Q85-R85</f>
        <v>2804.06</v>
      </c>
      <c r="T85" s="9" t="s">
        <v>35</v>
      </c>
      <c r="U85" s="9" t="s">
        <v>31</v>
      </c>
      <c r="X85" s="2">
        <f>H85*2/30.4</f>
        <v>188.58552631578948</v>
      </c>
      <c r="Y85" s="64">
        <f t="shared" si="21"/>
        <v>387.50450612833458</v>
      </c>
      <c r="Z85" s="64">
        <f t="shared" si="22"/>
        <v>38.750450612833454</v>
      </c>
      <c r="AA85" s="64">
        <f t="shared" si="23"/>
        <v>426.25495674116803</v>
      </c>
    </row>
    <row r="86" spans="1:27" ht="15.75" x14ac:dyDescent="0.25">
      <c r="A86" s="32">
        <v>72</v>
      </c>
      <c r="B86" s="3" t="s">
        <v>173</v>
      </c>
      <c r="C86" s="4" t="s">
        <v>166</v>
      </c>
      <c r="D86" s="4" t="s">
        <v>154</v>
      </c>
      <c r="E86" s="5" t="s">
        <v>38</v>
      </c>
      <c r="F86" s="5" t="s">
        <v>421</v>
      </c>
      <c r="G86" s="5" t="s">
        <v>34</v>
      </c>
      <c r="H86" s="6">
        <v>2866.5</v>
      </c>
      <c r="I86" s="6"/>
      <c r="J86" s="33"/>
      <c r="K86" s="68"/>
      <c r="L86" s="68"/>
      <c r="M86" s="68"/>
      <c r="N86" s="33">
        <f t="shared" si="24"/>
        <v>2866.5</v>
      </c>
      <c r="O86" s="6">
        <v>62.44</v>
      </c>
      <c r="P86" s="68"/>
      <c r="Q86" s="68"/>
      <c r="R86" s="68"/>
      <c r="S86" s="33">
        <f t="shared" si="25"/>
        <v>2804.06</v>
      </c>
      <c r="T86" s="9" t="s">
        <v>30</v>
      </c>
      <c r="U86" s="9" t="s">
        <v>31</v>
      </c>
      <c r="X86" s="2">
        <f>H86*2/30.4</f>
        <v>188.58552631578948</v>
      </c>
      <c r="Y86" s="64">
        <f t="shared" si="21"/>
        <v>387.50450612833458</v>
      </c>
      <c r="Z86" s="64">
        <f t="shared" si="22"/>
        <v>38.750450612833454</v>
      </c>
      <c r="AA86" s="64">
        <f t="shared" si="23"/>
        <v>426.25495674116803</v>
      </c>
    </row>
    <row r="87" spans="1:27" ht="15.75" x14ac:dyDescent="0.25">
      <c r="A87" s="32">
        <v>73</v>
      </c>
      <c r="B87" s="3" t="s">
        <v>174</v>
      </c>
      <c r="C87" s="4" t="s">
        <v>71</v>
      </c>
      <c r="D87" s="4" t="s">
        <v>175</v>
      </c>
      <c r="E87" s="5" t="s">
        <v>38</v>
      </c>
      <c r="F87" s="5" t="s">
        <v>422</v>
      </c>
      <c r="G87" s="5" t="s">
        <v>29</v>
      </c>
      <c r="H87" s="7">
        <v>6933.9</v>
      </c>
      <c r="I87" s="6"/>
      <c r="J87" s="33"/>
      <c r="K87" s="68"/>
      <c r="L87" s="68"/>
      <c r="M87" s="68"/>
      <c r="N87" s="33">
        <f t="shared" si="24"/>
        <v>6933.9</v>
      </c>
      <c r="O87" s="6">
        <v>933.89</v>
      </c>
      <c r="P87" s="68"/>
      <c r="Q87" s="68"/>
      <c r="R87" s="68"/>
      <c r="S87" s="33">
        <f t="shared" si="25"/>
        <v>6000.0099999999993</v>
      </c>
      <c r="T87" s="9" t="s">
        <v>30</v>
      </c>
      <c r="U87" s="9" t="s">
        <v>31</v>
      </c>
      <c r="X87" s="2">
        <f>H87*2/30.4</f>
        <v>456.17763157894734</v>
      </c>
      <c r="Y87" s="64">
        <f t="shared" si="21"/>
        <v>937.35129776496035</v>
      </c>
      <c r="Z87" s="64">
        <f t="shared" si="22"/>
        <v>93.735129776496024</v>
      </c>
      <c r="AA87" s="64">
        <f t="shared" si="23"/>
        <v>1031.0864275414565</v>
      </c>
    </row>
    <row r="88" spans="1:27" ht="15.75" x14ac:dyDescent="0.25">
      <c r="A88" s="32">
        <v>74</v>
      </c>
      <c r="B88" s="3" t="s">
        <v>176</v>
      </c>
      <c r="C88" s="4" t="s">
        <v>33</v>
      </c>
      <c r="D88" s="4" t="s">
        <v>175</v>
      </c>
      <c r="E88" s="5" t="s">
        <v>38</v>
      </c>
      <c r="F88" s="5" t="s">
        <v>423</v>
      </c>
      <c r="G88" s="5" t="s">
        <v>34</v>
      </c>
      <c r="H88" s="6">
        <v>2866.5</v>
      </c>
      <c r="I88" s="6"/>
      <c r="J88" s="33"/>
      <c r="K88" s="32"/>
      <c r="L88" s="32"/>
      <c r="M88" s="33"/>
      <c r="N88" s="33">
        <f t="shared" si="24"/>
        <v>2866.5</v>
      </c>
      <c r="O88" s="6">
        <v>62.44</v>
      </c>
      <c r="P88" s="32"/>
      <c r="Q88" s="32"/>
      <c r="R88" s="32"/>
      <c r="S88" s="33">
        <f t="shared" si="25"/>
        <v>2804.06</v>
      </c>
      <c r="T88" s="32" t="s">
        <v>103</v>
      </c>
      <c r="U88" s="9" t="s">
        <v>31</v>
      </c>
      <c r="X88" s="2">
        <f>H88*2/30.4</f>
        <v>188.58552631578948</v>
      </c>
      <c r="Y88" s="64">
        <f t="shared" si="21"/>
        <v>387.50450612833458</v>
      </c>
      <c r="Z88" s="64">
        <f t="shared" si="22"/>
        <v>38.750450612833454</v>
      </c>
      <c r="AA88" s="64">
        <f t="shared" si="23"/>
        <v>426.25495674116803</v>
      </c>
    </row>
    <row r="89" spans="1:27" ht="15.75" x14ac:dyDescent="0.25">
      <c r="A89" s="32">
        <v>75</v>
      </c>
      <c r="B89" s="3" t="s">
        <v>177</v>
      </c>
      <c r="C89" s="4" t="s">
        <v>333</v>
      </c>
      <c r="D89" s="4" t="s">
        <v>178</v>
      </c>
      <c r="E89" s="5" t="s">
        <v>38</v>
      </c>
      <c r="F89" s="5" t="s">
        <v>424</v>
      </c>
      <c r="G89" s="5" t="s">
        <v>82</v>
      </c>
      <c r="H89" s="21">
        <v>3554.25</v>
      </c>
      <c r="I89" s="21"/>
      <c r="J89" s="33"/>
      <c r="K89" s="68"/>
      <c r="L89" s="68"/>
      <c r="M89" s="33"/>
      <c r="N89" s="33">
        <f t="shared" si="24"/>
        <v>3554.25</v>
      </c>
      <c r="O89" s="21">
        <v>175.22</v>
      </c>
      <c r="P89" s="68"/>
      <c r="Q89" s="68"/>
      <c r="R89" s="68"/>
      <c r="S89" s="33">
        <f t="shared" si="25"/>
        <v>3379.03</v>
      </c>
      <c r="T89" s="2"/>
      <c r="U89" s="9" t="s">
        <v>31</v>
      </c>
      <c r="X89" s="2">
        <f>H89*2/30.4</f>
        <v>233.83223684210526</v>
      </c>
      <c r="Y89" s="64">
        <f t="shared" si="21"/>
        <v>480.4771989906273</v>
      </c>
      <c r="Z89" s="64">
        <f t="shared" si="22"/>
        <v>48.04771989906272</v>
      </c>
      <c r="AA89" s="64">
        <f t="shared" si="23"/>
        <v>528.52491888969007</v>
      </c>
    </row>
    <row r="90" spans="1:27" s="2" customFormat="1" ht="15.75" x14ac:dyDescent="0.25">
      <c r="A90" s="32">
        <v>76</v>
      </c>
      <c r="B90" s="3" t="s">
        <v>211</v>
      </c>
      <c r="C90" s="4" t="s">
        <v>333</v>
      </c>
      <c r="D90" s="4" t="s">
        <v>175</v>
      </c>
      <c r="E90" s="5" t="s">
        <v>38</v>
      </c>
      <c r="F90" s="5" t="s">
        <v>445</v>
      </c>
      <c r="G90" s="5" t="s">
        <v>82</v>
      </c>
      <c r="H90" s="7">
        <v>3554.25</v>
      </c>
      <c r="I90" s="6"/>
      <c r="J90" s="33"/>
      <c r="K90" s="68"/>
      <c r="L90" s="68"/>
      <c r="M90" s="68"/>
      <c r="N90" s="33">
        <f t="shared" ref="N90:N94" si="30">SUM(H90:M90)</f>
        <v>3554.25</v>
      </c>
      <c r="O90" s="6">
        <v>175.22</v>
      </c>
      <c r="P90" s="68"/>
      <c r="Q90" s="68"/>
      <c r="R90" s="68"/>
      <c r="S90" s="33">
        <f t="shared" ref="S90:S94" si="31">+N90-O90-P90-Q90-R90</f>
        <v>3379.03</v>
      </c>
      <c r="U90" s="9" t="s">
        <v>31</v>
      </c>
      <c r="X90" s="2">
        <f>H90*2/30.4</f>
        <v>233.83223684210526</v>
      </c>
      <c r="Y90" s="64">
        <f t="shared" si="21"/>
        <v>480.4771989906273</v>
      </c>
      <c r="Z90" s="64">
        <f t="shared" si="22"/>
        <v>48.04771989906272</v>
      </c>
      <c r="AA90" s="64">
        <f t="shared" si="23"/>
        <v>528.52491888969007</v>
      </c>
    </row>
    <row r="91" spans="1:27" s="2" customFormat="1" ht="15.75" x14ac:dyDescent="0.25">
      <c r="A91" s="32">
        <v>77</v>
      </c>
      <c r="B91" s="3" t="s">
        <v>209</v>
      </c>
      <c r="C91" s="4" t="s">
        <v>334</v>
      </c>
      <c r="D91" s="4" t="s">
        <v>175</v>
      </c>
      <c r="E91" s="5" t="s">
        <v>38</v>
      </c>
      <c r="F91" s="5" t="s">
        <v>446</v>
      </c>
      <c r="G91" s="5" t="s">
        <v>34</v>
      </c>
      <c r="H91" s="7">
        <v>2987.45</v>
      </c>
      <c r="I91" s="6"/>
      <c r="J91" s="33"/>
      <c r="K91" s="32"/>
      <c r="L91" s="32"/>
      <c r="M91" s="33"/>
      <c r="N91" s="33">
        <f t="shared" si="30"/>
        <v>2987.45</v>
      </c>
      <c r="O91" s="6">
        <v>75.599999999999994</v>
      </c>
      <c r="P91" s="32"/>
      <c r="Q91" s="32"/>
      <c r="R91" s="32"/>
      <c r="S91" s="33">
        <f t="shared" si="31"/>
        <v>2911.85</v>
      </c>
      <c r="T91" s="32"/>
      <c r="U91" s="9" t="s">
        <v>31</v>
      </c>
      <c r="X91" s="2">
        <f>H91*2/30.4</f>
        <v>196.54276315789474</v>
      </c>
      <c r="Y91" s="64">
        <f t="shared" si="21"/>
        <v>403.85499279019473</v>
      </c>
      <c r="Z91" s="64">
        <f t="shared" si="22"/>
        <v>40.385499279019463</v>
      </c>
      <c r="AA91" s="64">
        <f t="shared" si="23"/>
        <v>444.24049206921421</v>
      </c>
    </row>
    <row r="92" spans="1:27" s="2" customFormat="1" ht="15.75" x14ac:dyDescent="0.25">
      <c r="A92" s="32">
        <v>78</v>
      </c>
      <c r="B92" s="3" t="s">
        <v>210</v>
      </c>
      <c r="C92" s="4" t="s">
        <v>334</v>
      </c>
      <c r="D92" s="4" t="s">
        <v>175</v>
      </c>
      <c r="E92" s="5" t="s">
        <v>38</v>
      </c>
      <c r="F92" s="5" t="s">
        <v>447</v>
      </c>
      <c r="G92" s="5" t="s">
        <v>34</v>
      </c>
      <c r="H92" s="7">
        <v>2987.45</v>
      </c>
      <c r="I92" s="6"/>
      <c r="J92" s="33"/>
      <c r="K92" s="32"/>
      <c r="L92" s="32"/>
      <c r="M92" s="33"/>
      <c r="N92" s="33">
        <f t="shared" si="30"/>
        <v>2987.45</v>
      </c>
      <c r="O92" s="6">
        <v>75.599999999999994</v>
      </c>
      <c r="P92" s="32"/>
      <c r="Q92" s="32"/>
      <c r="R92" s="32"/>
      <c r="S92" s="33">
        <f t="shared" si="31"/>
        <v>2911.85</v>
      </c>
      <c r="T92" s="32"/>
      <c r="U92" s="9" t="s">
        <v>31</v>
      </c>
      <c r="X92" s="2">
        <f>H92*2/30.4</f>
        <v>196.54276315789474</v>
      </c>
      <c r="Y92" s="64">
        <f t="shared" si="21"/>
        <v>403.85499279019473</v>
      </c>
      <c r="Z92" s="64">
        <f t="shared" si="22"/>
        <v>40.385499279019463</v>
      </c>
      <c r="AA92" s="64">
        <f t="shared" si="23"/>
        <v>444.24049206921421</v>
      </c>
    </row>
    <row r="93" spans="1:27" s="2" customFormat="1" ht="15.75" x14ac:dyDescent="0.25">
      <c r="A93" s="32">
        <v>79</v>
      </c>
      <c r="B93" s="3" t="s">
        <v>214</v>
      </c>
      <c r="C93" s="3" t="s">
        <v>334</v>
      </c>
      <c r="D93" s="4" t="s">
        <v>175</v>
      </c>
      <c r="E93" s="5" t="s">
        <v>38</v>
      </c>
      <c r="F93" s="5" t="s">
        <v>448</v>
      </c>
      <c r="G93" s="5" t="s">
        <v>34</v>
      </c>
      <c r="H93" s="7">
        <v>2752</v>
      </c>
      <c r="I93" s="6"/>
      <c r="J93" s="33"/>
      <c r="K93" s="68"/>
      <c r="L93" s="68"/>
      <c r="M93" s="33"/>
      <c r="N93" s="33">
        <f t="shared" si="30"/>
        <v>2752</v>
      </c>
      <c r="O93" s="6">
        <v>49.98</v>
      </c>
      <c r="P93" s="68"/>
      <c r="Q93" s="68"/>
      <c r="R93" s="68"/>
      <c r="S93" s="33">
        <f t="shared" si="31"/>
        <v>2702.02</v>
      </c>
      <c r="T93" s="9" t="s">
        <v>215</v>
      </c>
      <c r="U93" s="9" t="s">
        <v>31</v>
      </c>
      <c r="X93" s="2">
        <f>H93*2/30.4</f>
        <v>181.05263157894737</v>
      </c>
      <c r="Y93" s="64">
        <f t="shared" si="21"/>
        <v>372.02595529920694</v>
      </c>
      <c r="Z93" s="64">
        <f t="shared" si="22"/>
        <v>37.202595529920693</v>
      </c>
      <c r="AA93" s="64">
        <f t="shared" si="23"/>
        <v>409.22855082912764</v>
      </c>
    </row>
    <row r="94" spans="1:27" s="2" customFormat="1" ht="15.75" x14ac:dyDescent="0.25">
      <c r="A94" s="32">
        <v>80</v>
      </c>
      <c r="B94" s="3" t="s">
        <v>201</v>
      </c>
      <c r="C94" s="4" t="s">
        <v>202</v>
      </c>
      <c r="D94" s="4" t="s">
        <v>203</v>
      </c>
      <c r="E94" s="5" t="s">
        <v>38</v>
      </c>
      <c r="F94" s="5" t="s">
        <v>425</v>
      </c>
      <c r="G94" s="5" t="s">
        <v>34</v>
      </c>
      <c r="H94" s="7">
        <v>4177.5</v>
      </c>
      <c r="I94" s="6"/>
      <c r="J94" s="33"/>
      <c r="K94" s="68"/>
      <c r="L94" s="68"/>
      <c r="M94" s="68"/>
      <c r="N94" s="33">
        <f t="shared" si="30"/>
        <v>4177.5</v>
      </c>
      <c r="O94" s="6">
        <v>377.49</v>
      </c>
      <c r="P94" s="68"/>
      <c r="Q94" s="68"/>
      <c r="R94" s="68"/>
      <c r="S94" s="33">
        <f t="shared" si="31"/>
        <v>3800.01</v>
      </c>
      <c r="T94" s="9" t="s">
        <v>204</v>
      </c>
      <c r="U94" s="9" t="s">
        <v>31</v>
      </c>
      <c r="X94" s="2">
        <f>H94*2/30.4</f>
        <v>274.83552631578948</v>
      </c>
      <c r="Y94" s="64">
        <f t="shared" si="21"/>
        <v>564.73053352559486</v>
      </c>
      <c r="Z94" s="64">
        <f t="shared" si="22"/>
        <v>56.473053352559482</v>
      </c>
      <c r="AA94" s="64">
        <f t="shared" si="23"/>
        <v>621.2035868781544</v>
      </c>
    </row>
    <row r="95" spans="1:27" ht="15.75" x14ac:dyDescent="0.25">
      <c r="A95" s="32">
        <v>81</v>
      </c>
      <c r="B95" s="3" t="s">
        <v>179</v>
      </c>
      <c r="C95" s="4" t="s">
        <v>180</v>
      </c>
      <c r="D95" s="4" t="s">
        <v>175</v>
      </c>
      <c r="E95" s="5" t="s">
        <v>38</v>
      </c>
      <c r="F95" s="5" t="s">
        <v>426</v>
      </c>
      <c r="G95" s="5" t="s">
        <v>34</v>
      </c>
      <c r="H95" s="7">
        <v>2987.45</v>
      </c>
      <c r="I95" s="6"/>
      <c r="J95" s="33"/>
      <c r="K95" s="32"/>
      <c r="L95" s="32"/>
      <c r="M95" s="33"/>
      <c r="N95" s="33">
        <f t="shared" si="24"/>
        <v>2987.45</v>
      </c>
      <c r="O95" s="21">
        <v>75.599999999999994</v>
      </c>
      <c r="P95" s="32"/>
      <c r="Q95" s="32"/>
      <c r="R95" s="32"/>
      <c r="S95" s="33">
        <f t="shared" si="25"/>
        <v>2911.85</v>
      </c>
      <c r="T95" s="32"/>
      <c r="U95" s="9" t="s">
        <v>31</v>
      </c>
      <c r="X95" s="2">
        <f>H95*2/30.4</f>
        <v>196.54276315789474</v>
      </c>
      <c r="Y95" s="64">
        <f t="shared" si="21"/>
        <v>403.85499279019473</v>
      </c>
      <c r="Z95" s="64">
        <f t="shared" si="22"/>
        <v>40.385499279019463</v>
      </c>
      <c r="AA95" s="64">
        <f t="shared" si="23"/>
        <v>444.24049206921421</v>
      </c>
    </row>
    <row r="96" spans="1:27" ht="15.75" x14ac:dyDescent="0.25">
      <c r="A96" s="32">
        <v>82</v>
      </c>
      <c r="B96" s="3" t="s">
        <v>181</v>
      </c>
      <c r="C96" s="4" t="s">
        <v>182</v>
      </c>
      <c r="D96" s="4" t="s">
        <v>175</v>
      </c>
      <c r="E96" s="5" t="s">
        <v>38</v>
      </c>
      <c r="F96" s="5" t="s">
        <v>427</v>
      </c>
      <c r="G96" s="5" t="s">
        <v>34</v>
      </c>
      <c r="H96" s="6">
        <v>2987.45</v>
      </c>
      <c r="I96" s="6"/>
      <c r="J96" s="33"/>
      <c r="K96" s="68"/>
      <c r="L96" s="68"/>
      <c r="M96" s="33"/>
      <c r="N96" s="33">
        <f t="shared" si="24"/>
        <v>2987.45</v>
      </c>
      <c r="O96" s="6">
        <v>75.599999999999994</v>
      </c>
      <c r="P96" s="68"/>
      <c r="Q96" s="68"/>
      <c r="R96" s="68"/>
      <c r="S96" s="33">
        <f t="shared" si="25"/>
        <v>2911.85</v>
      </c>
      <c r="T96" s="2"/>
      <c r="U96" s="9" t="s">
        <v>31</v>
      </c>
      <c r="X96" s="2">
        <f>H96*2/30.4</f>
        <v>196.54276315789474</v>
      </c>
      <c r="Y96" s="64">
        <f t="shared" si="21"/>
        <v>403.85499279019473</v>
      </c>
      <c r="Z96" s="64">
        <f t="shared" si="22"/>
        <v>40.385499279019463</v>
      </c>
      <c r="AA96" s="64">
        <f t="shared" si="23"/>
        <v>444.24049206921421</v>
      </c>
    </row>
    <row r="97" spans="1:27" ht="15.75" x14ac:dyDescent="0.25">
      <c r="A97" s="32">
        <v>83</v>
      </c>
      <c r="B97" s="3" t="s">
        <v>183</v>
      </c>
      <c r="C97" s="4" t="s">
        <v>182</v>
      </c>
      <c r="D97" s="4" t="s">
        <v>175</v>
      </c>
      <c r="E97" s="5" t="s">
        <v>38</v>
      </c>
      <c r="F97" s="5" t="s">
        <v>428</v>
      </c>
      <c r="G97" s="5" t="s">
        <v>34</v>
      </c>
      <c r="H97" s="6">
        <v>2987.45</v>
      </c>
      <c r="I97" s="68"/>
      <c r="J97" s="33"/>
      <c r="K97" s="68"/>
      <c r="L97" s="68"/>
      <c r="M97" s="68"/>
      <c r="N97" s="33">
        <f t="shared" si="24"/>
        <v>2987.45</v>
      </c>
      <c r="O97" s="6">
        <v>75.599999999999994</v>
      </c>
      <c r="P97" s="68"/>
      <c r="Q97" s="68"/>
      <c r="R97" s="68"/>
      <c r="S97" s="33">
        <f t="shared" si="25"/>
        <v>2911.85</v>
      </c>
      <c r="T97" s="2"/>
      <c r="U97" s="9" t="s">
        <v>31</v>
      </c>
      <c r="X97" s="2">
        <f>H97*2/30.4</f>
        <v>196.54276315789474</v>
      </c>
      <c r="Y97" s="64">
        <f t="shared" si="21"/>
        <v>403.85499279019473</v>
      </c>
      <c r="Z97" s="64">
        <f t="shared" si="22"/>
        <v>40.385499279019463</v>
      </c>
      <c r="AA97" s="64">
        <f t="shared" si="23"/>
        <v>444.24049206921421</v>
      </c>
    </row>
    <row r="98" spans="1:27" ht="15.75" x14ac:dyDescent="0.25">
      <c r="A98" s="32">
        <v>84</v>
      </c>
      <c r="B98" s="3" t="s">
        <v>185</v>
      </c>
      <c r="C98" s="4" t="s">
        <v>184</v>
      </c>
      <c r="D98" s="4" t="s">
        <v>175</v>
      </c>
      <c r="E98" s="5" t="s">
        <v>38</v>
      </c>
      <c r="F98" s="5" t="s">
        <v>429</v>
      </c>
      <c r="G98" s="5" t="s">
        <v>34</v>
      </c>
      <c r="H98" s="6">
        <v>2000</v>
      </c>
      <c r="I98" s="6">
        <v>71.72</v>
      </c>
      <c r="J98" s="33"/>
      <c r="K98" s="68"/>
      <c r="L98" s="68"/>
      <c r="M98" s="33"/>
      <c r="N98" s="33">
        <f t="shared" si="24"/>
        <v>2071.7199999999998</v>
      </c>
      <c r="O98" s="6"/>
      <c r="P98" s="68"/>
      <c r="Q98" s="68"/>
      <c r="R98" s="68"/>
      <c r="S98" s="33">
        <f t="shared" si="25"/>
        <v>2071.7199999999998</v>
      </c>
      <c r="T98" s="9" t="s">
        <v>186</v>
      </c>
      <c r="U98" s="9" t="s">
        <v>31</v>
      </c>
      <c r="X98" s="2">
        <f>H98*2/30.4</f>
        <v>131.57894736842107</v>
      </c>
      <c r="Y98" s="64">
        <f t="shared" si="21"/>
        <v>270.3677000720981</v>
      </c>
      <c r="Z98" s="64">
        <f t="shared" si="22"/>
        <v>27.036770007209807</v>
      </c>
      <c r="AA98" s="64">
        <f t="shared" si="23"/>
        <v>297.40447007930788</v>
      </c>
    </row>
    <row r="99" spans="1:27" ht="15.75" x14ac:dyDescent="0.25">
      <c r="A99" s="32">
        <v>85</v>
      </c>
      <c r="B99" s="3" t="s">
        <v>187</v>
      </c>
      <c r="C99" s="4" t="s">
        <v>188</v>
      </c>
      <c r="D99" s="4" t="s">
        <v>175</v>
      </c>
      <c r="E99" s="5" t="s">
        <v>38</v>
      </c>
      <c r="F99" s="5" t="s">
        <v>449</v>
      </c>
      <c r="G99" s="5" t="s">
        <v>34</v>
      </c>
      <c r="H99" s="7">
        <v>3391.5</v>
      </c>
      <c r="I99" s="6"/>
      <c r="J99" s="33"/>
      <c r="K99" s="32"/>
      <c r="L99" s="32"/>
      <c r="M99" s="33"/>
      <c r="N99" s="33">
        <f t="shared" si="24"/>
        <v>3391.5</v>
      </c>
      <c r="O99" s="6">
        <v>139.81</v>
      </c>
      <c r="P99" s="32"/>
      <c r="Q99" s="32"/>
      <c r="R99" s="32"/>
      <c r="S99" s="33">
        <f t="shared" si="25"/>
        <v>3251.69</v>
      </c>
      <c r="T99" s="32"/>
      <c r="U99" s="9" t="s">
        <v>31</v>
      </c>
      <c r="X99" s="2">
        <f>H99*2/30.4</f>
        <v>223.125</v>
      </c>
      <c r="Y99" s="64">
        <f t="shared" si="21"/>
        <v>458.47602739726034</v>
      </c>
      <c r="Z99" s="64">
        <f t="shared" si="22"/>
        <v>45.847602739726028</v>
      </c>
      <c r="AA99" s="64">
        <f t="shared" si="23"/>
        <v>504.32363013698637</v>
      </c>
    </row>
    <row r="100" spans="1:27" ht="15.75" x14ac:dyDescent="0.25">
      <c r="A100" s="32">
        <v>86</v>
      </c>
      <c r="B100" s="3" t="s">
        <v>189</v>
      </c>
      <c r="C100" s="4" t="s">
        <v>190</v>
      </c>
      <c r="D100" s="4" t="s">
        <v>191</v>
      </c>
      <c r="E100" s="5" t="s">
        <v>38</v>
      </c>
      <c r="F100" s="5" t="s">
        <v>430</v>
      </c>
      <c r="G100" s="5" t="s">
        <v>34</v>
      </c>
      <c r="H100" s="7">
        <v>2987.45</v>
      </c>
      <c r="I100" s="6"/>
      <c r="J100" s="33"/>
      <c r="K100" s="32"/>
      <c r="L100" s="32"/>
      <c r="M100" s="33"/>
      <c r="N100" s="33">
        <f t="shared" si="24"/>
        <v>2987.45</v>
      </c>
      <c r="O100" s="6">
        <v>75.61</v>
      </c>
      <c r="P100" s="32"/>
      <c r="Q100" s="32"/>
      <c r="R100" s="32"/>
      <c r="S100" s="33">
        <f t="shared" si="25"/>
        <v>2911.8399999999997</v>
      </c>
      <c r="T100" s="2"/>
      <c r="U100" s="9" t="s">
        <v>31</v>
      </c>
      <c r="X100" s="2">
        <f>H100*2/30.4</f>
        <v>196.54276315789474</v>
      </c>
      <c r="Y100" s="64">
        <f t="shared" si="21"/>
        <v>403.85499279019473</v>
      </c>
      <c r="Z100" s="64">
        <f t="shared" si="22"/>
        <v>40.385499279019463</v>
      </c>
      <c r="AA100" s="64">
        <f t="shared" si="23"/>
        <v>444.24049206921421</v>
      </c>
    </row>
    <row r="101" spans="1:27" ht="15.75" x14ac:dyDescent="0.25">
      <c r="A101" s="32">
        <v>87</v>
      </c>
      <c r="B101" s="3" t="s">
        <v>192</v>
      </c>
      <c r="C101" s="4" t="s">
        <v>190</v>
      </c>
      <c r="D101" s="4" t="s">
        <v>193</v>
      </c>
      <c r="E101" s="5" t="s">
        <v>38</v>
      </c>
      <c r="F101" s="5" t="s">
        <v>431</v>
      </c>
      <c r="G101" s="5" t="s">
        <v>34</v>
      </c>
      <c r="H101" s="7">
        <v>3554.24</v>
      </c>
      <c r="I101" s="21"/>
      <c r="J101" s="33"/>
      <c r="K101" s="68"/>
      <c r="L101" s="68"/>
      <c r="M101" s="33"/>
      <c r="N101" s="33">
        <f t="shared" si="24"/>
        <v>3554.24</v>
      </c>
      <c r="O101" s="21">
        <v>175.22</v>
      </c>
      <c r="P101" s="68"/>
      <c r="Q101" s="68"/>
      <c r="R101" s="68"/>
      <c r="S101" s="33">
        <f t="shared" si="25"/>
        <v>3379.02</v>
      </c>
      <c r="T101" s="2"/>
      <c r="U101" s="9" t="s">
        <v>31</v>
      </c>
      <c r="X101" s="2">
        <f>H101*2/30.4</f>
        <v>233.83157894736843</v>
      </c>
      <c r="Y101" s="64">
        <f t="shared" si="21"/>
        <v>480.47584715212696</v>
      </c>
      <c r="Z101" s="64">
        <f t="shared" si="22"/>
        <v>48.047584715212686</v>
      </c>
      <c r="AA101" s="64">
        <f t="shared" si="23"/>
        <v>528.5234318673397</v>
      </c>
    </row>
    <row r="102" spans="1:27" ht="15.75" x14ac:dyDescent="0.25">
      <c r="A102" s="32">
        <v>88</v>
      </c>
      <c r="B102" s="3" t="s">
        <v>194</v>
      </c>
      <c r="C102" s="4" t="s">
        <v>195</v>
      </c>
      <c r="D102" s="4" t="s">
        <v>196</v>
      </c>
      <c r="E102" s="5" t="s">
        <v>38</v>
      </c>
      <c r="F102" s="5" t="s">
        <v>432</v>
      </c>
      <c r="G102" s="5" t="s">
        <v>34</v>
      </c>
      <c r="H102" s="7">
        <v>2402.5</v>
      </c>
      <c r="I102" s="6">
        <v>2.99</v>
      </c>
      <c r="J102" s="33"/>
      <c r="K102" s="68"/>
      <c r="L102" s="68"/>
      <c r="M102" s="33"/>
      <c r="N102" s="33">
        <f t="shared" si="24"/>
        <v>2405.4899999999998</v>
      </c>
      <c r="O102" s="6"/>
      <c r="P102" s="68"/>
      <c r="Q102" s="68"/>
      <c r="R102" s="68"/>
      <c r="S102" s="33">
        <f t="shared" si="25"/>
        <v>2405.4899999999998</v>
      </c>
      <c r="T102" s="2"/>
      <c r="U102" s="9" t="s">
        <v>31</v>
      </c>
      <c r="X102" s="2">
        <f>H102*2/30.4</f>
        <v>158.05921052631581</v>
      </c>
      <c r="Y102" s="64">
        <f t="shared" si="21"/>
        <v>324.77919971160787</v>
      </c>
      <c r="Z102" s="64">
        <f t="shared" si="22"/>
        <v>32.47791997116078</v>
      </c>
      <c r="AA102" s="64">
        <f t="shared" si="23"/>
        <v>357.25711968276863</v>
      </c>
    </row>
    <row r="103" spans="1:27" ht="15.75" x14ac:dyDescent="0.25">
      <c r="A103" s="32">
        <v>89</v>
      </c>
      <c r="B103" s="3" t="s">
        <v>197</v>
      </c>
      <c r="C103" s="4" t="s">
        <v>195</v>
      </c>
      <c r="D103" s="4" t="s">
        <v>196</v>
      </c>
      <c r="E103" s="5" t="s">
        <v>38</v>
      </c>
      <c r="F103" s="5" t="s">
        <v>433</v>
      </c>
      <c r="G103" s="5" t="s">
        <v>34</v>
      </c>
      <c r="H103" s="7">
        <v>2402.5</v>
      </c>
      <c r="I103" s="6">
        <v>2.99</v>
      </c>
      <c r="J103" s="33"/>
      <c r="K103" s="68"/>
      <c r="L103" s="68"/>
      <c r="M103" s="68"/>
      <c r="N103" s="33">
        <f t="shared" si="24"/>
        <v>2405.4899999999998</v>
      </c>
      <c r="O103" s="6"/>
      <c r="P103" s="68"/>
      <c r="Q103" s="68"/>
      <c r="R103" s="68"/>
      <c r="S103" s="33">
        <f t="shared" si="25"/>
        <v>2405.4899999999998</v>
      </c>
      <c r="T103" s="2"/>
      <c r="U103" s="9" t="s">
        <v>31</v>
      </c>
      <c r="X103" s="2">
        <f>H103*2/30.4</f>
        <v>158.05921052631581</v>
      </c>
      <c r="Y103" s="64">
        <f t="shared" si="21"/>
        <v>324.77919971160787</v>
      </c>
      <c r="Z103" s="64">
        <f t="shared" si="22"/>
        <v>32.47791997116078</v>
      </c>
      <c r="AA103" s="64">
        <f t="shared" si="23"/>
        <v>357.25711968276863</v>
      </c>
    </row>
    <row r="104" spans="1:27" ht="15.75" x14ac:dyDescent="0.25">
      <c r="A104" s="32">
        <v>90</v>
      </c>
      <c r="B104" s="3" t="s">
        <v>198</v>
      </c>
      <c r="C104" s="4" t="s">
        <v>199</v>
      </c>
      <c r="D104" s="4" t="s">
        <v>200</v>
      </c>
      <c r="E104" s="5" t="s">
        <v>38</v>
      </c>
      <c r="F104" s="5" t="s">
        <v>434</v>
      </c>
      <c r="G104" s="5" t="s">
        <v>34</v>
      </c>
      <c r="H104" s="7">
        <v>2293</v>
      </c>
      <c r="I104" s="6">
        <v>29.35</v>
      </c>
      <c r="J104" s="33"/>
      <c r="K104" s="68"/>
      <c r="L104" s="68"/>
      <c r="M104" s="68"/>
      <c r="N104" s="33">
        <f t="shared" si="24"/>
        <v>2322.35</v>
      </c>
      <c r="O104" s="6"/>
      <c r="P104" s="68"/>
      <c r="Q104" s="68"/>
      <c r="R104" s="68"/>
      <c r="S104" s="33">
        <f t="shared" si="25"/>
        <v>2322.35</v>
      </c>
      <c r="T104" s="9" t="s">
        <v>35</v>
      </c>
      <c r="U104" s="9" t="s">
        <v>31</v>
      </c>
      <c r="X104" s="2">
        <f>H104*2/30.4</f>
        <v>150.85526315789474</v>
      </c>
      <c r="Y104" s="64">
        <f t="shared" si="21"/>
        <v>309.97656813266047</v>
      </c>
      <c r="Z104" s="64">
        <f t="shared" si="22"/>
        <v>30.99765681326604</v>
      </c>
      <c r="AA104" s="64">
        <f t="shared" si="23"/>
        <v>340.97422494592649</v>
      </c>
    </row>
    <row r="105" spans="1:27" ht="15.75" x14ac:dyDescent="0.25">
      <c r="A105" s="32">
        <v>91</v>
      </c>
      <c r="B105" s="3" t="s">
        <v>205</v>
      </c>
      <c r="C105" s="4" t="s">
        <v>195</v>
      </c>
      <c r="D105" s="4" t="s">
        <v>175</v>
      </c>
      <c r="E105" s="5" t="s">
        <v>38</v>
      </c>
      <c r="F105" s="5" t="s">
        <v>435</v>
      </c>
      <c r="G105" s="5" t="s">
        <v>34</v>
      </c>
      <c r="H105" s="6">
        <v>2752</v>
      </c>
      <c r="I105" s="6"/>
      <c r="J105" s="33"/>
      <c r="K105" s="68"/>
      <c r="L105" s="68"/>
      <c r="M105" s="33"/>
      <c r="N105" s="33">
        <f t="shared" si="24"/>
        <v>2752</v>
      </c>
      <c r="O105" s="6">
        <v>49.98</v>
      </c>
      <c r="P105" s="68"/>
      <c r="Q105" s="68"/>
      <c r="R105" s="68"/>
      <c r="S105" s="33">
        <f t="shared" si="25"/>
        <v>2702.02</v>
      </c>
      <c r="T105" s="2"/>
      <c r="U105" s="9" t="s">
        <v>31</v>
      </c>
      <c r="X105" s="2">
        <f>H105*2/30.4</f>
        <v>181.05263157894737</v>
      </c>
      <c r="Y105" s="64">
        <f t="shared" si="21"/>
        <v>372.02595529920694</v>
      </c>
      <c r="Z105" s="64">
        <f t="shared" si="22"/>
        <v>37.202595529920693</v>
      </c>
      <c r="AA105" s="64">
        <f t="shared" si="23"/>
        <v>409.22855082912764</v>
      </c>
    </row>
    <row r="106" spans="1:27" ht="15.75" x14ac:dyDescent="0.25">
      <c r="A106" s="32">
        <v>92</v>
      </c>
      <c r="B106" s="3" t="s">
        <v>206</v>
      </c>
      <c r="C106" s="4" t="s">
        <v>195</v>
      </c>
      <c r="D106" s="4" t="s">
        <v>175</v>
      </c>
      <c r="E106" s="5" t="s">
        <v>38</v>
      </c>
      <c r="F106" s="5" t="s">
        <v>436</v>
      </c>
      <c r="G106" s="5" t="s">
        <v>34</v>
      </c>
      <c r="H106" s="7">
        <v>2752</v>
      </c>
      <c r="I106" s="32"/>
      <c r="J106" s="32"/>
      <c r="K106" s="32"/>
      <c r="L106" s="32"/>
      <c r="M106" s="32"/>
      <c r="N106" s="33">
        <f t="shared" si="24"/>
        <v>2752</v>
      </c>
      <c r="O106" s="6">
        <v>49.98</v>
      </c>
      <c r="P106" s="33"/>
      <c r="Q106" s="33"/>
      <c r="R106" s="33"/>
      <c r="S106" s="33">
        <f t="shared" si="25"/>
        <v>2702.02</v>
      </c>
      <c r="T106" s="32"/>
      <c r="U106" s="9" t="s">
        <v>31</v>
      </c>
      <c r="X106" s="2">
        <f>H106*2/30.4</f>
        <v>181.05263157894737</v>
      </c>
      <c r="Y106" s="64">
        <f t="shared" si="21"/>
        <v>372.02595529920694</v>
      </c>
      <c r="Z106" s="64">
        <f t="shared" si="22"/>
        <v>37.202595529920693</v>
      </c>
      <c r="AA106" s="64">
        <f t="shared" si="23"/>
        <v>409.22855082912764</v>
      </c>
    </row>
    <row r="107" spans="1:27" ht="15.75" x14ac:dyDescent="0.25">
      <c r="A107" s="32">
        <v>93</v>
      </c>
      <c r="B107" s="3" t="s">
        <v>207</v>
      </c>
      <c r="C107" s="4" t="s">
        <v>208</v>
      </c>
      <c r="D107" s="4" t="s">
        <v>175</v>
      </c>
      <c r="E107" s="5" t="s">
        <v>38</v>
      </c>
      <c r="F107" s="5" t="s">
        <v>437</v>
      </c>
      <c r="G107" s="5" t="s">
        <v>34</v>
      </c>
      <c r="H107" s="6">
        <v>2987.45</v>
      </c>
      <c r="I107" s="6"/>
      <c r="J107" s="33"/>
      <c r="K107" s="68"/>
      <c r="L107" s="68"/>
      <c r="M107" s="68"/>
      <c r="N107" s="33">
        <f t="shared" si="24"/>
        <v>2987.45</v>
      </c>
      <c r="O107" s="6">
        <v>75.599999999999994</v>
      </c>
      <c r="P107" s="68"/>
      <c r="Q107" s="68"/>
      <c r="R107" s="68"/>
      <c r="S107" s="33">
        <f t="shared" si="25"/>
        <v>2911.85</v>
      </c>
      <c r="T107" s="9" t="s">
        <v>30</v>
      </c>
      <c r="U107" s="9" t="s">
        <v>31</v>
      </c>
      <c r="X107" s="2">
        <f>H107*2/30.4</f>
        <v>196.54276315789474</v>
      </c>
      <c r="Y107" s="64">
        <f t="shared" si="21"/>
        <v>403.85499279019473</v>
      </c>
      <c r="Z107" s="64">
        <f t="shared" si="22"/>
        <v>40.385499279019463</v>
      </c>
      <c r="AA107" s="64">
        <f t="shared" si="23"/>
        <v>444.24049206921421</v>
      </c>
    </row>
    <row r="108" spans="1:27" ht="15.75" x14ac:dyDescent="0.25">
      <c r="A108" s="32">
        <v>94</v>
      </c>
      <c r="B108" s="3" t="s">
        <v>212</v>
      </c>
      <c r="C108" s="3" t="s">
        <v>213</v>
      </c>
      <c r="D108" s="4" t="s">
        <v>175</v>
      </c>
      <c r="E108" s="5" t="s">
        <v>38</v>
      </c>
      <c r="F108" s="5" t="s">
        <v>438</v>
      </c>
      <c r="G108" s="5" t="s">
        <v>34</v>
      </c>
      <c r="H108" s="7">
        <v>2752</v>
      </c>
      <c r="I108" s="6"/>
      <c r="J108" s="33"/>
      <c r="K108" s="68"/>
      <c r="L108" s="68"/>
      <c r="M108" s="68"/>
      <c r="N108" s="33">
        <f t="shared" si="24"/>
        <v>2752</v>
      </c>
      <c r="O108" s="6">
        <v>49.98</v>
      </c>
      <c r="P108" s="68"/>
      <c r="Q108" s="68"/>
      <c r="R108" s="68"/>
      <c r="S108" s="33">
        <f t="shared" si="25"/>
        <v>2702.02</v>
      </c>
      <c r="T108" s="9" t="s">
        <v>30</v>
      </c>
      <c r="U108" s="9" t="s">
        <v>31</v>
      </c>
      <c r="X108" s="2">
        <f>H108*2/30.4</f>
        <v>181.05263157894737</v>
      </c>
      <c r="Y108" s="64">
        <f t="shared" si="21"/>
        <v>372.02595529920694</v>
      </c>
      <c r="Z108" s="64">
        <f t="shared" si="22"/>
        <v>37.202595529920693</v>
      </c>
      <c r="AA108" s="64">
        <f t="shared" si="23"/>
        <v>409.22855082912764</v>
      </c>
    </row>
    <row r="109" spans="1:27" ht="15.75" x14ac:dyDescent="0.25">
      <c r="A109" s="32">
        <v>95</v>
      </c>
      <c r="B109" s="3" t="s">
        <v>216</v>
      </c>
      <c r="C109" s="4" t="s">
        <v>217</v>
      </c>
      <c r="D109" s="4" t="s">
        <v>218</v>
      </c>
      <c r="E109" s="5" t="s">
        <v>38</v>
      </c>
      <c r="F109" s="5" t="s">
        <v>439</v>
      </c>
      <c r="G109" s="5" t="s">
        <v>82</v>
      </c>
      <c r="H109" s="7">
        <v>3096</v>
      </c>
      <c r="I109" s="6"/>
      <c r="J109" s="33"/>
      <c r="K109" s="68"/>
      <c r="L109" s="68"/>
      <c r="M109" s="33"/>
      <c r="N109" s="33">
        <f t="shared" si="24"/>
        <v>3096</v>
      </c>
      <c r="O109" s="6">
        <v>107.66</v>
      </c>
      <c r="P109" s="68"/>
      <c r="Q109" s="68"/>
      <c r="R109" s="68"/>
      <c r="S109" s="33">
        <f t="shared" si="25"/>
        <v>2988.34</v>
      </c>
      <c r="T109" s="2"/>
      <c r="U109" s="9" t="s">
        <v>31</v>
      </c>
      <c r="X109" s="2">
        <f>H109*2/30.4</f>
        <v>203.68421052631581</v>
      </c>
      <c r="Y109" s="64">
        <f t="shared" si="21"/>
        <v>418.52919971160787</v>
      </c>
      <c r="Z109" s="64">
        <f t="shared" si="22"/>
        <v>41.85291997116078</v>
      </c>
      <c r="AA109" s="64">
        <f t="shared" si="23"/>
        <v>460.38211968276863</v>
      </c>
    </row>
    <row r="110" spans="1:27" ht="15.75" x14ac:dyDescent="0.25">
      <c r="A110" s="32">
        <v>96</v>
      </c>
      <c r="B110" s="3" t="s">
        <v>219</v>
      </c>
      <c r="C110" s="4" t="s">
        <v>220</v>
      </c>
      <c r="D110" s="4" t="s">
        <v>193</v>
      </c>
      <c r="E110" s="5" t="s">
        <v>38</v>
      </c>
      <c r="F110" s="5" t="s">
        <v>440</v>
      </c>
      <c r="G110" s="5" t="s">
        <v>34</v>
      </c>
      <c r="H110" s="7">
        <v>2752</v>
      </c>
      <c r="I110" s="6"/>
      <c r="J110" s="33"/>
      <c r="K110" s="68"/>
      <c r="L110" s="68"/>
      <c r="M110" s="33"/>
      <c r="N110" s="33">
        <f t="shared" si="24"/>
        <v>2752</v>
      </c>
      <c r="O110" s="6">
        <v>49.98</v>
      </c>
      <c r="P110" s="68"/>
      <c r="Q110" s="68"/>
      <c r="R110" s="68"/>
      <c r="S110" s="33">
        <f t="shared" si="25"/>
        <v>2702.02</v>
      </c>
      <c r="T110" s="2"/>
      <c r="U110" s="9" t="s">
        <v>31</v>
      </c>
      <c r="X110" s="2">
        <f>H110*2/30.4</f>
        <v>181.05263157894737</v>
      </c>
      <c r="Y110" s="64">
        <f t="shared" si="21"/>
        <v>372.02595529920694</v>
      </c>
      <c r="Z110" s="64">
        <f t="shared" si="22"/>
        <v>37.202595529920693</v>
      </c>
      <c r="AA110" s="64">
        <f t="shared" si="23"/>
        <v>409.22855082912764</v>
      </c>
    </row>
    <row r="111" spans="1:27" ht="15.75" x14ac:dyDescent="0.25">
      <c r="A111" s="32">
        <v>97</v>
      </c>
      <c r="B111" s="3" t="s">
        <v>221</v>
      </c>
      <c r="C111" s="4" t="s">
        <v>220</v>
      </c>
      <c r="D111" s="4" t="s">
        <v>193</v>
      </c>
      <c r="E111" s="5" t="s">
        <v>38</v>
      </c>
      <c r="F111" s="5" t="s">
        <v>441</v>
      </c>
      <c r="G111" s="5" t="s">
        <v>34</v>
      </c>
      <c r="H111" s="7">
        <v>2752</v>
      </c>
      <c r="I111" s="6"/>
      <c r="J111" s="33"/>
      <c r="K111" s="68"/>
      <c r="L111" s="68"/>
      <c r="M111" s="33"/>
      <c r="N111" s="33">
        <f t="shared" si="24"/>
        <v>2752</v>
      </c>
      <c r="O111" s="6">
        <v>49.98</v>
      </c>
      <c r="P111" s="68"/>
      <c r="Q111" s="68"/>
      <c r="R111" s="68"/>
      <c r="S111" s="33">
        <f t="shared" si="25"/>
        <v>2702.02</v>
      </c>
      <c r="T111" s="2"/>
      <c r="U111" s="9" t="s">
        <v>31</v>
      </c>
      <c r="X111" s="2">
        <f>H111*2/30.4</f>
        <v>181.05263157894737</v>
      </c>
      <c r="Y111" s="64">
        <f t="shared" si="21"/>
        <v>372.02595529920694</v>
      </c>
      <c r="Z111" s="64">
        <f t="shared" si="22"/>
        <v>37.202595529920693</v>
      </c>
      <c r="AA111" s="64">
        <f t="shared" si="23"/>
        <v>409.22855082912764</v>
      </c>
    </row>
    <row r="112" spans="1:27" ht="15.75" x14ac:dyDescent="0.25">
      <c r="A112" s="32">
        <v>98</v>
      </c>
      <c r="B112" s="3" t="s">
        <v>222</v>
      </c>
      <c r="C112" s="4" t="s">
        <v>223</v>
      </c>
      <c r="D112" s="4" t="s">
        <v>224</v>
      </c>
      <c r="E112" s="5" t="s">
        <v>38</v>
      </c>
      <c r="F112" s="5" t="s">
        <v>450</v>
      </c>
      <c r="G112" s="5" t="s">
        <v>34</v>
      </c>
      <c r="H112" s="7">
        <v>2752</v>
      </c>
      <c r="I112" s="6"/>
      <c r="J112" s="33"/>
      <c r="K112" s="68"/>
      <c r="L112" s="68"/>
      <c r="M112" s="33"/>
      <c r="N112" s="33">
        <f t="shared" si="24"/>
        <v>2752</v>
      </c>
      <c r="O112" s="6">
        <v>49.98</v>
      </c>
      <c r="P112" s="68"/>
      <c r="Q112" s="68"/>
      <c r="R112" s="68"/>
      <c r="S112" s="33">
        <f t="shared" si="25"/>
        <v>2702.02</v>
      </c>
      <c r="T112" s="9" t="s">
        <v>186</v>
      </c>
      <c r="U112" s="9" t="s">
        <v>31</v>
      </c>
      <c r="X112" s="2">
        <f>H112*2/30.4</f>
        <v>181.05263157894737</v>
      </c>
      <c r="Y112" s="64">
        <f t="shared" si="21"/>
        <v>372.02595529920694</v>
      </c>
      <c r="Z112" s="64">
        <f t="shared" si="22"/>
        <v>37.202595529920693</v>
      </c>
      <c r="AA112" s="64">
        <f t="shared" si="23"/>
        <v>409.22855082912764</v>
      </c>
    </row>
    <row r="113" spans="1:28" ht="15.75" x14ac:dyDescent="0.25">
      <c r="A113" s="32">
        <v>99</v>
      </c>
      <c r="B113" s="3" t="s">
        <v>225</v>
      </c>
      <c r="C113" s="4" t="s">
        <v>220</v>
      </c>
      <c r="D113" s="4" t="s">
        <v>193</v>
      </c>
      <c r="E113" s="5" t="s">
        <v>38</v>
      </c>
      <c r="F113" s="5" t="s">
        <v>442</v>
      </c>
      <c r="G113" s="5" t="s">
        <v>34</v>
      </c>
      <c r="H113" s="7">
        <v>2866.5</v>
      </c>
      <c r="I113" s="6"/>
      <c r="J113" s="33"/>
      <c r="K113" s="68"/>
      <c r="L113" s="68"/>
      <c r="M113" s="33"/>
      <c r="N113" s="33">
        <f t="shared" si="24"/>
        <v>2866.5</v>
      </c>
      <c r="O113" s="6">
        <v>62.44</v>
      </c>
      <c r="P113" s="68"/>
      <c r="Q113" s="68"/>
      <c r="R113" s="68"/>
      <c r="S113" s="33">
        <f t="shared" si="25"/>
        <v>2804.06</v>
      </c>
      <c r="T113" s="9" t="s">
        <v>226</v>
      </c>
      <c r="U113" s="9" t="s">
        <v>31</v>
      </c>
      <c r="X113" s="2">
        <f>H113*2/30.4</f>
        <v>188.58552631578948</v>
      </c>
      <c r="Y113" s="64">
        <f t="shared" si="21"/>
        <v>387.50450612833458</v>
      </c>
      <c r="Z113" s="64">
        <f t="shared" si="22"/>
        <v>38.750450612833454</v>
      </c>
      <c r="AA113" s="64">
        <f t="shared" si="23"/>
        <v>426.25495674116803</v>
      </c>
    </row>
    <row r="114" spans="1:28" ht="15.75" x14ac:dyDescent="0.25">
      <c r="A114" s="32">
        <v>100</v>
      </c>
      <c r="B114" s="3" t="s">
        <v>227</v>
      </c>
      <c r="C114" s="4" t="s">
        <v>195</v>
      </c>
      <c r="D114" s="4" t="s">
        <v>196</v>
      </c>
      <c r="E114" s="5" t="s">
        <v>86</v>
      </c>
      <c r="F114" s="5" t="s">
        <v>443</v>
      </c>
      <c r="G114" s="5" t="s">
        <v>34</v>
      </c>
      <c r="H114" s="7">
        <v>2892.32</v>
      </c>
      <c r="I114" s="32"/>
      <c r="J114" s="33"/>
      <c r="K114" s="32"/>
      <c r="L114" s="32"/>
      <c r="M114" s="33"/>
      <c r="N114" s="33">
        <f t="shared" si="24"/>
        <v>2892.32</v>
      </c>
      <c r="O114" s="6">
        <v>107.66</v>
      </c>
      <c r="P114" s="33"/>
      <c r="Q114" s="33"/>
      <c r="R114" s="33"/>
      <c r="S114" s="33">
        <f t="shared" si="25"/>
        <v>2784.6600000000003</v>
      </c>
      <c r="T114" s="32"/>
      <c r="U114" s="9" t="s">
        <v>31</v>
      </c>
      <c r="X114" s="2">
        <f>H114*2/30.4</f>
        <v>190.2842105263158</v>
      </c>
      <c r="Y114" s="64">
        <f t="shared" si="21"/>
        <v>390.99495313626539</v>
      </c>
      <c r="Z114" s="64">
        <f t="shared" si="22"/>
        <v>39.099495313626534</v>
      </c>
      <c r="AA114" s="64">
        <f t="shared" si="23"/>
        <v>430.09444844989196</v>
      </c>
    </row>
    <row r="115" spans="1:28" ht="15.75" x14ac:dyDescent="0.25">
      <c r="A115" s="32"/>
      <c r="B115" s="54" t="s">
        <v>228</v>
      </c>
      <c r="C115" s="68"/>
      <c r="D115" s="68"/>
      <c r="E115" s="68"/>
      <c r="F115" s="68"/>
      <c r="G115" s="68"/>
      <c r="H115" s="52">
        <v>180368.79000000004</v>
      </c>
      <c r="I115" s="52">
        <v>240.57000000000002</v>
      </c>
      <c r="J115" s="52">
        <v>0</v>
      </c>
      <c r="K115" s="52">
        <v>0</v>
      </c>
      <c r="L115" s="52">
        <v>0</v>
      </c>
      <c r="M115" s="52">
        <v>0</v>
      </c>
      <c r="N115" s="52">
        <v>180609.36000000002</v>
      </c>
      <c r="O115" s="52">
        <v>6866.8499999999995</v>
      </c>
      <c r="P115" s="52">
        <v>0</v>
      </c>
      <c r="Q115" s="52">
        <v>0</v>
      </c>
      <c r="R115" s="52">
        <v>0</v>
      </c>
      <c r="S115" s="52">
        <v>173742.50999999992</v>
      </c>
      <c r="T115" s="2"/>
      <c r="U115" s="2"/>
      <c r="AA115" s="65">
        <f>SUM(AA60:AA114)</f>
        <v>25710.112337779385</v>
      </c>
    </row>
    <row r="116" spans="1:28" x14ac:dyDescent="0.2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</row>
    <row r="117" spans="1:28" ht="15.75" x14ac:dyDescent="0.25">
      <c r="A117" s="2"/>
      <c r="B117" s="68"/>
      <c r="C117" s="68"/>
      <c r="D117" s="68"/>
      <c r="E117" s="68"/>
      <c r="F117" s="68"/>
      <c r="G117" s="68"/>
      <c r="H117" s="52">
        <f t="shared" ref="H117:S117" si="32">SUM(H115+H57+H51+H37)</f>
        <v>493427.51</v>
      </c>
      <c r="I117" s="52">
        <f t="shared" si="32"/>
        <v>269.92</v>
      </c>
      <c r="J117" s="52">
        <f t="shared" si="32"/>
        <v>0</v>
      </c>
      <c r="K117" s="52">
        <f t="shared" si="32"/>
        <v>0</v>
      </c>
      <c r="L117" s="52">
        <f t="shared" si="32"/>
        <v>0</v>
      </c>
      <c r="M117" s="52">
        <f t="shared" si="32"/>
        <v>0</v>
      </c>
      <c r="N117" s="52">
        <f t="shared" si="32"/>
        <v>493697.43000000005</v>
      </c>
      <c r="O117" s="52">
        <f t="shared" si="32"/>
        <v>50932.149999999987</v>
      </c>
      <c r="P117" s="52">
        <f t="shared" si="32"/>
        <v>4979.58</v>
      </c>
      <c r="Q117" s="52">
        <f t="shared" si="32"/>
        <v>0</v>
      </c>
      <c r="R117" s="52">
        <f t="shared" si="32"/>
        <v>0</v>
      </c>
      <c r="S117" s="52">
        <f t="shared" si="32"/>
        <v>437785.69999999995</v>
      </c>
      <c r="T117" s="2"/>
      <c r="U117" s="2"/>
      <c r="AA117" s="65">
        <f>AA37+AA51+AA57+AA115</f>
        <v>72262.643700432585</v>
      </c>
    </row>
    <row r="118" spans="1:28" x14ac:dyDescent="0.2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</row>
    <row r="119" spans="1:28" x14ac:dyDescent="0.2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1:28" ht="15.75" x14ac:dyDescent="0.25">
      <c r="A120" s="2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33"/>
      <c r="O120" s="68"/>
      <c r="P120" s="68"/>
      <c r="Q120" s="68"/>
      <c r="R120" s="68"/>
      <c r="S120" s="68"/>
      <c r="T120" s="2"/>
      <c r="U120" s="2"/>
    </row>
    <row r="121" spans="1:28" x14ac:dyDescent="0.2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1:28" ht="15.75" x14ac:dyDescent="0.25">
      <c r="A122" s="2"/>
      <c r="B122" s="68"/>
      <c r="C122" s="72" t="s">
        <v>229</v>
      </c>
      <c r="D122" s="72"/>
      <c r="E122" s="68"/>
      <c r="F122" s="68"/>
      <c r="G122" s="72" t="s">
        <v>230</v>
      </c>
      <c r="H122" s="72"/>
      <c r="I122" s="72"/>
      <c r="J122" s="72"/>
      <c r="K122" s="68"/>
      <c r="L122" s="68"/>
      <c r="M122" s="68"/>
      <c r="N122" s="72" t="s">
        <v>231</v>
      </c>
      <c r="O122" s="72"/>
      <c r="P122" s="72"/>
      <c r="Q122" s="72"/>
      <c r="R122" s="68"/>
      <c r="S122" s="68"/>
      <c r="T122" s="2"/>
      <c r="U122" s="2"/>
    </row>
    <row r="123" spans="1:28" ht="15.75" x14ac:dyDescent="0.25">
      <c r="A123" s="2"/>
      <c r="B123" s="68"/>
      <c r="C123" s="72" t="s">
        <v>26</v>
      </c>
      <c r="D123" s="72"/>
      <c r="E123" s="68"/>
      <c r="F123" s="68"/>
      <c r="G123" s="72" t="s">
        <v>97</v>
      </c>
      <c r="H123" s="72"/>
      <c r="I123" s="72"/>
      <c r="J123" s="72"/>
      <c r="K123" s="68"/>
      <c r="L123" s="68"/>
      <c r="M123" s="68"/>
      <c r="N123" s="72" t="s">
        <v>45</v>
      </c>
      <c r="O123" s="72"/>
      <c r="P123" s="72"/>
      <c r="Q123" s="72"/>
      <c r="R123" s="68"/>
      <c r="S123" s="68"/>
      <c r="T123" s="2"/>
      <c r="U123" s="2"/>
    </row>
    <row r="124" spans="1:28" x14ac:dyDescent="0.2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</row>
    <row r="125" spans="1:28" x14ac:dyDescent="0.2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</row>
    <row r="126" spans="1:28" ht="15.75" x14ac:dyDescent="0.25">
      <c r="A126" s="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2"/>
      <c r="U126" s="2"/>
      <c r="V126" s="2"/>
      <c r="W126" s="2"/>
      <c r="Y126" s="2"/>
    </row>
    <row r="127" spans="1:28" ht="15.75" x14ac:dyDescent="0.25">
      <c r="A127" s="34"/>
      <c r="B127" s="71"/>
      <c r="C127" s="42"/>
      <c r="D127" s="42"/>
      <c r="E127" s="43"/>
      <c r="F127" s="43"/>
      <c r="G127" s="71"/>
      <c r="H127" s="28"/>
      <c r="I127" s="28"/>
      <c r="J127" s="28"/>
      <c r="K127" s="27"/>
      <c r="L127" s="27"/>
      <c r="M127" s="26"/>
      <c r="N127" s="26"/>
      <c r="O127" s="26"/>
      <c r="P127" s="26"/>
      <c r="Q127" s="26"/>
      <c r="R127" s="26"/>
      <c r="S127" s="29"/>
      <c r="T127" s="2"/>
      <c r="U127" s="2"/>
      <c r="V127" s="2"/>
      <c r="W127" s="2"/>
      <c r="Y127" s="2"/>
    </row>
    <row r="128" spans="1:28" ht="15.75" x14ac:dyDescent="0.25">
      <c r="A128" s="2"/>
      <c r="B128" s="3"/>
      <c r="C128" s="37"/>
      <c r="D128" s="33"/>
      <c r="E128" s="33"/>
      <c r="F128" s="3"/>
      <c r="G128" s="3"/>
      <c r="H128" s="3"/>
      <c r="I128" s="3"/>
      <c r="J128" s="3"/>
      <c r="K128" s="44"/>
      <c r="L128" s="32"/>
      <c r="M128" s="32"/>
      <c r="N128" s="3"/>
      <c r="O128" s="68"/>
      <c r="P128" s="68"/>
      <c r="Q128" s="68"/>
      <c r="R128" s="68"/>
      <c r="S128" s="68"/>
      <c r="T128" s="2"/>
      <c r="U128" s="2"/>
      <c r="V128" s="2"/>
      <c r="W128" s="2"/>
      <c r="Y128" s="2"/>
      <c r="Z128" s="2"/>
      <c r="AA128" s="2"/>
      <c r="AB128" s="2"/>
    </row>
    <row r="129" spans="1:28" ht="15.75" x14ac:dyDescent="0.25">
      <c r="A129" s="2"/>
      <c r="B129" s="3"/>
      <c r="C129" s="37"/>
      <c r="D129" s="33"/>
      <c r="E129" s="33"/>
      <c r="F129" s="3"/>
      <c r="G129" s="3"/>
      <c r="H129" s="3"/>
      <c r="I129" s="3"/>
      <c r="J129" s="3"/>
      <c r="K129" s="44"/>
      <c r="L129" s="32"/>
      <c r="M129" s="32"/>
      <c r="N129" s="3"/>
      <c r="O129" s="68"/>
      <c r="P129" s="68"/>
      <c r="Q129" s="68"/>
      <c r="R129" s="68"/>
      <c r="S129" s="68"/>
      <c r="T129" s="2"/>
      <c r="U129" s="2"/>
      <c r="V129" s="2"/>
      <c r="W129" s="2"/>
      <c r="Y129" s="2"/>
      <c r="Z129" s="2"/>
      <c r="AA129" s="2"/>
      <c r="AB129" s="2"/>
    </row>
    <row r="130" spans="1:28" ht="15.75" x14ac:dyDescent="0.25">
      <c r="A130" s="2"/>
      <c r="B130" s="3"/>
      <c r="C130" s="37"/>
      <c r="D130" s="33"/>
      <c r="E130" s="33"/>
      <c r="F130" s="3"/>
      <c r="G130" s="3"/>
      <c r="H130" s="3"/>
      <c r="I130" s="3"/>
      <c r="J130" s="3"/>
      <c r="K130" s="44"/>
      <c r="L130" s="32"/>
      <c r="M130" s="32"/>
      <c r="N130" s="3"/>
      <c r="O130" s="68"/>
      <c r="P130" s="68"/>
      <c r="Q130" s="68"/>
      <c r="R130" s="68"/>
      <c r="S130" s="68"/>
      <c r="T130" s="2"/>
      <c r="U130" s="2"/>
      <c r="V130" s="2"/>
      <c r="W130" s="2"/>
      <c r="Y130" s="2"/>
      <c r="Z130" s="2"/>
      <c r="AA130" s="2"/>
      <c r="AB130" s="2"/>
    </row>
    <row r="131" spans="1:28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10"/>
      <c r="T131" s="2"/>
      <c r="U131" s="2"/>
      <c r="V131" s="2"/>
      <c r="W131" s="2"/>
      <c r="Y131" s="2"/>
      <c r="Z131" s="2"/>
      <c r="AA131" s="2"/>
      <c r="AB131" s="2"/>
    </row>
    <row r="135" spans="1:28" ht="15.75" x14ac:dyDescent="0.25">
      <c r="H135" s="31"/>
      <c r="I135" s="31"/>
      <c r="J135" s="31"/>
      <c r="K135" s="31"/>
      <c r="L135" s="30"/>
      <c r="M135" s="30"/>
      <c r="N135" s="31"/>
      <c r="O135" s="31"/>
      <c r="P135" s="30"/>
      <c r="Q135" s="30"/>
      <c r="R135" s="39"/>
      <c r="S135" s="31"/>
    </row>
    <row r="137" spans="1:28" ht="15.75" x14ac:dyDescent="0.25">
      <c r="H137" s="2"/>
      <c r="I137" s="2"/>
      <c r="J137" s="35"/>
      <c r="K137" s="34"/>
      <c r="L137" s="35"/>
      <c r="M137" s="34"/>
      <c r="N137" s="34"/>
      <c r="O137" s="35"/>
      <c r="P137" s="35"/>
      <c r="Q137" s="35"/>
      <c r="R137" s="35"/>
      <c r="S137" s="34"/>
    </row>
    <row r="138" spans="1:28" ht="15.75" x14ac:dyDescent="0.25">
      <c r="H138" s="2"/>
      <c r="I138" s="2"/>
      <c r="J138" s="37"/>
      <c r="K138" s="37"/>
      <c r="L138" s="37"/>
      <c r="M138" s="37"/>
      <c r="N138" s="3"/>
      <c r="O138" s="3"/>
      <c r="P138" s="3"/>
      <c r="Q138" s="3"/>
      <c r="R138" s="36"/>
      <c r="S138" s="2"/>
    </row>
    <row r="139" spans="1:28" ht="15.75" x14ac:dyDescent="0.25">
      <c r="H139" s="2"/>
      <c r="I139" s="2"/>
      <c r="J139" s="37"/>
      <c r="K139" s="37"/>
      <c r="L139" s="37"/>
      <c r="M139" s="37"/>
      <c r="N139" s="3"/>
      <c r="O139" s="3"/>
      <c r="P139" s="3"/>
      <c r="Q139" s="3"/>
      <c r="R139" s="36"/>
      <c r="S139" s="2"/>
    </row>
    <row r="140" spans="1:28" ht="15.75" x14ac:dyDescent="0.25">
      <c r="H140" s="2"/>
      <c r="I140" s="2"/>
      <c r="J140" s="37"/>
      <c r="K140" s="37"/>
      <c r="L140" s="37"/>
      <c r="M140" s="37"/>
      <c r="N140" s="3"/>
      <c r="O140" s="3"/>
      <c r="P140" s="3"/>
      <c r="Q140" s="3"/>
      <c r="R140" s="36"/>
      <c r="S140" s="2"/>
    </row>
    <row r="141" spans="1:28" ht="15.75" x14ac:dyDescent="0.25">
      <c r="H141" s="2"/>
      <c r="I141" s="2"/>
      <c r="J141" s="37"/>
      <c r="K141" s="37"/>
      <c r="L141" s="37"/>
      <c r="M141" s="37"/>
      <c r="N141" s="3"/>
      <c r="O141" s="3"/>
      <c r="P141" s="3"/>
      <c r="Q141" s="20"/>
      <c r="R141" s="45"/>
      <c r="S141" s="2"/>
    </row>
    <row r="142" spans="1:28" ht="15.75" x14ac:dyDescent="0.25">
      <c r="H142" s="2"/>
      <c r="I142" s="2"/>
      <c r="J142" s="37"/>
      <c r="K142" s="37"/>
      <c r="L142" s="37"/>
      <c r="M142" s="37"/>
      <c r="N142" s="3"/>
      <c r="O142" s="3"/>
      <c r="P142" s="3"/>
      <c r="Q142" s="3"/>
      <c r="R142" s="36"/>
      <c r="S142" s="2"/>
    </row>
  </sheetData>
  <mergeCells count="8">
    <mergeCell ref="C123:D123"/>
    <mergeCell ref="G123:J123"/>
    <mergeCell ref="N123:Q123"/>
    <mergeCell ref="A1:S1"/>
    <mergeCell ref="A2:S2"/>
    <mergeCell ref="C122:D122"/>
    <mergeCell ref="G122:J122"/>
    <mergeCell ref="N122:Q12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5"/>
  <sheetViews>
    <sheetView topLeftCell="J1" zoomScale="75" zoomScaleNormal="75" workbookViewId="0">
      <selection activeCell="AD52" sqref="AD52"/>
    </sheetView>
  </sheetViews>
  <sheetFormatPr baseColWidth="10" defaultRowHeight="15" x14ac:dyDescent="0.25"/>
  <cols>
    <col min="1" max="1" width="11.28515625" customWidth="1"/>
    <col min="2" max="2" width="5.42578125" customWidth="1"/>
    <col min="3" max="3" width="38.42578125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</cols>
  <sheetData>
    <row r="1" spans="1:29" ht="15.75" x14ac:dyDescent="0.25">
      <c r="A1" s="9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9"/>
      <c r="V1" s="9"/>
      <c r="W1" s="9"/>
      <c r="X1" s="9"/>
      <c r="Y1" s="9"/>
      <c r="Z1" s="9"/>
      <c r="AA1" s="9"/>
      <c r="AB1" s="9"/>
      <c r="AC1" s="9"/>
    </row>
    <row r="2" spans="1:29" ht="15.75" x14ac:dyDescent="0.25">
      <c r="A2" s="9"/>
      <c r="B2" s="73" t="s">
        <v>330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9"/>
      <c r="V2" s="9"/>
      <c r="W2" s="9"/>
      <c r="X2" s="9"/>
      <c r="Y2" s="9"/>
      <c r="Z2" s="9"/>
      <c r="AA2" s="9"/>
      <c r="AB2" s="9"/>
      <c r="AC2" s="9"/>
    </row>
    <row r="3" spans="1:29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299</v>
      </c>
      <c r="V4" s="9"/>
      <c r="W4" s="9" t="s">
        <v>22</v>
      </c>
      <c r="X4" s="9" t="s">
        <v>23</v>
      </c>
      <c r="Y4" s="9"/>
      <c r="Z4" s="9" t="s">
        <v>454</v>
      </c>
      <c r="AA4" s="9" t="s">
        <v>10</v>
      </c>
      <c r="AB4" s="9" t="s">
        <v>11</v>
      </c>
      <c r="AC4" s="9" t="s">
        <v>452</v>
      </c>
    </row>
    <row r="5" spans="1:29" ht="15.75" x14ac:dyDescent="0.25">
      <c r="A5" s="9"/>
      <c r="B5" s="26"/>
      <c r="C5" s="8" t="s">
        <v>300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9"/>
      <c r="V5" s="9"/>
      <c r="W5" s="9"/>
      <c r="X5" s="9"/>
      <c r="Y5" s="9"/>
      <c r="Z5" s="9"/>
      <c r="AA5" s="9"/>
      <c r="AB5" s="9"/>
      <c r="AC5" s="9"/>
    </row>
    <row r="6" spans="1:29" ht="15.75" x14ac:dyDescent="0.25">
      <c r="A6" s="9"/>
      <c r="B6" s="26">
        <v>1</v>
      </c>
      <c r="C6" s="3" t="s">
        <v>460</v>
      </c>
      <c r="D6" s="4" t="s">
        <v>301</v>
      </c>
      <c r="E6" s="4" t="s">
        <v>300</v>
      </c>
      <c r="F6" s="5" t="s">
        <v>86</v>
      </c>
      <c r="G6" s="5" t="s">
        <v>345</v>
      </c>
      <c r="H6" s="56" t="s">
        <v>82</v>
      </c>
      <c r="I6" s="6">
        <v>3210.5</v>
      </c>
      <c r="J6" s="9"/>
      <c r="K6" s="10"/>
      <c r="L6" s="10"/>
      <c r="M6" s="10"/>
      <c r="N6" s="10"/>
      <c r="O6" s="10">
        <f>I6+J6+K6+L6+M6+N6</f>
        <v>3210.5</v>
      </c>
      <c r="P6" s="6">
        <v>133.72999999999999</v>
      </c>
      <c r="Q6" s="9"/>
      <c r="R6" s="9"/>
      <c r="S6" s="9"/>
      <c r="T6" s="10">
        <f>+O6-P6-Q6-R6-S6</f>
        <v>3076.77</v>
      </c>
      <c r="U6" s="9"/>
      <c r="V6" s="9"/>
      <c r="W6" s="9" t="s">
        <v>121</v>
      </c>
      <c r="X6" s="9"/>
      <c r="Y6" s="9"/>
      <c r="Z6" s="10">
        <f>I6*2/30.4</f>
        <v>211.21710526315792</v>
      </c>
      <c r="AA6" s="10">
        <f>15*50/365*Z6</f>
        <v>434.00775054073551</v>
      </c>
      <c r="AB6" s="10">
        <f>15*5/365*Z6</f>
        <v>43.400775054073542</v>
      </c>
      <c r="AC6" s="10">
        <f>AA6+AB6</f>
        <v>477.40852559480908</v>
      </c>
    </row>
    <row r="7" spans="1:29" ht="15.75" x14ac:dyDescent="0.25">
      <c r="A7" s="9"/>
      <c r="B7" s="5">
        <v>2</v>
      </c>
      <c r="C7" s="3" t="s">
        <v>460</v>
      </c>
      <c r="D7" s="4" t="s">
        <v>302</v>
      </c>
      <c r="E7" s="4" t="s">
        <v>300</v>
      </c>
      <c r="F7" s="5" t="s">
        <v>86</v>
      </c>
      <c r="G7" s="5" t="s">
        <v>346</v>
      </c>
      <c r="H7" s="56" t="s">
        <v>34</v>
      </c>
      <c r="I7" s="6">
        <v>2752</v>
      </c>
      <c r="J7" s="9"/>
      <c r="K7" s="10"/>
      <c r="L7" s="10"/>
      <c r="M7" s="10"/>
      <c r="N7" s="10"/>
      <c r="O7" s="10">
        <f t="shared" ref="O7:O22" si="0">I7+J7+K7+L7+M7+N7</f>
        <v>2752</v>
      </c>
      <c r="P7" s="6">
        <v>49.98</v>
      </c>
      <c r="Q7" s="9"/>
      <c r="R7" s="9"/>
      <c r="S7" s="9"/>
      <c r="T7" s="10">
        <f t="shared" ref="T7:T22" si="1">+O7-P7-Q7-R7-S7</f>
        <v>2702.02</v>
      </c>
      <c r="U7" s="9"/>
      <c r="V7" s="9"/>
      <c r="W7" s="9" t="s">
        <v>121</v>
      </c>
      <c r="X7" s="9"/>
      <c r="Y7" s="9"/>
      <c r="Z7" s="10">
        <f>I7*2/30.4</f>
        <v>181.05263157894737</v>
      </c>
      <c r="AA7" s="10">
        <f t="shared" ref="AA7:AA22" si="2">15*50/365*Z7</f>
        <v>372.02595529920694</v>
      </c>
      <c r="AB7" s="10">
        <f t="shared" ref="AB7:AB22" si="3">15*5/365*Z7</f>
        <v>37.202595529920693</v>
      </c>
      <c r="AC7" s="10">
        <f t="shared" ref="AC7:AC22" si="4">AA7+AB7</f>
        <v>409.22855082912764</v>
      </c>
    </row>
    <row r="8" spans="1:29" ht="15.75" x14ac:dyDescent="0.25">
      <c r="A8" s="9"/>
      <c r="B8" s="5">
        <v>3</v>
      </c>
      <c r="C8" s="3" t="s">
        <v>460</v>
      </c>
      <c r="D8" s="4" t="s">
        <v>302</v>
      </c>
      <c r="E8" s="4" t="s">
        <v>300</v>
      </c>
      <c r="F8" s="5" t="s">
        <v>86</v>
      </c>
      <c r="G8" s="5" t="s">
        <v>347</v>
      </c>
      <c r="H8" s="56" t="s">
        <v>34</v>
      </c>
      <c r="I8" s="6">
        <v>2389.9</v>
      </c>
      <c r="J8" s="9"/>
      <c r="K8" s="10"/>
      <c r="L8" s="10"/>
      <c r="M8" s="10"/>
      <c r="N8" s="10"/>
      <c r="O8" s="10">
        <f t="shared" si="0"/>
        <v>2389.9</v>
      </c>
      <c r="P8" s="6">
        <v>49.98</v>
      </c>
      <c r="Q8" s="9"/>
      <c r="R8" s="9"/>
      <c r="S8" s="9"/>
      <c r="T8" s="10">
        <f t="shared" si="1"/>
        <v>2339.92</v>
      </c>
      <c r="U8" s="9"/>
      <c r="V8" s="9"/>
      <c r="W8" s="9" t="s">
        <v>121</v>
      </c>
      <c r="X8" s="9"/>
      <c r="Y8" s="9"/>
      <c r="Z8" s="10">
        <v>181.05</v>
      </c>
      <c r="AA8" s="10">
        <f t="shared" si="2"/>
        <v>372.02054794520552</v>
      </c>
      <c r="AB8" s="10">
        <f t="shared" si="3"/>
        <v>37.202054794520549</v>
      </c>
      <c r="AC8" s="10">
        <f t="shared" si="4"/>
        <v>409.22260273972609</v>
      </c>
    </row>
    <row r="9" spans="1:29" ht="15.75" x14ac:dyDescent="0.25">
      <c r="A9" s="9"/>
      <c r="B9" s="5">
        <v>4</v>
      </c>
      <c r="C9" s="3" t="s">
        <v>460</v>
      </c>
      <c r="D9" s="4" t="s">
        <v>302</v>
      </c>
      <c r="E9" s="4" t="s">
        <v>300</v>
      </c>
      <c r="F9" s="5" t="s">
        <v>86</v>
      </c>
      <c r="G9" s="5" t="s">
        <v>348</v>
      </c>
      <c r="H9" s="56" t="s">
        <v>34</v>
      </c>
      <c r="I9" s="6">
        <v>2389.9</v>
      </c>
      <c r="J9" s="9"/>
      <c r="K9" s="10"/>
      <c r="L9" s="10"/>
      <c r="M9" s="10"/>
      <c r="N9" s="10"/>
      <c r="O9" s="10">
        <f t="shared" si="0"/>
        <v>2389.9</v>
      </c>
      <c r="P9" s="6">
        <v>49.98</v>
      </c>
      <c r="Q9" s="9"/>
      <c r="R9" s="9"/>
      <c r="S9" s="9"/>
      <c r="T9" s="10">
        <f t="shared" si="1"/>
        <v>2339.92</v>
      </c>
      <c r="U9" s="9"/>
      <c r="V9" s="9"/>
      <c r="W9" s="9" t="s">
        <v>121</v>
      </c>
      <c r="X9" s="9"/>
      <c r="Y9" s="9"/>
      <c r="Z9" s="10">
        <v>181.05</v>
      </c>
      <c r="AA9" s="10">
        <f t="shared" si="2"/>
        <v>372.02054794520552</v>
      </c>
      <c r="AB9" s="10">
        <f t="shared" si="3"/>
        <v>37.202054794520549</v>
      </c>
      <c r="AC9" s="10">
        <f t="shared" si="4"/>
        <v>409.22260273972609</v>
      </c>
    </row>
    <row r="10" spans="1:29" ht="15.75" x14ac:dyDescent="0.25">
      <c r="A10" s="9"/>
      <c r="B10" s="26">
        <v>5</v>
      </c>
      <c r="C10" s="3" t="s">
        <v>460</v>
      </c>
      <c r="D10" s="4" t="s">
        <v>302</v>
      </c>
      <c r="E10" s="4" t="s">
        <v>300</v>
      </c>
      <c r="F10" s="5" t="s">
        <v>86</v>
      </c>
      <c r="G10" s="5" t="s">
        <v>349</v>
      </c>
      <c r="H10" s="56" t="s">
        <v>34</v>
      </c>
      <c r="I10" s="6">
        <v>2752</v>
      </c>
      <c r="J10" s="9"/>
      <c r="K10" s="10"/>
      <c r="L10" s="10"/>
      <c r="M10" s="10"/>
      <c r="N10" s="10"/>
      <c r="O10" s="10">
        <f t="shared" si="0"/>
        <v>2752</v>
      </c>
      <c r="P10" s="6">
        <v>49.98</v>
      </c>
      <c r="Q10" s="9"/>
      <c r="R10" s="9"/>
      <c r="S10" s="9"/>
      <c r="T10" s="10">
        <f t="shared" si="1"/>
        <v>2702.02</v>
      </c>
      <c r="U10" s="9"/>
      <c r="V10" s="9"/>
      <c r="W10" s="9" t="s">
        <v>121</v>
      </c>
      <c r="X10" s="9"/>
      <c r="Y10" s="9"/>
      <c r="Z10" s="10">
        <f>I10*2/30.4</f>
        <v>181.05263157894737</v>
      </c>
      <c r="AA10" s="10">
        <f t="shared" si="2"/>
        <v>372.02595529920694</v>
      </c>
      <c r="AB10" s="10">
        <f t="shared" si="3"/>
        <v>37.202595529920693</v>
      </c>
      <c r="AC10" s="10">
        <f t="shared" si="4"/>
        <v>409.22855082912764</v>
      </c>
    </row>
    <row r="11" spans="1:29" ht="15.75" x14ac:dyDescent="0.25">
      <c r="A11" s="9"/>
      <c r="B11" s="5">
        <v>6</v>
      </c>
      <c r="C11" s="3" t="s">
        <v>460</v>
      </c>
      <c r="D11" s="4" t="s">
        <v>302</v>
      </c>
      <c r="E11" s="4" t="s">
        <v>300</v>
      </c>
      <c r="F11" s="5" t="s">
        <v>86</v>
      </c>
      <c r="G11" s="5" t="s">
        <v>350</v>
      </c>
      <c r="H11" s="56" t="s">
        <v>34</v>
      </c>
      <c r="I11" s="6">
        <v>2752</v>
      </c>
      <c r="J11" s="9"/>
      <c r="K11" s="10"/>
      <c r="L11" s="10"/>
      <c r="M11" s="10"/>
      <c r="N11" s="10"/>
      <c r="O11" s="10">
        <f t="shared" si="0"/>
        <v>2752</v>
      </c>
      <c r="P11" s="6">
        <v>49.98</v>
      </c>
      <c r="Q11" s="9"/>
      <c r="R11" s="9"/>
      <c r="S11" s="9"/>
      <c r="T11" s="10">
        <f t="shared" si="1"/>
        <v>2702.02</v>
      </c>
      <c r="U11" s="9"/>
      <c r="V11" s="9"/>
      <c r="W11" s="9" t="s">
        <v>121</v>
      </c>
      <c r="X11" s="9"/>
      <c r="Y11" s="9"/>
      <c r="Z11" s="10">
        <f>I11*2/30.4</f>
        <v>181.05263157894737</v>
      </c>
      <c r="AA11" s="10">
        <f t="shared" si="2"/>
        <v>372.02595529920694</v>
      </c>
      <c r="AB11" s="10">
        <f t="shared" si="3"/>
        <v>37.202595529920693</v>
      </c>
      <c r="AC11" s="10">
        <f t="shared" si="4"/>
        <v>409.22855082912764</v>
      </c>
    </row>
    <row r="12" spans="1:29" ht="15.75" x14ac:dyDescent="0.25">
      <c r="A12" s="9"/>
      <c r="B12" s="5">
        <v>7</v>
      </c>
      <c r="C12" s="3" t="s">
        <v>460</v>
      </c>
      <c r="D12" s="4" t="s">
        <v>302</v>
      </c>
      <c r="E12" s="4" t="s">
        <v>300</v>
      </c>
      <c r="F12" s="5" t="s">
        <v>86</v>
      </c>
      <c r="G12" s="5" t="s">
        <v>351</v>
      </c>
      <c r="H12" s="56" t="s">
        <v>34</v>
      </c>
      <c r="I12" s="6">
        <v>2752</v>
      </c>
      <c r="J12" s="9"/>
      <c r="K12" s="10"/>
      <c r="L12" s="10"/>
      <c r="M12" s="10"/>
      <c r="N12" s="10"/>
      <c r="O12" s="10">
        <f t="shared" si="0"/>
        <v>2752</v>
      </c>
      <c r="P12" s="6">
        <v>49.98</v>
      </c>
      <c r="Q12" s="9"/>
      <c r="R12" s="9"/>
      <c r="S12" s="9"/>
      <c r="T12" s="10">
        <f t="shared" si="1"/>
        <v>2702.02</v>
      </c>
      <c r="U12" s="9" t="s">
        <v>186</v>
      </c>
      <c r="V12" s="9"/>
      <c r="W12" s="9" t="s">
        <v>121</v>
      </c>
      <c r="X12" s="9"/>
      <c r="Y12" s="9"/>
      <c r="Z12" s="10">
        <f>I12*2/30.4</f>
        <v>181.05263157894737</v>
      </c>
      <c r="AA12" s="10">
        <f t="shared" si="2"/>
        <v>372.02595529920694</v>
      </c>
      <c r="AB12" s="10">
        <f t="shared" si="3"/>
        <v>37.202595529920693</v>
      </c>
      <c r="AC12" s="10">
        <f t="shared" si="4"/>
        <v>409.22855082912764</v>
      </c>
    </row>
    <row r="13" spans="1:29" ht="15.75" x14ac:dyDescent="0.25">
      <c r="A13" s="9"/>
      <c r="B13" s="5">
        <v>8</v>
      </c>
      <c r="C13" s="3" t="s">
        <v>460</v>
      </c>
      <c r="D13" s="4" t="s">
        <v>302</v>
      </c>
      <c r="E13" s="4" t="s">
        <v>300</v>
      </c>
      <c r="F13" s="5" t="s">
        <v>86</v>
      </c>
      <c r="G13" s="5" t="s">
        <v>352</v>
      </c>
      <c r="H13" s="56" t="s">
        <v>34</v>
      </c>
      <c r="I13" s="6">
        <v>2752</v>
      </c>
      <c r="J13" s="9"/>
      <c r="K13" s="10"/>
      <c r="L13" s="10"/>
      <c r="M13" s="10"/>
      <c r="N13" s="10"/>
      <c r="O13" s="10">
        <f t="shared" si="0"/>
        <v>2752</v>
      </c>
      <c r="P13" s="6">
        <v>49.98</v>
      </c>
      <c r="Q13" s="10"/>
      <c r="R13" s="10"/>
      <c r="S13" s="10"/>
      <c r="T13" s="10">
        <f t="shared" si="1"/>
        <v>2702.02</v>
      </c>
      <c r="U13" s="9"/>
      <c r="V13" s="9"/>
      <c r="W13" s="9" t="s">
        <v>121</v>
      </c>
      <c r="X13" s="9"/>
      <c r="Y13" s="9"/>
      <c r="Z13" s="10">
        <f>I13*2/30.4</f>
        <v>181.05263157894737</v>
      </c>
      <c r="AA13" s="10">
        <f t="shared" si="2"/>
        <v>372.02595529920694</v>
      </c>
      <c r="AB13" s="10">
        <f t="shared" si="3"/>
        <v>37.202595529920693</v>
      </c>
      <c r="AC13" s="10">
        <f t="shared" si="4"/>
        <v>409.22855082912764</v>
      </c>
    </row>
    <row r="14" spans="1:29" ht="15.75" x14ac:dyDescent="0.25">
      <c r="A14" s="9"/>
      <c r="B14" s="26">
        <v>9</v>
      </c>
      <c r="C14" s="4" t="s">
        <v>460</v>
      </c>
      <c r="D14" s="4" t="s">
        <v>302</v>
      </c>
      <c r="E14" s="4" t="s">
        <v>300</v>
      </c>
      <c r="F14" s="5" t="s">
        <v>86</v>
      </c>
      <c r="G14" s="5" t="s">
        <v>456</v>
      </c>
      <c r="H14" s="56" t="s">
        <v>34</v>
      </c>
      <c r="I14" s="6">
        <v>2389.9</v>
      </c>
      <c r="J14" s="9"/>
      <c r="K14" s="10"/>
      <c r="L14" s="10"/>
      <c r="M14" s="10"/>
      <c r="N14" s="10"/>
      <c r="O14" s="10">
        <f t="shared" si="0"/>
        <v>2389.9</v>
      </c>
      <c r="P14" s="6">
        <v>49.98</v>
      </c>
      <c r="Q14" s="10"/>
      <c r="R14" s="10"/>
      <c r="S14" s="10"/>
      <c r="T14" s="10">
        <f t="shared" si="1"/>
        <v>2339.92</v>
      </c>
      <c r="U14" s="9"/>
      <c r="V14" s="9"/>
      <c r="W14" s="9" t="s">
        <v>121</v>
      </c>
      <c r="X14" s="9"/>
      <c r="Y14" s="9"/>
      <c r="Z14" s="10">
        <v>181.05</v>
      </c>
      <c r="AA14" s="10">
        <f t="shared" si="2"/>
        <v>372.02054794520552</v>
      </c>
      <c r="AB14" s="10">
        <f t="shared" si="3"/>
        <v>37.202054794520549</v>
      </c>
      <c r="AC14" s="10">
        <f t="shared" si="4"/>
        <v>409.22260273972609</v>
      </c>
    </row>
    <row r="15" spans="1:29" s="2" customFormat="1" ht="15.75" x14ac:dyDescent="0.25">
      <c r="A15" s="9"/>
      <c r="B15" s="26">
        <v>10</v>
      </c>
      <c r="C15" s="3" t="s">
        <v>460</v>
      </c>
      <c r="D15" s="55" t="s">
        <v>302</v>
      </c>
      <c r="E15" s="9" t="s">
        <v>317</v>
      </c>
      <c r="F15" s="5" t="s">
        <v>86</v>
      </c>
      <c r="G15" s="5" t="s">
        <v>455</v>
      </c>
      <c r="H15" s="56" t="s">
        <v>34</v>
      </c>
      <c r="I15" s="67">
        <v>2752</v>
      </c>
      <c r="J15" s="3"/>
      <c r="K15" s="3"/>
      <c r="M15" s="9"/>
      <c r="N15" s="9"/>
      <c r="O15" s="57">
        <f t="shared" si="0"/>
        <v>2752</v>
      </c>
      <c r="P15" s="55">
        <v>49.98</v>
      </c>
      <c r="Q15" s="9"/>
      <c r="R15" s="9"/>
      <c r="S15" s="9"/>
      <c r="T15" s="10">
        <f t="shared" si="1"/>
        <v>2702.02</v>
      </c>
      <c r="U15" s="9"/>
      <c r="V15" s="9"/>
      <c r="W15" s="9" t="s">
        <v>121</v>
      </c>
      <c r="X15" s="9"/>
      <c r="Y15" s="9"/>
      <c r="Z15" s="10">
        <v>181.05</v>
      </c>
      <c r="AA15" s="10">
        <f t="shared" si="2"/>
        <v>372.02054794520552</v>
      </c>
      <c r="AB15" s="10">
        <f t="shared" si="3"/>
        <v>37.202054794520549</v>
      </c>
      <c r="AC15" s="10">
        <f t="shared" si="4"/>
        <v>409.22260273972609</v>
      </c>
    </row>
    <row r="16" spans="1:29" ht="15.75" x14ac:dyDescent="0.25">
      <c r="A16" s="9"/>
      <c r="B16" s="26">
        <v>11</v>
      </c>
      <c r="C16" s="3" t="s">
        <v>303</v>
      </c>
      <c r="D16" s="4" t="s">
        <v>71</v>
      </c>
      <c r="E16" s="4" t="s">
        <v>304</v>
      </c>
      <c r="F16" s="5" t="s">
        <v>86</v>
      </c>
      <c r="G16" s="5" t="s">
        <v>353</v>
      </c>
      <c r="H16" s="56" t="s">
        <v>29</v>
      </c>
      <c r="I16" s="7">
        <v>5159.5</v>
      </c>
      <c r="J16" s="9"/>
      <c r="K16" s="10"/>
      <c r="L16" s="10"/>
      <c r="M16" s="10"/>
      <c r="N16" s="10"/>
      <c r="O16" s="10">
        <f t="shared" si="0"/>
        <v>5159.5</v>
      </c>
      <c r="P16" s="6">
        <v>554.88</v>
      </c>
      <c r="Q16" s="10"/>
      <c r="R16" s="10"/>
      <c r="S16" s="10"/>
      <c r="T16" s="10">
        <f t="shared" si="1"/>
        <v>4604.62</v>
      </c>
      <c r="U16" s="9" t="s">
        <v>30</v>
      </c>
      <c r="V16" s="9"/>
      <c r="W16" s="9" t="s">
        <v>121</v>
      </c>
      <c r="X16" s="9"/>
      <c r="Y16" s="9"/>
      <c r="Z16" s="10">
        <f>I16*2/30.4</f>
        <v>339.44078947368422</v>
      </c>
      <c r="AA16" s="10">
        <f t="shared" si="2"/>
        <v>697.481074260995</v>
      </c>
      <c r="AB16" s="10">
        <f t="shared" si="3"/>
        <v>69.748107426099494</v>
      </c>
      <c r="AC16" s="10">
        <f t="shared" si="4"/>
        <v>767.22918168709452</v>
      </c>
    </row>
    <row r="17" spans="1:29" ht="15.75" x14ac:dyDescent="0.25">
      <c r="A17" s="9"/>
      <c r="B17" s="26">
        <v>12</v>
      </c>
      <c r="C17" s="3" t="s">
        <v>305</v>
      </c>
      <c r="D17" s="4" t="s">
        <v>306</v>
      </c>
      <c r="E17" s="4" t="s">
        <v>304</v>
      </c>
      <c r="F17" s="5" t="s">
        <v>86</v>
      </c>
      <c r="G17" s="5" t="s">
        <v>354</v>
      </c>
      <c r="H17" s="56" t="s">
        <v>82</v>
      </c>
      <c r="I17" s="7">
        <v>2866.5</v>
      </c>
      <c r="J17" s="9"/>
      <c r="K17" s="10"/>
      <c r="L17" s="10"/>
      <c r="M17" s="10"/>
      <c r="N17" s="10"/>
      <c r="O17" s="10">
        <f t="shared" si="0"/>
        <v>2866.5</v>
      </c>
      <c r="P17" s="6">
        <v>62.44</v>
      </c>
      <c r="Q17" s="10"/>
      <c r="R17" s="10"/>
      <c r="S17" s="10"/>
      <c r="T17" s="10">
        <f t="shared" si="1"/>
        <v>2804.06</v>
      </c>
      <c r="U17" s="9"/>
      <c r="V17" s="9"/>
      <c r="W17" s="9" t="s">
        <v>121</v>
      </c>
      <c r="X17" s="9"/>
      <c r="Y17" s="9"/>
      <c r="Z17" s="10">
        <f>I17*2/30.4</f>
        <v>188.58552631578948</v>
      </c>
      <c r="AA17" s="10">
        <f t="shared" si="2"/>
        <v>387.50450612833458</v>
      </c>
      <c r="AB17" s="10">
        <f t="shared" si="3"/>
        <v>38.750450612833454</v>
      </c>
      <c r="AC17" s="10">
        <f t="shared" si="4"/>
        <v>426.25495674116803</v>
      </c>
    </row>
    <row r="18" spans="1:29" ht="15.75" x14ac:dyDescent="0.25">
      <c r="A18" s="9"/>
      <c r="B18" s="26">
        <v>13</v>
      </c>
      <c r="C18" s="3" t="s">
        <v>307</v>
      </c>
      <c r="D18" s="4" t="s">
        <v>308</v>
      </c>
      <c r="E18" s="4" t="s">
        <v>304</v>
      </c>
      <c r="F18" s="5" t="s">
        <v>86</v>
      </c>
      <c r="G18" s="5" t="s">
        <v>355</v>
      </c>
      <c r="H18" s="56" t="s">
        <v>34</v>
      </c>
      <c r="I18" s="7">
        <v>2752</v>
      </c>
      <c r="J18" s="9"/>
      <c r="K18" s="10"/>
      <c r="L18" s="10"/>
      <c r="M18" s="10"/>
      <c r="N18" s="10"/>
      <c r="O18" s="10">
        <f t="shared" si="0"/>
        <v>2752</v>
      </c>
      <c r="P18" s="6">
        <v>49.98</v>
      </c>
      <c r="Q18" s="10">
        <v>1080.82</v>
      </c>
      <c r="R18" s="10"/>
      <c r="S18" s="10"/>
      <c r="T18" s="10">
        <f t="shared" si="1"/>
        <v>1621.2</v>
      </c>
      <c r="U18" s="9"/>
      <c r="V18" s="9"/>
      <c r="W18" s="9" t="s">
        <v>121</v>
      </c>
      <c r="X18" s="9"/>
      <c r="Y18" s="9"/>
      <c r="Z18" s="10">
        <f>I18*2/30.4</f>
        <v>181.05263157894737</v>
      </c>
      <c r="AA18" s="10">
        <f t="shared" si="2"/>
        <v>372.02595529920694</v>
      </c>
      <c r="AB18" s="10">
        <f t="shared" si="3"/>
        <v>37.202595529920693</v>
      </c>
      <c r="AC18" s="10">
        <f t="shared" si="4"/>
        <v>409.22855082912764</v>
      </c>
    </row>
    <row r="19" spans="1:29" ht="15.75" x14ac:dyDescent="0.25">
      <c r="A19" s="9"/>
      <c r="B19" s="26">
        <v>14</v>
      </c>
      <c r="C19" s="3" t="s">
        <v>309</v>
      </c>
      <c r="D19" s="4" t="s">
        <v>308</v>
      </c>
      <c r="E19" s="4" t="s">
        <v>304</v>
      </c>
      <c r="F19" s="5" t="s">
        <v>86</v>
      </c>
      <c r="G19" s="5" t="s">
        <v>356</v>
      </c>
      <c r="H19" s="56" t="s">
        <v>34</v>
      </c>
      <c r="I19" s="7">
        <v>2752</v>
      </c>
      <c r="J19" s="9"/>
      <c r="K19" s="10"/>
      <c r="L19" s="10"/>
      <c r="M19" s="10"/>
      <c r="N19" s="10"/>
      <c r="O19" s="10">
        <f t="shared" si="0"/>
        <v>2752</v>
      </c>
      <c r="P19" s="6">
        <v>49.98</v>
      </c>
      <c r="Q19" s="10"/>
      <c r="R19" s="10"/>
      <c r="S19" s="10"/>
      <c r="T19" s="10">
        <f t="shared" si="1"/>
        <v>2702.02</v>
      </c>
      <c r="U19" s="9"/>
      <c r="V19" s="9"/>
      <c r="W19" s="9" t="s">
        <v>121</v>
      </c>
      <c r="X19" s="9"/>
      <c r="Y19" s="9"/>
      <c r="Z19" s="10">
        <f>I19*2/30.4</f>
        <v>181.05263157894737</v>
      </c>
      <c r="AA19" s="10">
        <f t="shared" si="2"/>
        <v>372.02595529920694</v>
      </c>
      <c r="AB19" s="10">
        <f t="shared" si="3"/>
        <v>37.202595529920693</v>
      </c>
      <c r="AC19" s="10">
        <f t="shared" si="4"/>
        <v>409.22855082912764</v>
      </c>
    </row>
    <row r="20" spans="1:29" ht="15.75" x14ac:dyDescent="0.25">
      <c r="A20" s="9"/>
      <c r="B20" s="26">
        <v>15</v>
      </c>
      <c r="C20" s="3" t="s">
        <v>310</v>
      </c>
      <c r="D20" s="4" t="s">
        <v>308</v>
      </c>
      <c r="E20" s="4" t="s">
        <v>304</v>
      </c>
      <c r="F20" s="5" t="s">
        <v>86</v>
      </c>
      <c r="G20" s="5" t="s">
        <v>357</v>
      </c>
      <c r="H20" s="56" t="s">
        <v>34</v>
      </c>
      <c r="I20" s="7">
        <v>2752</v>
      </c>
      <c r="J20" s="9"/>
      <c r="K20" s="10"/>
      <c r="L20" s="10"/>
      <c r="M20" s="10"/>
      <c r="N20" s="10"/>
      <c r="O20" s="10">
        <f t="shared" si="0"/>
        <v>2752</v>
      </c>
      <c r="P20" s="6">
        <v>49.98</v>
      </c>
      <c r="Q20" s="10"/>
      <c r="R20" s="10"/>
      <c r="S20" s="10"/>
      <c r="T20" s="10">
        <f t="shared" si="1"/>
        <v>2702.02</v>
      </c>
      <c r="U20" s="9"/>
      <c r="V20" s="9"/>
      <c r="W20" s="9" t="s">
        <v>121</v>
      </c>
      <c r="X20" s="9"/>
      <c r="Y20" s="9"/>
      <c r="Z20" s="10">
        <f>I20*2/30.4</f>
        <v>181.05263157894737</v>
      </c>
      <c r="AA20" s="10">
        <f t="shared" si="2"/>
        <v>372.02595529920694</v>
      </c>
      <c r="AB20" s="10">
        <f t="shared" si="3"/>
        <v>37.202595529920693</v>
      </c>
      <c r="AC20" s="10">
        <f t="shared" si="4"/>
        <v>409.22855082912764</v>
      </c>
    </row>
    <row r="21" spans="1:29" ht="15.75" x14ac:dyDescent="0.25">
      <c r="A21" s="9"/>
      <c r="B21" s="26">
        <v>16</v>
      </c>
      <c r="C21" s="4" t="s">
        <v>311</v>
      </c>
      <c r="D21" s="4" t="s">
        <v>308</v>
      </c>
      <c r="E21" s="4" t="s">
        <v>304</v>
      </c>
      <c r="F21" s="5" t="s">
        <v>86</v>
      </c>
      <c r="G21" s="5" t="s">
        <v>358</v>
      </c>
      <c r="H21" s="56" t="s">
        <v>34</v>
      </c>
      <c r="I21" s="7">
        <v>2752</v>
      </c>
      <c r="J21" s="9"/>
      <c r="K21" s="10"/>
      <c r="L21" s="10"/>
      <c r="M21" s="10"/>
      <c r="N21" s="10"/>
      <c r="O21" s="10">
        <f t="shared" si="0"/>
        <v>2752</v>
      </c>
      <c r="P21" s="6">
        <v>49.98</v>
      </c>
      <c r="Q21" s="10"/>
      <c r="R21" s="10"/>
      <c r="S21" s="10"/>
      <c r="T21" s="10">
        <f t="shared" si="1"/>
        <v>2702.02</v>
      </c>
      <c r="U21" s="9"/>
      <c r="V21" s="9"/>
      <c r="W21" s="9" t="s">
        <v>121</v>
      </c>
      <c r="X21" s="9"/>
      <c r="Y21" s="9"/>
      <c r="Z21" s="10">
        <f>I21*2/30.4</f>
        <v>181.05263157894737</v>
      </c>
      <c r="AA21" s="10">
        <f t="shared" si="2"/>
        <v>372.02595529920694</v>
      </c>
      <c r="AB21" s="10">
        <f t="shared" si="3"/>
        <v>37.202595529920693</v>
      </c>
      <c r="AC21" s="10">
        <f t="shared" si="4"/>
        <v>409.22855082912764</v>
      </c>
    </row>
    <row r="22" spans="1:29" ht="15.75" x14ac:dyDescent="0.25">
      <c r="A22" s="9"/>
      <c r="B22" s="26">
        <v>17</v>
      </c>
      <c r="C22" s="4" t="s">
        <v>312</v>
      </c>
      <c r="D22" s="4" t="s">
        <v>308</v>
      </c>
      <c r="E22" s="4" t="s">
        <v>304</v>
      </c>
      <c r="F22" s="5" t="s">
        <v>86</v>
      </c>
      <c r="G22" s="5" t="s">
        <v>359</v>
      </c>
      <c r="H22" s="56" t="s">
        <v>34</v>
      </c>
      <c r="I22" s="7">
        <v>2752</v>
      </c>
      <c r="J22" s="9"/>
      <c r="K22" s="10"/>
      <c r="L22" s="10"/>
      <c r="M22" s="10"/>
      <c r="N22" s="10"/>
      <c r="O22" s="10">
        <f t="shared" si="0"/>
        <v>2752</v>
      </c>
      <c r="P22" s="6">
        <v>49.98</v>
      </c>
      <c r="Q22" s="9"/>
      <c r="R22" s="9"/>
      <c r="S22" s="9"/>
      <c r="T22" s="10">
        <f t="shared" si="1"/>
        <v>2702.02</v>
      </c>
      <c r="U22" s="9"/>
      <c r="V22" s="9"/>
      <c r="W22" s="9" t="s">
        <v>121</v>
      </c>
      <c r="X22" s="9"/>
      <c r="Y22" s="9"/>
      <c r="Z22" s="10">
        <f>I22*2/30.4</f>
        <v>181.05263157894737</v>
      </c>
      <c r="AA22" s="10">
        <f t="shared" si="2"/>
        <v>372.02595529920694</v>
      </c>
      <c r="AB22" s="10">
        <f t="shared" si="3"/>
        <v>37.202595529920693</v>
      </c>
      <c r="AC22" s="10">
        <f t="shared" si="4"/>
        <v>409.22855082912764</v>
      </c>
    </row>
    <row r="23" spans="1:29" ht="15.75" x14ac:dyDescent="0.25">
      <c r="A23" s="9"/>
      <c r="B23" s="9"/>
      <c r="C23" s="30" t="s">
        <v>313</v>
      </c>
      <c r="D23" s="9"/>
      <c r="E23" s="9"/>
      <c r="F23" s="9"/>
      <c r="G23" s="9"/>
      <c r="H23" s="9"/>
      <c r="I23" s="31">
        <f>SUM(I6:I22)</f>
        <v>48678.2</v>
      </c>
      <c r="J23" s="31">
        <f t="shared" ref="J23:T23" si="5">SUM(J6:J22)</f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si="5"/>
        <v>48678.2</v>
      </c>
      <c r="P23" s="31">
        <f t="shared" si="5"/>
        <v>1450.7700000000002</v>
      </c>
      <c r="Q23" s="31">
        <f t="shared" si="5"/>
        <v>1080.82</v>
      </c>
      <c r="R23" s="31">
        <f t="shared" si="5"/>
        <v>0</v>
      </c>
      <c r="S23" s="31">
        <f t="shared" si="5"/>
        <v>0</v>
      </c>
      <c r="T23" s="31">
        <f t="shared" si="5"/>
        <v>46146.609999999986</v>
      </c>
      <c r="U23" s="9"/>
      <c r="V23" s="9"/>
      <c r="W23" s="9"/>
      <c r="X23" s="9"/>
      <c r="Y23" s="9"/>
      <c r="Z23" s="9"/>
      <c r="AA23" s="9"/>
      <c r="AB23" s="9"/>
      <c r="AC23" s="31">
        <f>SUM(AC6:AC22)</f>
        <v>7400.0685832732534</v>
      </c>
    </row>
    <row r="24" spans="1:29" ht="15.75" x14ac:dyDescent="0.25">
      <c r="A24" s="9"/>
      <c r="B24" s="9"/>
      <c r="C24" s="30"/>
      <c r="D24" s="9"/>
      <c r="E24" s="9"/>
      <c r="F24" s="9"/>
      <c r="G24" s="9"/>
      <c r="H24" s="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 x14ac:dyDescent="0.25">
      <c r="A25" s="9"/>
      <c r="B25" s="9"/>
      <c r="C25" s="30"/>
      <c r="D25" s="9"/>
      <c r="E25" s="9"/>
      <c r="F25" s="9"/>
      <c r="G25" s="9"/>
      <c r="H25" s="9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x14ac:dyDescent="0.25">
      <c r="A26" s="9"/>
      <c r="B26" s="9"/>
      <c r="C26" s="30"/>
      <c r="D26" s="9"/>
      <c r="E26" s="9"/>
      <c r="F26" s="9"/>
      <c r="G26" s="9"/>
      <c r="H26" s="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 x14ac:dyDescent="0.25">
      <c r="A27" s="9"/>
      <c r="B27" s="9"/>
      <c r="C27" s="30"/>
      <c r="D27" s="9"/>
      <c r="E27" s="9"/>
      <c r="F27" s="9"/>
      <c r="G27" s="9"/>
      <c r="H27" s="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.75" x14ac:dyDescent="0.25">
      <c r="A30" s="9"/>
      <c r="B30" s="9"/>
      <c r="C30" s="9"/>
      <c r="D30" s="74" t="s">
        <v>229</v>
      </c>
      <c r="E30" s="74"/>
      <c r="F30" s="9"/>
      <c r="G30" s="9"/>
      <c r="H30" s="74" t="s">
        <v>230</v>
      </c>
      <c r="I30" s="74"/>
      <c r="J30" s="74"/>
      <c r="K30" s="74"/>
      <c r="L30" s="9"/>
      <c r="M30" s="9"/>
      <c r="N30" s="9"/>
      <c r="O30" s="74" t="s">
        <v>231</v>
      </c>
      <c r="P30" s="74"/>
      <c r="Q30" s="74"/>
      <c r="R30" s="74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 x14ac:dyDescent="0.25">
      <c r="A31" s="9"/>
      <c r="B31" s="9"/>
      <c r="C31" s="9"/>
      <c r="D31" s="74" t="s">
        <v>26</v>
      </c>
      <c r="E31" s="74"/>
      <c r="F31" s="9"/>
      <c r="G31" s="9"/>
      <c r="H31" s="74" t="s">
        <v>97</v>
      </c>
      <c r="I31" s="74"/>
      <c r="J31" s="74"/>
      <c r="K31" s="74"/>
      <c r="L31" s="9"/>
      <c r="M31" s="9"/>
      <c r="N31" s="9"/>
      <c r="O31" s="74" t="s">
        <v>45</v>
      </c>
      <c r="P31" s="74"/>
      <c r="Q31" s="74"/>
      <c r="R31" s="74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 x14ac:dyDescent="0.25">
      <c r="A32" s="9"/>
      <c r="B32" s="9"/>
      <c r="C32" s="9"/>
      <c r="D32" s="1"/>
      <c r="E32" s="1"/>
      <c r="F32" s="9"/>
      <c r="G32" s="9"/>
      <c r="H32" s="1"/>
      <c r="I32" s="1"/>
      <c r="J32" s="1"/>
      <c r="K32" s="1"/>
      <c r="L32" s="9"/>
      <c r="M32" s="9"/>
      <c r="N32" s="9"/>
      <c r="O32" s="1"/>
      <c r="P32" s="1"/>
      <c r="Q32" s="1"/>
      <c r="R32" s="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 x14ac:dyDescent="0.25">
      <c r="A33" s="9"/>
      <c r="B33" s="9"/>
      <c r="C33" s="9"/>
      <c r="D33" s="1"/>
      <c r="E33" s="1"/>
      <c r="F33" s="9"/>
      <c r="G33" s="9"/>
      <c r="H33" s="1"/>
      <c r="I33" s="1"/>
      <c r="J33" s="1"/>
      <c r="K33" s="1"/>
      <c r="L33" s="9"/>
      <c r="M33" s="9"/>
      <c r="N33" s="9"/>
      <c r="O33" s="1"/>
      <c r="P33" s="1"/>
      <c r="Q33" s="1"/>
      <c r="R33" s="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 x14ac:dyDescent="0.25">
      <c r="A34" s="9"/>
      <c r="B34" s="9"/>
      <c r="C34" s="9"/>
      <c r="D34" s="1"/>
      <c r="E34" s="1"/>
      <c r="F34" s="9"/>
      <c r="G34" s="9"/>
      <c r="H34" s="1"/>
      <c r="I34" s="1"/>
      <c r="J34" s="1"/>
      <c r="K34" s="1"/>
      <c r="L34" s="9"/>
      <c r="M34" s="9"/>
      <c r="N34" s="9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 x14ac:dyDescent="0.25">
      <c r="A35" s="9"/>
      <c r="B35" s="73" t="s">
        <v>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 x14ac:dyDescent="0.25">
      <c r="A36" s="9"/>
      <c r="B36" s="73" t="s">
        <v>330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 x14ac:dyDescent="0.25">
      <c r="A37" s="9"/>
      <c r="B37" s="73" t="s">
        <v>314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 x14ac:dyDescent="0.25">
      <c r="A38" s="9"/>
      <c r="B38" s="9"/>
      <c r="C38" s="9"/>
      <c r="D38" s="1"/>
      <c r="E38" s="1"/>
      <c r="F38" s="9"/>
      <c r="G38" s="9"/>
      <c r="H38" s="1"/>
      <c r="I38" s="1"/>
      <c r="J38" s="1"/>
      <c r="K38" s="1"/>
      <c r="L38" s="9"/>
      <c r="M38" s="9"/>
      <c r="N38" s="9"/>
      <c r="O38" s="1"/>
      <c r="P38" s="1"/>
      <c r="Q38" s="1"/>
      <c r="R38" s="1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 x14ac:dyDescent="0.25">
      <c r="A39" s="9"/>
      <c r="B39" s="34" t="s">
        <v>233</v>
      </c>
      <c r="C39" s="34" t="s">
        <v>2</v>
      </c>
      <c r="D39" s="27" t="s">
        <v>3</v>
      </c>
      <c r="E39" s="27" t="s">
        <v>4</v>
      </c>
      <c r="F39" s="26" t="s">
        <v>5</v>
      </c>
      <c r="G39" s="26" t="s">
        <v>6</v>
      </c>
      <c r="H39" s="26" t="s">
        <v>7</v>
      </c>
      <c r="I39" s="28" t="s">
        <v>8</v>
      </c>
      <c r="J39" s="28" t="s">
        <v>9</v>
      </c>
      <c r="K39" s="28" t="s">
        <v>10</v>
      </c>
      <c r="L39" s="27" t="s">
        <v>11</v>
      </c>
      <c r="M39" s="27" t="s">
        <v>12</v>
      </c>
      <c r="N39" s="26" t="s">
        <v>13</v>
      </c>
      <c r="O39" s="26" t="s">
        <v>14</v>
      </c>
      <c r="P39" s="26" t="s">
        <v>15</v>
      </c>
      <c r="Q39" s="26" t="s">
        <v>16</v>
      </c>
      <c r="R39" s="26" t="s">
        <v>17</v>
      </c>
      <c r="S39" s="26" t="s">
        <v>18</v>
      </c>
      <c r="T39" s="29" t="s">
        <v>19</v>
      </c>
      <c r="U39" s="9" t="s">
        <v>299</v>
      </c>
      <c r="V39" s="9"/>
      <c r="W39" s="9" t="s">
        <v>315</v>
      </c>
      <c r="X39" s="9" t="s">
        <v>316</v>
      </c>
      <c r="Y39" s="9"/>
      <c r="Z39" s="9"/>
      <c r="AA39" s="9"/>
      <c r="AB39" s="9"/>
      <c r="AC39" s="9"/>
    </row>
    <row r="40" spans="1:29" ht="15.75" x14ac:dyDescent="0.25">
      <c r="A40" s="9"/>
      <c r="B40" s="34"/>
      <c r="C40" s="34"/>
      <c r="D40" s="27"/>
      <c r="E40" s="27"/>
      <c r="F40" s="26"/>
      <c r="G40" s="26"/>
      <c r="H40" s="26"/>
      <c r="I40" s="28"/>
      <c r="J40" s="28"/>
      <c r="K40" s="28"/>
      <c r="L40" s="27"/>
      <c r="M40" s="27"/>
      <c r="N40" s="26"/>
      <c r="O40" s="26"/>
      <c r="P40" s="26"/>
      <c r="Q40" s="26"/>
      <c r="R40" s="26"/>
      <c r="S40" s="26"/>
      <c r="T40" s="29"/>
      <c r="U40" s="9"/>
      <c r="V40" s="9"/>
      <c r="W40" s="9"/>
      <c r="X40" s="9"/>
      <c r="Y40" s="9"/>
      <c r="Z40" s="9"/>
      <c r="AA40" s="9"/>
      <c r="AB40" s="9"/>
      <c r="AC40" s="9"/>
    </row>
    <row r="41" spans="1:29" ht="15.75" x14ac:dyDescent="0.25">
      <c r="A41" s="9"/>
      <c r="B41" s="9">
        <v>1</v>
      </c>
      <c r="C41" s="15" t="s">
        <v>460</v>
      </c>
      <c r="D41" s="55" t="s">
        <v>302</v>
      </c>
      <c r="E41" s="9" t="s">
        <v>317</v>
      </c>
      <c r="F41" s="2" t="s">
        <v>318</v>
      </c>
      <c r="G41" s="2"/>
      <c r="H41" s="56" t="s">
        <v>34</v>
      </c>
      <c r="I41" s="55">
        <v>2752</v>
      </c>
      <c r="J41" s="3"/>
      <c r="K41" s="3"/>
      <c r="L41" s="2"/>
      <c r="M41" s="9"/>
      <c r="N41" s="9"/>
      <c r="O41" s="57">
        <f t="shared" ref="O41:O59" si="6">I41+J41+K41+L41+M41+N41</f>
        <v>2752</v>
      </c>
      <c r="P41" s="55">
        <v>49.98</v>
      </c>
      <c r="Q41" s="1"/>
      <c r="R41" s="1"/>
      <c r="S41" s="9"/>
      <c r="T41" s="58">
        <f>O41-P41-Q41-R41-S41</f>
        <v>2702.02</v>
      </c>
      <c r="U41" s="1"/>
      <c r="V41" s="9"/>
      <c r="W41" s="9" t="s">
        <v>31</v>
      </c>
      <c r="X41" s="9"/>
      <c r="Y41" s="9"/>
      <c r="Z41" s="9"/>
      <c r="AA41" s="9"/>
      <c r="AB41" s="9"/>
      <c r="AC41" s="9"/>
    </row>
    <row r="42" spans="1:29" ht="15.75" x14ac:dyDescent="0.25">
      <c r="A42" s="9"/>
      <c r="B42" s="9">
        <v>2</v>
      </c>
      <c r="C42" s="15" t="s">
        <v>460</v>
      </c>
      <c r="D42" s="55" t="s">
        <v>302</v>
      </c>
      <c r="E42" s="9" t="s">
        <v>317</v>
      </c>
      <c r="F42" s="2" t="s">
        <v>318</v>
      </c>
      <c r="G42" s="2"/>
      <c r="H42" s="56" t="s">
        <v>34</v>
      </c>
      <c r="I42" s="55">
        <v>2752</v>
      </c>
      <c r="J42" s="3"/>
      <c r="K42" s="3"/>
      <c r="L42" s="2"/>
      <c r="M42" s="9"/>
      <c r="N42" s="9"/>
      <c r="O42" s="57">
        <f t="shared" si="6"/>
        <v>2752</v>
      </c>
      <c r="P42" s="55">
        <v>49.98</v>
      </c>
      <c r="Q42" s="9"/>
      <c r="R42" s="9"/>
      <c r="S42" s="9"/>
      <c r="T42" s="58">
        <f t="shared" ref="T42:T59" si="7">O42-P42-Q42-R42-S42</f>
        <v>2702.02</v>
      </c>
      <c r="U42" s="9"/>
      <c r="V42" s="9"/>
      <c r="W42" s="9" t="s">
        <v>31</v>
      </c>
      <c r="X42" s="9"/>
      <c r="Y42" s="9"/>
      <c r="Z42" s="9"/>
      <c r="AA42" s="9"/>
      <c r="AB42" s="9"/>
      <c r="AC42" s="9"/>
    </row>
    <row r="43" spans="1:29" ht="15.75" x14ac:dyDescent="0.25">
      <c r="A43" s="9"/>
      <c r="B43" s="9">
        <v>3</v>
      </c>
      <c r="C43" s="15" t="s">
        <v>460</v>
      </c>
      <c r="D43" s="55" t="s">
        <v>302</v>
      </c>
      <c r="E43" s="9" t="s">
        <v>317</v>
      </c>
      <c r="F43" s="2" t="s">
        <v>318</v>
      </c>
      <c r="G43" s="2"/>
      <c r="H43" s="56" t="s">
        <v>34</v>
      </c>
      <c r="I43" s="55">
        <v>2752</v>
      </c>
      <c r="J43" s="3"/>
      <c r="K43" s="3"/>
      <c r="L43" s="2"/>
      <c r="M43" s="9"/>
      <c r="N43" s="9"/>
      <c r="O43" s="57">
        <f t="shared" si="6"/>
        <v>2752</v>
      </c>
      <c r="P43" s="55">
        <v>49.98</v>
      </c>
      <c r="Q43" s="9"/>
      <c r="R43" s="9"/>
      <c r="S43" s="9"/>
      <c r="T43" s="58">
        <f t="shared" si="7"/>
        <v>2702.02</v>
      </c>
      <c r="U43" s="9"/>
      <c r="V43" s="9"/>
      <c r="W43" s="9" t="s">
        <v>31</v>
      </c>
      <c r="X43" s="9"/>
      <c r="Y43" s="9"/>
      <c r="Z43" s="9"/>
      <c r="AA43" s="9"/>
      <c r="AB43" s="9"/>
      <c r="AC43" s="9"/>
    </row>
    <row r="44" spans="1:29" ht="15.75" x14ac:dyDescent="0.25">
      <c r="A44" s="9"/>
      <c r="B44" s="9">
        <v>4</v>
      </c>
      <c r="C44" s="15" t="s">
        <v>460</v>
      </c>
      <c r="D44" s="55" t="s">
        <v>302</v>
      </c>
      <c r="E44" s="9" t="s">
        <v>317</v>
      </c>
      <c r="F44" s="2" t="s">
        <v>318</v>
      </c>
      <c r="G44" s="2"/>
      <c r="H44" s="56" t="s">
        <v>34</v>
      </c>
      <c r="I44" s="55">
        <v>2752</v>
      </c>
      <c r="J44" s="3"/>
      <c r="K44" s="3"/>
      <c r="L44" s="2"/>
      <c r="M44" s="9"/>
      <c r="N44" s="9"/>
      <c r="O44" s="57">
        <f t="shared" si="6"/>
        <v>2752</v>
      </c>
      <c r="P44" s="55">
        <v>49.98</v>
      </c>
      <c r="Q44" s="9"/>
      <c r="R44" s="9"/>
      <c r="S44" s="9"/>
      <c r="T44" s="58">
        <f t="shared" si="7"/>
        <v>2702.02</v>
      </c>
      <c r="U44" s="9"/>
      <c r="V44" s="9"/>
      <c r="W44" s="9" t="s">
        <v>31</v>
      </c>
      <c r="X44" s="9"/>
      <c r="Y44" s="9"/>
      <c r="Z44" s="9"/>
      <c r="AA44" s="9"/>
      <c r="AB44" s="9"/>
      <c r="AC44" s="9"/>
    </row>
    <row r="45" spans="1:29" ht="15.75" x14ac:dyDescent="0.25">
      <c r="A45" s="9"/>
      <c r="B45" s="9">
        <v>5</v>
      </c>
      <c r="C45" s="15" t="s">
        <v>460</v>
      </c>
      <c r="D45" s="55" t="s">
        <v>302</v>
      </c>
      <c r="E45" s="9" t="s">
        <v>317</v>
      </c>
      <c r="F45" s="2" t="s">
        <v>318</v>
      </c>
      <c r="G45" s="2"/>
      <c r="H45" s="56" t="s">
        <v>34</v>
      </c>
      <c r="I45" s="55">
        <v>2389.9</v>
      </c>
      <c r="J45" s="3"/>
      <c r="K45" s="3"/>
      <c r="L45" s="2"/>
      <c r="M45" s="9"/>
      <c r="N45" s="9"/>
      <c r="O45" s="57">
        <f t="shared" si="6"/>
        <v>2389.9</v>
      </c>
      <c r="P45" s="55">
        <v>49.98</v>
      </c>
      <c r="Q45" s="9"/>
      <c r="R45" s="9"/>
      <c r="S45" s="9"/>
      <c r="T45" s="58">
        <f t="shared" si="7"/>
        <v>2339.92</v>
      </c>
      <c r="U45" s="9"/>
      <c r="V45" s="9"/>
      <c r="W45" s="9" t="s">
        <v>31</v>
      </c>
      <c r="X45" s="9"/>
      <c r="Y45" s="9"/>
      <c r="Z45" s="9"/>
      <c r="AA45" s="9"/>
      <c r="AB45" s="9"/>
      <c r="AC45" s="9"/>
    </row>
    <row r="46" spans="1:29" ht="15.75" x14ac:dyDescent="0.25">
      <c r="A46" s="9"/>
      <c r="B46" s="9">
        <v>6</v>
      </c>
      <c r="C46" s="15" t="s">
        <v>460</v>
      </c>
      <c r="D46" s="55" t="s">
        <v>302</v>
      </c>
      <c r="E46" s="9" t="s">
        <v>317</v>
      </c>
      <c r="F46" s="2" t="s">
        <v>318</v>
      </c>
      <c r="G46" s="2"/>
      <c r="H46" s="56" t="s">
        <v>34</v>
      </c>
      <c r="I46" s="55">
        <v>2389.9</v>
      </c>
      <c r="J46" s="3"/>
      <c r="K46" s="3"/>
      <c r="L46" s="2"/>
      <c r="M46" s="9"/>
      <c r="N46" s="9"/>
      <c r="O46" s="57">
        <f t="shared" si="6"/>
        <v>2389.9</v>
      </c>
      <c r="P46" s="55">
        <v>49.98</v>
      </c>
      <c r="Q46" s="9"/>
      <c r="R46" s="9"/>
      <c r="S46" s="9"/>
      <c r="T46" s="58">
        <f t="shared" si="7"/>
        <v>2339.92</v>
      </c>
      <c r="U46" s="9"/>
      <c r="V46" s="9"/>
      <c r="W46" s="9" t="s">
        <v>31</v>
      </c>
      <c r="X46" s="9"/>
      <c r="Y46" s="9"/>
      <c r="Z46" s="9"/>
      <c r="AA46" s="9"/>
      <c r="AB46" s="9"/>
      <c r="AC46" s="9"/>
    </row>
    <row r="47" spans="1:29" ht="15.75" x14ac:dyDescent="0.25">
      <c r="A47" s="9"/>
      <c r="B47" s="9">
        <v>7</v>
      </c>
      <c r="C47" s="15" t="s">
        <v>460</v>
      </c>
      <c r="D47" s="55" t="s">
        <v>302</v>
      </c>
      <c r="E47" s="9" t="s">
        <v>317</v>
      </c>
      <c r="F47" s="2" t="s">
        <v>318</v>
      </c>
      <c r="G47" s="2"/>
      <c r="H47" s="56" t="s">
        <v>34</v>
      </c>
      <c r="I47" s="55">
        <v>2752</v>
      </c>
      <c r="J47" s="3"/>
      <c r="K47" s="3"/>
      <c r="L47" s="2"/>
      <c r="M47" s="9"/>
      <c r="N47" s="9"/>
      <c r="O47" s="57">
        <f t="shared" si="6"/>
        <v>2752</v>
      </c>
      <c r="P47" s="55">
        <v>49.98</v>
      </c>
      <c r="Q47" s="9"/>
      <c r="R47" s="9"/>
      <c r="S47" s="9"/>
      <c r="T47" s="58">
        <f t="shared" si="7"/>
        <v>2702.02</v>
      </c>
      <c r="U47" s="9"/>
      <c r="V47" s="9"/>
      <c r="W47" s="9" t="s">
        <v>31</v>
      </c>
      <c r="X47" s="9"/>
      <c r="Y47" s="9"/>
      <c r="Z47" s="9"/>
      <c r="AA47" s="9"/>
      <c r="AB47" s="9"/>
      <c r="AC47" s="9"/>
    </row>
    <row r="48" spans="1:29" ht="15.75" x14ac:dyDescent="0.25">
      <c r="A48" s="9"/>
      <c r="B48" s="9">
        <v>8</v>
      </c>
      <c r="C48" s="15" t="s">
        <v>460</v>
      </c>
      <c r="D48" s="55" t="s">
        <v>302</v>
      </c>
      <c r="E48" s="9" t="s">
        <v>317</v>
      </c>
      <c r="F48" s="2" t="s">
        <v>318</v>
      </c>
      <c r="G48" s="2"/>
      <c r="H48" s="56" t="s">
        <v>34</v>
      </c>
      <c r="I48" s="55">
        <v>2752</v>
      </c>
      <c r="J48" s="3"/>
      <c r="K48" s="3"/>
      <c r="L48" s="2"/>
      <c r="M48" s="9"/>
      <c r="N48" s="9"/>
      <c r="O48" s="57">
        <f t="shared" si="6"/>
        <v>2752</v>
      </c>
      <c r="P48" s="55">
        <v>49.98</v>
      </c>
      <c r="Q48" s="9"/>
      <c r="R48" s="9"/>
      <c r="S48" s="9"/>
      <c r="T48" s="58">
        <f t="shared" si="7"/>
        <v>2702.02</v>
      </c>
      <c r="U48" s="9"/>
      <c r="V48" s="9"/>
      <c r="W48" s="9" t="s">
        <v>31</v>
      </c>
      <c r="X48" s="9"/>
      <c r="Y48" s="9"/>
      <c r="Z48" s="9"/>
      <c r="AA48" s="9"/>
      <c r="AB48" s="9"/>
      <c r="AC48" s="9"/>
    </row>
    <row r="49" spans="1:29" ht="15.75" x14ac:dyDescent="0.25">
      <c r="A49" s="9"/>
      <c r="B49" s="9">
        <v>9</v>
      </c>
      <c r="C49" s="15" t="s">
        <v>460</v>
      </c>
      <c r="D49" s="55" t="s">
        <v>302</v>
      </c>
      <c r="E49" s="9" t="s">
        <v>317</v>
      </c>
      <c r="F49" s="2" t="s">
        <v>318</v>
      </c>
      <c r="G49" s="2"/>
      <c r="H49" s="56" t="s">
        <v>34</v>
      </c>
      <c r="I49" s="55">
        <v>2752</v>
      </c>
      <c r="J49" s="3"/>
      <c r="K49" s="3"/>
      <c r="L49" s="2"/>
      <c r="M49" s="9"/>
      <c r="N49" s="9"/>
      <c r="O49" s="57">
        <f t="shared" si="6"/>
        <v>2752</v>
      </c>
      <c r="P49" s="55">
        <v>49.98</v>
      </c>
      <c r="Q49" s="9"/>
      <c r="R49" s="9"/>
      <c r="S49" s="9"/>
      <c r="T49" s="58">
        <f t="shared" si="7"/>
        <v>2702.02</v>
      </c>
      <c r="U49" s="9"/>
      <c r="V49" s="9"/>
      <c r="W49" s="9" t="s">
        <v>31</v>
      </c>
      <c r="X49" s="9"/>
      <c r="Y49" s="9"/>
      <c r="Z49" s="9"/>
      <c r="AA49" s="9"/>
      <c r="AB49" s="9"/>
      <c r="AC49" s="9"/>
    </row>
    <row r="50" spans="1:29" ht="15.75" x14ac:dyDescent="0.25">
      <c r="A50" s="9"/>
      <c r="B50" s="9">
        <v>10</v>
      </c>
      <c r="C50" s="3" t="s">
        <v>319</v>
      </c>
      <c r="D50" s="4" t="s">
        <v>301</v>
      </c>
      <c r="E50" s="9" t="s">
        <v>317</v>
      </c>
      <c r="F50" s="2" t="s">
        <v>318</v>
      </c>
      <c r="G50" s="2"/>
      <c r="H50" s="56" t="s">
        <v>34</v>
      </c>
      <c r="I50" s="55">
        <v>3210.5</v>
      </c>
      <c r="J50" s="3"/>
      <c r="K50" s="3"/>
      <c r="L50" s="2"/>
      <c r="M50" s="9"/>
      <c r="N50" s="9"/>
      <c r="O50" s="57">
        <f t="shared" si="6"/>
        <v>3210.5</v>
      </c>
      <c r="P50" s="55">
        <v>133.72999999999999</v>
      </c>
      <c r="Q50" s="9"/>
      <c r="R50" s="9"/>
      <c r="S50" s="9"/>
      <c r="T50" s="58">
        <f t="shared" si="7"/>
        <v>3076.77</v>
      </c>
      <c r="U50" s="9"/>
      <c r="V50" s="9"/>
      <c r="W50" s="9" t="s">
        <v>31</v>
      </c>
      <c r="X50" s="9"/>
      <c r="Y50" s="9"/>
      <c r="Z50" s="9"/>
      <c r="AA50" s="9"/>
      <c r="AB50" s="9"/>
      <c r="AC50" s="9"/>
    </row>
    <row r="51" spans="1:29" ht="15.75" x14ac:dyDescent="0.25">
      <c r="A51" s="9"/>
      <c r="B51" s="9">
        <v>11</v>
      </c>
      <c r="C51" s="3" t="s">
        <v>461</v>
      </c>
      <c r="D51" s="55" t="s">
        <v>302</v>
      </c>
      <c r="E51" s="9" t="s">
        <v>317</v>
      </c>
      <c r="F51" s="2" t="s">
        <v>318</v>
      </c>
      <c r="G51" s="2"/>
      <c r="H51" s="56" t="s">
        <v>34</v>
      </c>
      <c r="I51" s="55">
        <v>2752</v>
      </c>
      <c r="J51" s="3"/>
      <c r="K51" s="3"/>
      <c r="L51" s="2"/>
      <c r="M51" s="9"/>
      <c r="N51" s="9"/>
      <c r="O51" s="57">
        <f t="shared" si="6"/>
        <v>2752</v>
      </c>
      <c r="P51" s="55">
        <v>49.98</v>
      </c>
      <c r="Q51" s="9"/>
      <c r="R51" s="9"/>
      <c r="S51" s="9"/>
      <c r="T51" s="58">
        <f t="shared" si="7"/>
        <v>2702.02</v>
      </c>
      <c r="U51" s="9"/>
      <c r="V51" s="9"/>
      <c r="W51" s="9" t="s">
        <v>31</v>
      </c>
      <c r="X51" s="9"/>
      <c r="Y51" s="9"/>
      <c r="Z51" s="9"/>
      <c r="AA51" s="9"/>
      <c r="AB51" s="9"/>
      <c r="AC51" s="9"/>
    </row>
    <row r="52" spans="1:29" ht="15.75" x14ac:dyDescent="0.25">
      <c r="A52" s="9"/>
      <c r="B52" s="9">
        <v>12</v>
      </c>
      <c r="C52" s="3" t="s">
        <v>461</v>
      </c>
      <c r="D52" s="55" t="s">
        <v>302</v>
      </c>
      <c r="E52" s="9" t="s">
        <v>317</v>
      </c>
      <c r="F52" s="2" t="s">
        <v>318</v>
      </c>
      <c r="G52" s="2"/>
      <c r="H52" s="56" t="s">
        <v>34</v>
      </c>
      <c r="I52" s="55">
        <v>2389.9</v>
      </c>
      <c r="J52" s="3"/>
      <c r="K52" s="3"/>
      <c r="L52" s="2"/>
      <c r="M52" s="9"/>
      <c r="N52" s="9"/>
      <c r="O52" s="57">
        <f t="shared" si="6"/>
        <v>2389.9</v>
      </c>
      <c r="P52" s="55">
        <v>49.98</v>
      </c>
      <c r="Q52" s="9"/>
      <c r="R52" s="9"/>
      <c r="S52" s="9"/>
      <c r="T52" s="58">
        <f t="shared" si="7"/>
        <v>2339.92</v>
      </c>
      <c r="U52" s="9"/>
      <c r="V52" s="9"/>
      <c r="W52" s="9" t="s">
        <v>31</v>
      </c>
      <c r="X52" s="9"/>
      <c r="Y52" s="9"/>
      <c r="Z52" s="9"/>
      <c r="AA52" s="9"/>
      <c r="AB52" s="9"/>
      <c r="AC52" s="9"/>
    </row>
    <row r="53" spans="1:29" ht="15.75" x14ac:dyDescent="0.25">
      <c r="A53" s="9"/>
      <c r="B53" s="9">
        <v>13</v>
      </c>
      <c r="C53" s="3" t="s">
        <v>461</v>
      </c>
      <c r="D53" s="55" t="s">
        <v>302</v>
      </c>
      <c r="E53" s="9" t="s">
        <v>317</v>
      </c>
      <c r="F53" s="2" t="s">
        <v>318</v>
      </c>
      <c r="G53" s="2"/>
      <c r="H53" s="56" t="s">
        <v>34</v>
      </c>
      <c r="I53" s="55">
        <v>2752</v>
      </c>
      <c r="J53" s="3"/>
      <c r="K53" s="3"/>
      <c r="L53" s="2"/>
      <c r="M53" s="9"/>
      <c r="N53" s="9"/>
      <c r="O53" s="57">
        <f t="shared" si="6"/>
        <v>2752</v>
      </c>
      <c r="P53" s="55">
        <v>49.98</v>
      </c>
      <c r="Q53" s="9"/>
      <c r="R53" s="9"/>
      <c r="S53" s="9"/>
      <c r="T53" s="58">
        <f t="shared" si="7"/>
        <v>2702.02</v>
      </c>
      <c r="U53" s="9"/>
      <c r="V53" s="9"/>
      <c r="W53" s="9" t="s">
        <v>31</v>
      </c>
      <c r="X53" s="9"/>
      <c r="Y53" s="9"/>
      <c r="Z53" s="9"/>
      <c r="AA53" s="9"/>
      <c r="AB53" s="9"/>
      <c r="AC53" s="9"/>
    </row>
    <row r="54" spans="1:29" ht="15.75" x14ac:dyDescent="0.25">
      <c r="A54" s="9"/>
      <c r="B54" s="9">
        <v>14</v>
      </c>
      <c r="C54" s="3" t="s">
        <v>461</v>
      </c>
      <c r="D54" s="55" t="s">
        <v>302</v>
      </c>
      <c r="E54" s="9" t="s">
        <v>317</v>
      </c>
      <c r="F54" s="2" t="s">
        <v>318</v>
      </c>
      <c r="G54" s="2"/>
      <c r="H54" s="56" t="s">
        <v>34</v>
      </c>
      <c r="I54" s="55">
        <v>2027.8</v>
      </c>
      <c r="J54" s="3"/>
      <c r="K54" s="3"/>
      <c r="L54" s="2"/>
      <c r="M54" s="9"/>
      <c r="N54" s="9"/>
      <c r="O54" s="57">
        <f t="shared" si="6"/>
        <v>2027.8</v>
      </c>
      <c r="P54" s="55">
        <v>49.98</v>
      </c>
      <c r="Q54" s="9"/>
      <c r="R54" s="9"/>
      <c r="S54" s="9"/>
      <c r="T54" s="58">
        <f t="shared" si="7"/>
        <v>1977.82</v>
      </c>
      <c r="U54" s="9"/>
      <c r="V54" s="9"/>
      <c r="W54" s="9" t="s">
        <v>31</v>
      </c>
      <c r="X54" s="9"/>
      <c r="Y54" s="9"/>
      <c r="Z54" s="9"/>
      <c r="AA54" s="9"/>
      <c r="AB54" s="9"/>
      <c r="AC54" s="9"/>
    </row>
    <row r="55" spans="1:29" ht="15.75" x14ac:dyDescent="0.25">
      <c r="A55" s="9"/>
      <c r="B55" s="9">
        <v>15</v>
      </c>
      <c r="C55" s="3" t="s">
        <v>461</v>
      </c>
      <c r="D55" s="55" t="s">
        <v>302</v>
      </c>
      <c r="E55" s="9" t="s">
        <v>317</v>
      </c>
      <c r="F55" s="2" t="s">
        <v>318</v>
      </c>
      <c r="G55" s="2"/>
      <c r="H55" s="56" t="s">
        <v>34</v>
      </c>
      <c r="I55" s="55">
        <v>2752</v>
      </c>
      <c r="J55" s="3"/>
      <c r="K55" s="3"/>
      <c r="L55" s="2"/>
      <c r="M55" s="9"/>
      <c r="N55" s="9"/>
      <c r="O55" s="57">
        <f t="shared" si="6"/>
        <v>2752</v>
      </c>
      <c r="P55" s="55">
        <v>49.98</v>
      </c>
      <c r="Q55" s="9"/>
      <c r="R55" s="9"/>
      <c r="S55" s="9"/>
      <c r="T55" s="58">
        <f t="shared" si="7"/>
        <v>2702.02</v>
      </c>
      <c r="U55" s="9"/>
      <c r="V55" s="9"/>
      <c r="W55" s="9" t="s">
        <v>31</v>
      </c>
      <c r="X55" s="9"/>
      <c r="Y55" s="9"/>
      <c r="Z55" s="9"/>
      <c r="AA55" s="9"/>
      <c r="AB55" s="9"/>
      <c r="AC55" s="9"/>
    </row>
    <row r="56" spans="1:29" ht="15.75" x14ac:dyDescent="0.25">
      <c r="A56" s="9"/>
      <c r="B56" s="9">
        <v>16</v>
      </c>
      <c r="C56" s="3" t="s">
        <v>461</v>
      </c>
      <c r="D56" s="55" t="s">
        <v>302</v>
      </c>
      <c r="E56" s="9" t="s">
        <v>317</v>
      </c>
      <c r="F56" s="2" t="s">
        <v>318</v>
      </c>
      <c r="G56" s="2"/>
      <c r="H56" s="56" t="s">
        <v>34</v>
      </c>
      <c r="I56" s="55">
        <v>2752</v>
      </c>
      <c r="J56" s="3"/>
      <c r="K56" s="3"/>
      <c r="L56" s="2"/>
      <c r="M56" s="9"/>
      <c r="N56" s="9"/>
      <c r="O56" s="57">
        <f t="shared" si="6"/>
        <v>2752</v>
      </c>
      <c r="P56" s="55">
        <v>49.98</v>
      </c>
      <c r="Q56" s="9"/>
      <c r="R56" s="9"/>
      <c r="S56" s="9"/>
      <c r="T56" s="58">
        <f t="shared" si="7"/>
        <v>2702.02</v>
      </c>
      <c r="U56" s="9"/>
      <c r="V56" s="9"/>
      <c r="W56" s="9" t="s">
        <v>31</v>
      </c>
      <c r="X56" s="9"/>
      <c r="Y56" s="9"/>
      <c r="Z56" s="9"/>
      <c r="AA56" s="9"/>
      <c r="AB56" s="9"/>
      <c r="AC56" s="9"/>
    </row>
    <row r="57" spans="1:29" ht="15.75" x14ac:dyDescent="0.25">
      <c r="A57" s="9"/>
      <c r="B57" s="9">
        <v>17</v>
      </c>
      <c r="C57" s="3" t="s">
        <v>461</v>
      </c>
      <c r="D57" s="55" t="s">
        <v>302</v>
      </c>
      <c r="E57" s="9" t="s">
        <v>317</v>
      </c>
      <c r="F57" s="2" t="s">
        <v>318</v>
      </c>
      <c r="G57" s="2"/>
      <c r="H57" s="56" t="s">
        <v>34</v>
      </c>
      <c r="I57" s="55">
        <v>905.25</v>
      </c>
      <c r="J57" s="3"/>
      <c r="K57" s="3"/>
      <c r="L57" s="2"/>
      <c r="M57" s="9"/>
      <c r="N57" s="9"/>
      <c r="O57" s="57">
        <f t="shared" si="6"/>
        <v>905.25</v>
      </c>
      <c r="P57" s="59">
        <v>49.98</v>
      </c>
      <c r="Q57" s="9"/>
      <c r="R57" s="9"/>
      <c r="S57" s="9"/>
      <c r="T57" s="58">
        <f t="shared" si="7"/>
        <v>855.27</v>
      </c>
      <c r="U57" s="9"/>
      <c r="V57" s="9"/>
      <c r="W57" s="9" t="s">
        <v>31</v>
      </c>
      <c r="X57" s="9"/>
      <c r="Y57" s="9"/>
      <c r="Z57" s="9"/>
      <c r="AA57" s="9"/>
      <c r="AB57" s="9"/>
      <c r="AC57" s="9"/>
    </row>
    <row r="58" spans="1:29" ht="15.75" x14ac:dyDescent="0.25">
      <c r="A58" s="9"/>
      <c r="B58" s="9">
        <v>18</v>
      </c>
      <c r="C58" s="3" t="s">
        <v>461</v>
      </c>
      <c r="D58" s="55" t="s">
        <v>302</v>
      </c>
      <c r="E58" s="9" t="s">
        <v>317</v>
      </c>
      <c r="F58" s="2" t="s">
        <v>318</v>
      </c>
      <c r="G58" s="2"/>
      <c r="H58" s="56" t="s">
        <v>34</v>
      </c>
      <c r="I58" s="55">
        <v>2752</v>
      </c>
      <c r="J58" s="3"/>
      <c r="K58" s="3"/>
      <c r="L58" s="2"/>
      <c r="M58" s="9"/>
      <c r="N58" s="9"/>
      <c r="O58" s="57">
        <f t="shared" si="6"/>
        <v>2752</v>
      </c>
      <c r="P58" s="59">
        <v>49.98</v>
      </c>
      <c r="Q58" s="9"/>
      <c r="R58" s="9"/>
      <c r="S58" s="9"/>
      <c r="T58" s="58">
        <f t="shared" si="7"/>
        <v>2702.02</v>
      </c>
      <c r="U58" s="9"/>
      <c r="V58" s="9"/>
      <c r="W58" s="9" t="s">
        <v>31</v>
      </c>
      <c r="X58" s="9"/>
      <c r="Y58" s="9"/>
      <c r="Z58" s="9"/>
      <c r="AA58" s="9"/>
      <c r="AB58" s="9"/>
      <c r="AC58" s="9"/>
    </row>
    <row r="59" spans="1:29" s="2" customFormat="1" ht="15.75" x14ac:dyDescent="0.25">
      <c r="A59" s="9"/>
      <c r="B59" s="9">
        <v>19</v>
      </c>
      <c r="C59" s="3" t="s">
        <v>461</v>
      </c>
      <c r="D59" s="55" t="s">
        <v>302</v>
      </c>
      <c r="E59" s="9" t="s">
        <v>317</v>
      </c>
      <c r="F59" s="2" t="s">
        <v>321</v>
      </c>
      <c r="H59" s="56" t="s">
        <v>34</v>
      </c>
      <c r="I59" s="55">
        <v>2752</v>
      </c>
      <c r="J59" s="3"/>
      <c r="K59" s="3"/>
      <c r="M59" s="9"/>
      <c r="N59" s="9"/>
      <c r="O59" s="57">
        <f t="shared" si="6"/>
        <v>2752</v>
      </c>
      <c r="P59" s="59">
        <v>49.98</v>
      </c>
      <c r="Q59" s="9"/>
      <c r="R59" s="9"/>
      <c r="S59" s="9"/>
      <c r="T59" s="58">
        <f t="shared" si="7"/>
        <v>2702.02</v>
      </c>
      <c r="U59" s="9" t="s">
        <v>322</v>
      </c>
      <c r="V59" s="9"/>
      <c r="W59" s="9" t="s">
        <v>31</v>
      </c>
      <c r="X59" s="9"/>
      <c r="Y59" s="9"/>
      <c r="Z59" s="9"/>
      <c r="AA59" s="9"/>
      <c r="AB59" s="9"/>
      <c r="AC59" s="9"/>
    </row>
    <row r="60" spans="1:29" ht="18" x14ac:dyDescent="0.4">
      <c r="A60" s="9"/>
      <c r="B60" s="9"/>
      <c r="C60" s="30" t="s">
        <v>320</v>
      </c>
      <c r="D60" s="9"/>
      <c r="E60" s="9"/>
      <c r="F60" s="9"/>
      <c r="G60" s="60"/>
      <c r="H60" s="9"/>
      <c r="I60" s="61">
        <f>SUM(I41:I59)</f>
        <v>49089.25</v>
      </c>
      <c r="J60" s="62">
        <v>0</v>
      </c>
      <c r="K60" s="62">
        <v>0</v>
      </c>
      <c r="L60" s="62">
        <v>0</v>
      </c>
      <c r="M60" s="62">
        <f>SUM(M41:M58)</f>
        <v>0</v>
      </c>
      <c r="N60" s="62">
        <v>0</v>
      </c>
      <c r="O60" s="61">
        <f>SUM(O41:O58)</f>
        <v>46337.25</v>
      </c>
      <c r="P60" s="61">
        <f>SUM(P41:P59)</f>
        <v>1033.3700000000001</v>
      </c>
      <c r="Q60" s="62">
        <v>0</v>
      </c>
      <c r="R60" s="62">
        <v>0</v>
      </c>
      <c r="S60" s="62">
        <v>0</v>
      </c>
      <c r="T60" s="61">
        <f>SUM(T41:T58)</f>
        <v>45353.859999999986</v>
      </c>
      <c r="U60" s="9"/>
      <c r="V60" s="9"/>
      <c r="W60" s="9"/>
      <c r="X60" s="9"/>
      <c r="Y60" s="9"/>
      <c r="Z60" s="9"/>
      <c r="AA60" s="9"/>
      <c r="AB60" s="9"/>
      <c r="AC60" s="9"/>
    </row>
    <row r="61" spans="1:29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.7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.7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.7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63" t="s">
        <v>298</v>
      </c>
      <c r="U64" s="9"/>
      <c r="V64" s="9"/>
      <c r="W64" s="9"/>
      <c r="X64" s="9"/>
      <c r="Y64" s="9"/>
      <c r="Z64" s="9"/>
      <c r="AA64" s="9"/>
      <c r="AB64" s="9"/>
      <c r="AC64" s="9"/>
    </row>
    <row r="65" spans="1:29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</sheetData>
  <mergeCells count="11">
    <mergeCell ref="B35:T35"/>
    <mergeCell ref="B36:T36"/>
    <mergeCell ref="B37:T37"/>
    <mergeCell ref="B1:T1"/>
    <mergeCell ref="B2:T2"/>
    <mergeCell ref="D30:E30"/>
    <mergeCell ref="H30:K30"/>
    <mergeCell ref="O30:R30"/>
    <mergeCell ref="D31:E31"/>
    <mergeCell ref="H31:K31"/>
    <mergeCell ref="O31:R31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2"/>
  <sheetViews>
    <sheetView zoomScale="80" zoomScaleNormal="80" workbookViewId="0">
      <selection activeCell="X25" sqref="X25"/>
    </sheetView>
  </sheetViews>
  <sheetFormatPr baseColWidth="10" defaultRowHeight="15" x14ac:dyDescent="0.25"/>
  <cols>
    <col min="1" max="1" width="4.7109375" bestFit="1" customWidth="1"/>
    <col min="2" max="2" width="32.5703125" bestFit="1" customWidth="1"/>
    <col min="3" max="3" width="10.28515625" bestFit="1" customWidth="1"/>
    <col min="4" max="4" width="22.5703125" bestFit="1" customWidth="1"/>
    <col min="5" max="5" width="13.85546875" bestFit="1" customWidth="1"/>
  </cols>
  <sheetData>
    <row r="2" spans="1:31" ht="15.75" x14ac:dyDescent="0.2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x14ac:dyDescent="0.25">
      <c r="A3" s="2"/>
      <c r="B3" s="75" t="s">
        <v>330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x14ac:dyDescent="0.25">
      <c r="A4" s="2"/>
      <c r="B4" s="75" t="s">
        <v>232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75" x14ac:dyDescent="0.25">
      <c r="A5" s="2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.75" x14ac:dyDescent="0.25">
      <c r="A6" s="30" t="s">
        <v>233</v>
      </c>
      <c r="B6" s="53" t="s">
        <v>2</v>
      </c>
      <c r="C6" s="46" t="s">
        <v>3</v>
      </c>
      <c r="D6" s="46" t="s">
        <v>4</v>
      </c>
      <c r="E6" s="47" t="s">
        <v>5</v>
      </c>
      <c r="F6" s="47" t="s">
        <v>6</v>
      </c>
      <c r="G6" s="53" t="s">
        <v>234</v>
      </c>
      <c r="H6" s="48" t="s">
        <v>8</v>
      </c>
      <c r="I6" s="48" t="s">
        <v>9</v>
      </c>
      <c r="J6" s="48" t="s">
        <v>10</v>
      </c>
      <c r="K6" s="46" t="s">
        <v>11</v>
      </c>
      <c r="L6" s="46" t="s">
        <v>12</v>
      </c>
      <c r="M6" s="47" t="s">
        <v>13</v>
      </c>
      <c r="N6" s="47" t="s">
        <v>14</v>
      </c>
      <c r="O6" s="47" t="s">
        <v>15</v>
      </c>
      <c r="P6" s="47" t="s">
        <v>16</v>
      </c>
      <c r="Q6" s="47" t="s">
        <v>17</v>
      </c>
      <c r="R6" s="47" t="s">
        <v>18</v>
      </c>
      <c r="S6" s="49" t="s">
        <v>19</v>
      </c>
      <c r="T6" s="50" t="s">
        <v>20</v>
      </c>
      <c r="U6" s="30" t="s">
        <v>21</v>
      </c>
      <c r="V6" s="2"/>
      <c r="W6" s="30" t="s">
        <v>22</v>
      </c>
      <c r="X6" s="30" t="s">
        <v>23</v>
      </c>
      <c r="Y6" s="2"/>
      <c r="Z6" s="30" t="s">
        <v>454</v>
      </c>
      <c r="AA6" s="30" t="s">
        <v>10</v>
      </c>
      <c r="AB6" s="30" t="s">
        <v>11</v>
      </c>
      <c r="AC6" s="30" t="s">
        <v>452</v>
      </c>
      <c r="AD6" s="2"/>
      <c r="AE6" s="2"/>
    </row>
    <row r="7" spans="1:31" ht="15.75" x14ac:dyDescent="0.25">
      <c r="A7" s="34"/>
      <c r="B7" s="71"/>
      <c r="C7" s="42"/>
      <c r="D7" s="42"/>
      <c r="E7" s="43"/>
      <c r="F7" s="43"/>
      <c r="G7" s="71"/>
      <c r="H7" s="28"/>
      <c r="I7" s="28"/>
      <c r="J7" s="28"/>
      <c r="K7" s="27"/>
      <c r="L7" s="27"/>
      <c r="M7" s="26"/>
      <c r="N7" s="26"/>
      <c r="O7" s="26"/>
      <c r="P7" s="26"/>
      <c r="Q7" s="26"/>
      <c r="R7" s="26"/>
      <c r="S7" s="29"/>
      <c r="T7" s="40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x14ac:dyDescent="0.25">
      <c r="A8" s="9">
        <v>1</v>
      </c>
      <c r="B8" s="3" t="s">
        <v>235</v>
      </c>
      <c r="C8" s="37" t="s">
        <v>236</v>
      </c>
      <c r="D8" s="37" t="s">
        <v>237</v>
      </c>
      <c r="E8" s="3" t="s">
        <v>238</v>
      </c>
      <c r="F8" s="3"/>
      <c r="G8" s="3"/>
      <c r="H8" s="37">
        <v>1323</v>
      </c>
      <c r="I8" s="37">
        <v>127.05</v>
      </c>
      <c r="J8" s="44"/>
      <c r="K8" s="44"/>
      <c r="L8" s="68"/>
      <c r="M8" s="68"/>
      <c r="N8" s="44">
        <f>SUM(H8:M8)</f>
        <v>1450.05</v>
      </c>
      <c r="O8" s="37"/>
      <c r="P8" s="68"/>
      <c r="Q8" s="68"/>
      <c r="R8" s="68"/>
      <c r="S8" s="33">
        <f>+N8-O8-P8-Q8-R8</f>
        <v>1450.05</v>
      </c>
      <c r="T8" s="68"/>
      <c r="U8" s="2"/>
      <c r="V8" s="2"/>
      <c r="W8" s="9" t="s">
        <v>31</v>
      </c>
      <c r="X8" s="2"/>
      <c r="Y8" s="2"/>
      <c r="Z8" s="66">
        <f>H8*2/30.4</f>
        <v>87.039473684210535</v>
      </c>
      <c r="AA8" s="66">
        <f>15*50/365*Z8</f>
        <v>178.84823359769291</v>
      </c>
      <c r="AB8" s="66">
        <f>15*5/365*Z8</f>
        <v>17.884823359769285</v>
      </c>
      <c r="AC8" s="66">
        <f>AA8+AB8</f>
        <v>196.7330569574622</v>
      </c>
      <c r="AD8" s="2"/>
      <c r="AE8" s="2"/>
    </row>
    <row r="9" spans="1:31" ht="15.75" x14ac:dyDescent="0.25">
      <c r="A9" s="9">
        <v>2</v>
      </c>
      <c r="B9" s="3" t="s">
        <v>239</v>
      </c>
      <c r="C9" s="37" t="s">
        <v>236</v>
      </c>
      <c r="D9" s="37" t="s">
        <v>237</v>
      </c>
      <c r="E9" s="3" t="s">
        <v>238</v>
      </c>
      <c r="F9" s="3"/>
      <c r="G9" s="3"/>
      <c r="H9" s="37">
        <v>1323</v>
      </c>
      <c r="I9" s="37">
        <v>127.05</v>
      </c>
      <c r="J9" s="44"/>
      <c r="K9" s="44"/>
      <c r="L9" s="68"/>
      <c r="M9" s="68"/>
      <c r="N9" s="44">
        <f t="shared" ref="N9:N21" si="0">SUM(H9:M9)</f>
        <v>1450.05</v>
      </c>
      <c r="O9" s="37"/>
      <c r="P9" s="68"/>
      <c r="Q9" s="68"/>
      <c r="R9" s="68"/>
      <c r="S9" s="33">
        <f t="shared" ref="S9:S21" si="1">+N9-O9-P9-Q9-R9</f>
        <v>1450.05</v>
      </c>
      <c r="T9" s="68"/>
      <c r="U9" s="2"/>
      <c r="V9" s="2"/>
      <c r="W9" s="9" t="s">
        <v>31</v>
      </c>
      <c r="X9" s="2"/>
      <c r="Y9" s="2"/>
      <c r="Z9" s="66">
        <f>H9*2/30.4</f>
        <v>87.039473684210535</v>
      </c>
      <c r="AA9" s="66">
        <f t="shared" ref="AA9:AA21" si="2">15*50/365*Z9</f>
        <v>178.84823359769291</v>
      </c>
      <c r="AB9" s="66">
        <f t="shared" ref="AB9:AB21" si="3">15*5/365*Z9</f>
        <v>17.884823359769285</v>
      </c>
      <c r="AC9" s="66">
        <f t="shared" ref="AC9:AC21" si="4">AA9+AB9</f>
        <v>196.7330569574622</v>
      </c>
      <c r="AD9" s="2"/>
      <c r="AE9" s="2"/>
    </row>
    <row r="10" spans="1:31" ht="15.75" x14ac:dyDescent="0.25">
      <c r="A10" s="9">
        <v>3</v>
      </c>
      <c r="B10" s="3" t="s">
        <v>240</v>
      </c>
      <c r="C10" s="37" t="s">
        <v>236</v>
      </c>
      <c r="D10" s="37" t="s">
        <v>237</v>
      </c>
      <c r="E10" s="3" t="s">
        <v>238</v>
      </c>
      <c r="F10" s="3"/>
      <c r="G10" s="3"/>
      <c r="H10" s="37">
        <v>2025</v>
      </c>
      <c r="I10" s="37">
        <v>70.12</v>
      </c>
      <c r="J10" s="44"/>
      <c r="K10" s="44"/>
      <c r="L10" s="68"/>
      <c r="M10" s="68"/>
      <c r="N10" s="44">
        <f t="shared" si="0"/>
        <v>2095.12</v>
      </c>
      <c r="O10" s="37"/>
      <c r="P10" s="68"/>
      <c r="Q10" s="68"/>
      <c r="R10" s="68"/>
      <c r="S10" s="33">
        <f t="shared" si="1"/>
        <v>2095.12</v>
      </c>
      <c r="T10" s="68"/>
      <c r="U10" s="2"/>
      <c r="V10" s="2"/>
      <c r="W10" s="9" t="s">
        <v>31</v>
      </c>
      <c r="X10" s="2"/>
      <c r="Y10" s="2"/>
      <c r="Z10" s="66">
        <f>H10*2/30.4</f>
        <v>133.22368421052633</v>
      </c>
      <c r="AA10" s="66">
        <f t="shared" si="2"/>
        <v>273.74729632299932</v>
      </c>
      <c r="AB10" s="66">
        <f t="shared" si="3"/>
        <v>27.374729632299928</v>
      </c>
      <c r="AC10" s="66">
        <f t="shared" si="4"/>
        <v>301.12202595529925</v>
      </c>
      <c r="AD10" s="2"/>
      <c r="AE10" s="2"/>
    </row>
    <row r="11" spans="1:31" ht="15.75" x14ac:dyDescent="0.25">
      <c r="A11" s="9">
        <v>4</v>
      </c>
      <c r="B11" s="3" t="s">
        <v>241</v>
      </c>
      <c r="C11" s="37" t="s">
        <v>236</v>
      </c>
      <c r="D11" s="37" t="s">
        <v>237</v>
      </c>
      <c r="E11" s="3" t="s">
        <v>238</v>
      </c>
      <c r="F11" s="3"/>
      <c r="G11" s="3"/>
      <c r="H11" s="37">
        <v>2531</v>
      </c>
      <c r="I11" s="37"/>
      <c r="J11" s="44"/>
      <c r="K11" s="44"/>
      <c r="L11" s="68"/>
      <c r="M11" s="68"/>
      <c r="N11" s="44">
        <f t="shared" si="0"/>
        <v>2531</v>
      </c>
      <c r="O11" s="37">
        <v>10.94</v>
      </c>
      <c r="P11" s="68"/>
      <c r="Q11" s="68"/>
      <c r="R11" s="68"/>
      <c r="S11" s="33">
        <f t="shared" si="1"/>
        <v>2520.06</v>
      </c>
      <c r="T11" s="68"/>
      <c r="U11" s="2"/>
      <c r="V11" s="2"/>
      <c r="W11" s="9" t="s">
        <v>31</v>
      </c>
      <c r="X11" s="2"/>
      <c r="Y11" s="2"/>
      <c r="Z11" s="66">
        <f>H11*2/30.4</f>
        <v>166.51315789473685</v>
      </c>
      <c r="AA11" s="66">
        <f t="shared" si="2"/>
        <v>342.15032444124012</v>
      </c>
      <c r="AB11" s="66">
        <f t="shared" si="3"/>
        <v>34.215032444124006</v>
      </c>
      <c r="AC11" s="66">
        <f t="shared" si="4"/>
        <v>376.36535688536412</v>
      </c>
      <c r="AD11" s="2"/>
      <c r="AE11" s="2"/>
    </row>
    <row r="12" spans="1:31" ht="15.75" x14ac:dyDescent="0.25">
      <c r="A12" s="9">
        <v>5</v>
      </c>
      <c r="B12" s="3" t="s">
        <v>242</v>
      </c>
      <c r="C12" s="37" t="s">
        <v>236</v>
      </c>
      <c r="D12" s="37" t="s">
        <v>237</v>
      </c>
      <c r="E12" s="3" t="s">
        <v>238</v>
      </c>
      <c r="F12" s="3"/>
      <c r="G12" s="3"/>
      <c r="H12" s="37">
        <v>1747.2</v>
      </c>
      <c r="I12" s="37">
        <v>93</v>
      </c>
      <c r="J12" s="44"/>
      <c r="K12" s="44"/>
      <c r="L12" s="68"/>
      <c r="M12" s="32"/>
      <c r="N12" s="44">
        <f t="shared" si="0"/>
        <v>1840.2</v>
      </c>
      <c r="O12" s="37"/>
      <c r="P12" s="32"/>
      <c r="Q12" s="68"/>
      <c r="R12" s="68"/>
      <c r="S12" s="33">
        <f t="shared" si="1"/>
        <v>1840.2</v>
      </c>
      <c r="T12" s="68"/>
      <c r="U12" s="2"/>
      <c r="V12" s="2"/>
      <c r="W12" s="9" t="s">
        <v>31</v>
      </c>
      <c r="X12" s="2"/>
      <c r="Y12" s="2"/>
      <c r="Z12" s="66">
        <f>H12*2/30.4</f>
        <v>114.94736842105264</v>
      </c>
      <c r="AA12" s="66">
        <f t="shared" si="2"/>
        <v>236.19322278298492</v>
      </c>
      <c r="AB12" s="66">
        <f t="shared" si="3"/>
        <v>23.619322278298487</v>
      </c>
      <c r="AC12" s="66">
        <f t="shared" si="4"/>
        <v>259.8125450612834</v>
      </c>
      <c r="AD12" s="2"/>
      <c r="AE12" s="2"/>
    </row>
    <row r="13" spans="1:31" ht="15.75" x14ac:dyDescent="0.25">
      <c r="A13" s="9">
        <v>6</v>
      </c>
      <c r="B13" s="3" t="s">
        <v>243</v>
      </c>
      <c r="C13" s="37" t="s">
        <v>236</v>
      </c>
      <c r="D13" s="37" t="s">
        <v>237</v>
      </c>
      <c r="E13" s="3" t="s">
        <v>238</v>
      </c>
      <c r="F13" s="3"/>
      <c r="G13" s="3"/>
      <c r="H13" s="37">
        <v>1651.2</v>
      </c>
      <c r="I13" s="37">
        <v>106.04</v>
      </c>
      <c r="J13" s="44"/>
      <c r="K13" s="44"/>
      <c r="L13" s="68"/>
      <c r="M13" s="68"/>
      <c r="N13" s="44">
        <f t="shared" si="0"/>
        <v>1757.24</v>
      </c>
      <c r="O13" s="37"/>
      <c r="P13" s="32"/>
      <c r="Q13" s="68"/>
      <c r="R13" s="68"/>
      <c r="S13" s="33">
        <f t="shared" si="1"/>
        <v>1757.24</v>
      </c>
      <c r="T13" s="68"/>
      <c r="U13" s="2"/>
      <c r="V13" s="2"/>
      <c r="W13" s="9" t="s">
        <v>31</v>
      </c>
      <c r="X13" s="2"/>
      <c r="Y13" s="2"/>
      <c r="Z13" s="66">
        <f>H13*2/30.4</f>
        <v>108.63157894736842</v>
      </c>
      <c r="AA13" s="66">
        <f t="shared" si="2"/>
        <v>223.21557317952417</v>
      </c>
      <c r="AB13" s="66">
        <f t="shared" si="3"/>
        <v>22.321557317952415</v>
      </c>
      <c r="AC13" s="66">
        <f t="shared" si="4"/>
        <v>245.5371304974766</v>
      </c>
      <c r="AD13" s="2"/>
      <c r="AE13" s="2"/>
    </row>
    <row r="14" spans="1:31" ht="15.75" x14ac:dyDescent="0.25">
      <c r="A14" s="9">
        <v>7</v>
      </c>
      <c r="B14" s="3" t="s">
        <v>244</v>
      </c>
      <c r="C14" s="37" t="s">
        <v>236</v>
      </c>
      <c r="D14" s="37" t="s">
        <v>237</v>
      </c>
      <c r="E14" s="3" t="s">
        <v>238</v>
      </c>
      <c r="F14" s="3"/>
      <c r="G14" s="3"/>
      <c r="H14" s="37">
        <v>1834.4</v>
      </c>
      <c r="I14" s="37">
        <v>82.32</v>
      </c>
      <c r="J14" s="44"/>
      <c r="K14" s="44"/>
      <c r="L14" s="68"/>
      <c r="M14" s="68"/>
      <c r="N14" s="44">
        <f t="shared" si="0"/>
        <v>1916.72</v>
      </c>
      <c r="O14" s="37"/>
      <c r="P14" s="32"/>
      <c r="Q14" s="68"/>
      <c r="R14" s="68"/>
      <c r="S14" s="33">
        <f t="shared" si="1"/>
        <v>1916.72</v>
      </c>
      <c r="T14" s="68"/>
      <c r="U14" s="2"/>
      <c r="V14" s="2"/>
      <c r="W14" s="9" t="s">
        <v>31</v>
      </c>
      <c r="X14" s="2"/>
      <c r="Y14" s="2"/>
      <c r="Z14" s="66">
        <f>H14*2/30.4</f>
        <v>120.68421052631579</v>
      </c>
      <c r="AA14" s="66">
        <f t="shared" si="2"/>
        <v>247.98125450612838</v>
      </c>
      <c r="AB14" s="66">
        <f t="shared" si="3"/>
        <v>24.798125450612833</v>
      </c>
      <c r="AC14" s="66">
        <f t="shared" si="4"/>
        <v>272.7793799567412</v>
      </c>
      <c r="AD14" s="2"/>
      <c r="AE14" s="2"/>
    </row>
    <row r="15" spans="1:31" ht="15.75" x14ac:dyDescent="0.25">
      <c r="A15" s="9">
        <v>8</v>
      </c>
      <c r="B15" s="3" t="s">
        <v>245</v>
      </c>
      <c r="C15" s="37" t="s">
        <v>236</v>
      </c>
      <c r="D15" s="37" t="s">
        <v>237</v>
      </c>
      <c r="E15" s="3" t="s">
        <v>238</v>
      </c>
      <c r="F15" s="3"/>
      <c r="G15" s="3"/>
      <c r="H15" s="37">
        <v>2100</v>
      </c>
      <c r="I15" s="37">
        <v>64.3</v>
      </c>
      <c r="J15" s="44"/>
      <c r="K15" s="44"/>
      <c r="L15" s="32"/>
      <c r="M15" s="32"/>
      <c r="N15" s="44">
        <f t="shared" si="0"/>
        <v>2164.3000000000002</v>
      </c>
      <c r="O15" s="37"/>
      <c r="P15" s="32"/>
      <c r="Q15" s="68"/>
      <c r="R15" s="68"/>
      <c r="S15" s="33">
        <f t="shared" si="1"/>
        <v>2164.3000000000002</v>
      </c>
      <c r="T15" s="68"/>
      <c r="U15" s="2"/>
      <c r="V15" s="2"/>
      <c r="W15" s="9" t="s">
        <v>31</v>
      </c>
      <c r="X15" s="2"/>
      <c r="Y15" s="2"/>
      <c r="Z15" s="66">
        <f>H15*2/30.4</f>
        <v>138.15789473684211</v>
      </c>
      <c r="AA15" s="66">
        <f t="shared" si="2"/>
        <v>283.88608507570302</v>
      </c>
      <c r="AB15" s="66">
        <f t="shared" si="3"/>
        <v>28.388608507570297</v>
      </c>
      <c r="AC15" s="66">
        <f t="shared" si="4"/>
        <v>312.27469358327335</v>
      </c>
      <c r="AD15" s="2"/>
      <c r="AE15" s="2"/>
    </row>
    <row r="16" spans="1:31" ht="15.75" x14ac:dyDescent="0.25">
      <c r="A16" s="9">
        <v>9</v>
      </c>
      <c r="B16" s="3" t="s">
        <v>246</v>
      </c>
      <c r="C16" s="37" t="s">
        <v>236</v>
      </c>
      <c r="D16" s="37" t="s">
        <v>237</v>
      </c>
      <c r="E16" s="3" t="s">
        <v>238</v>
      </c>
      <c r="F16" s="3"/>
      <c r="G16" s="3"/>
      <c r="H16" s="37">
        <v>1834.4</v>
      </c>
      <c r="I16" s="37">
        <v>82.32</v>
      </c>
      <c r="J16" s="44"/>
      <c r="K16" s="44"/>
      <c r="L16" s="68"/>
      <c r="M16" s="68"/>
      <c r="N16" s="44">
        <f t="shared" si="0"/>
        <v>1916.72</v>
      </c>
      <c r="O16" s="37"/>
      <c r="P16" s="32"/>
      <c r="Q16" s="68"/>
      <c r="R16" s="68"/>
      <c r="S16" s="33">
        <f t="shared" si="1"/>
        <v>1916.72</v>
      </c>
      <c r="T16" s="68"/>
      <c r="U16" s="2"/>
      <c r="V16" s="2"/>
      <c r="W16" s="9" t="s">
        <v>31</v>
      </c>
      <c r="X16" s="2"/>
      <c r="Y16" s="2"/>
      <c r="Z16" s="66">
        <f>H16*2/30.4</f>
        <v>120.68421052631579</v>
      </c>
      <c r="AA16" s="66">
        <f t="shared" si="2"/>
        <v>247.98125450612838</v>
      </c>
      <c r="AB16" s="66">
        <f t="shared" si="3"/>
        <v>24.798125450612833</v>
      </c>
      <c r="AC16" s="66">
        <f t="shared" si="4"/>
        <v>272.7793799567412</v>
      </c>
      <c r="AD16" s="2"/>
      <c r="AE16" s="2"/>
    </row>
    <row r="17" spans="1:31" ht="15.75" x14ac:dyDescent="0.25">
      <c r="A17" s="9">
        <v>10</v>
      </c>
      <c r="B17" s="3" t="s">
        <v>247</v>
      </c>
      <c r="C17" s="37" t="s">
        <v>236</v>
      </c>
      <c r="D17" s="37" t="s">
        <v>237</v>
      </c>
      <c r="E17" s="3" t="s">
        <v>238</v>
      </c>
      <c r="F17" s="3"/>
      <c r="G17" s="3"/>
      <c r="H17" s="37">
        <v>2795</v>
      </c>
      <c r="I17" s="37"/>
      <c r="J17" s="44"/>
      <c r="K17" s="44"/>
      <c r="L17" s="68"/>
      <c r="M17" s="68"/>
      <c r="N17" s="44">
        <f t="shared" si="0"/>
        <v>2795</v>
      </c>
      <c r="O17" s="37">
        <v>54.66</v>
      </c>
      <c r="P17" s="32"/>
      <c r="Q17" s="68"/>
      <c r="R17" s="68"/>
      <c r="S17" s="33">
        <f t="shared" si="1"/>
        <v>2740.34</v>
      </c>
      <c r="T17" s="68"/>
      <c r="U17" s="2"/>
      <c r="V17" s="2"/>
      <c r="W17" s="9" t="s">
        <v>31</v>
      </c>
      <c r="X17" s="2"/>
      <c r="Y17" s="2"/>
      <c r="Z17" s="66">
        <f>H17*2/30.4</f>
        <v>183.88157894736844</v>
      </c>
      <c r="AA17" s="66">
        <f t="shared" si="2"/>
        <v>377.8388608507571</v>
      </c>
      <c r="AB17" s="66">
        <f t="shared" si="3"/>
        <v>37.783886085075707</v>
      </c>
      <c r="AC17" s="66">
        <f t="shared" si="4"/>
        <v>415.62274693583282</v>
      </c>
      <c r="AD17" s="2"/>
      <c r="AE17" s="2"/>
    </row>
    <row r="18" spans="1:31" ht="15.75" x14ac:dyDescent="0.25">
      <c r="A18" s="9">
        <v>11</v>
      </c>
      <c r="B18" s="3" t="s">
        <v>248</v>
      </c>
      <c r="C18" s="37" t="s">
        <v>236</v>
      </c>
      <c r="D18" s="37" t="s">
        <v>237</v>
      </c>
      <c r="E18" s="3" t="s">
        <v>238</v>
      </c>
      <c r="F18" s="3"/>
      <c r="G18" s="3"/>
      <c r="H18" s="37">
        <v>2969.75</v>
      </c>
      <c r="I18" s="37"/>
      <c r="J18" s="44"/>
      <c r="K18" s="44"/>
      <c r="L18" s="32"/>
      <c r="M18" s="32"/>
      <c r="N18" s="44">
        <f t="shared" si="0"/>
        <v>2969.75</v>
      </c>
      <c r="O18" s="37">
        <v>73.680000000000007</v>
      </c>
      <c r="P18" s="68"/>
      <c r="Q18" s="68"/>
      <c r="R18" s="68"/>
      <c r="S18" s="33">
        <f t="shared" si="1"/>
        <v>2896.07</v>
      </c>
      <c r="T18" s="68"/>
      <c r="U18" s="2"/>
      <c r="V18" s="2"/>
      <c r="W18" s="9" t="s">
        <v>31</v>
      </c>
      <c r="X18" s="2"/>
      <c r="Y18" s="2"/>
      <c r="Z18" s="66">
        <f>H18*2/30.4</f>
        <v>195.37828947368422</v>
      </c>
      <c r="AA18" s="66">
        <f t="shared" si="2"/>
        <v>401.46223864455663</v>
      </c>
      <c r="AB18" s="66">
        <f t="shared" si="3"/>
        <v>40.146223864455656</v>
      </c>
      <c r="AC18" s="66">
        <f t="shared" si="4"/>
        <v>441.60846250901227</v>
      </c>
      <c r="AD18" s="2"/>
      <c r="AE18" s="2"/>
    </row>
    <row r="19" spans="1:31" ht="15.75" x14ac:dyDescent="0.25">
      <c r="A19" s="9">
        <v>12</v>
      </c>
      <c r="B19" s="3" t="s">
        <v>249</v>
      </c>
      <c r="C19" s="37" t="s">
        <v>236</v>
      </c>
      <c r="D19" s="37" t="s">
        <v>237</v>
      </c>
      <c r="E19" s="3" t="s">
        <v>238</v>
      </c>
      <c r="F19" s="3"/>
      <c r="G19" s="3"/>
      <c r="H19" s="37">
        <v>1440</v>
      </c>
      <c r="I19" s="37">
        <v>119.56</v>
      </c>
      <c r="J19" s="44"/>
      <c r="K19" s="44"/>
      <c r="L19" s="32"/>
      <c r="M19" s="32"/>
      <c r="N19" s="44">
        <f t="shared" si="0"/>
        <v>1559.56</v>
      </c>
      <c r="O19" s="37"/>
      <c r="P19" s="68"/>
      <c r="Q19" s="68"/>
      <c r="R19" s="68"/>
      <c r="S19" s="33">
        <f t="shared" si="1"/>
        <v>1559.56</v>
      </c>
      <c r="T19" s="68"/>
      <c r="U19" s="2"/>
      <c r="V19" s="2"/>
      <c r="W19" s="9" t="s">
        <v>31</v>
      </c>
      <c r="X19" s="2"/>
      <c r="Y19" s="2"/>
      <c r="Z19" s="66">
        <f>H19*2/30.4</f>
        <v>94.736842105263165</v>
      </c>
      <c r="AA19" s="66">
        <f t="shared" si="2"/>
        <v>194.66474405191065</v>
      </c>
      <c r="AB19" s="66">
        <f t="shared" si="3"/>
        <v>19.466474405191061</v>
      </c>
      <c r="AC19" s="66">
        <f t="shared" si="4"/>
        <v>214.13121845710171</v>
      </c>
      <c r="AD19" s="2"/>
      <c r="AE19" s="2"/>
    </row>
    <row r="20" spans="1:31" ht="15.75" x14ac:dyDescent="0.25">
      <c r="A20" s="9">
        <v>13</v>
      </c>
      <c r="B20" s="3" t="s">
        <v>250</v>
      </c>
      <c r="C20" s="37" t="s">
        <v>236</v>
      </c>
      <c r="D20" s="37" t="s">
        <v>237</v>
      </c>
      <c r="E20" s="3" t="s">
        <v>238</v>
      </c>
      <c r="F20" s="3"/>
      <c r="G20" s="3"/>
      <c r="H20" s="33">
        <v>3554.25</v>
      </c>
      <c r="I20" s="33"/>
      <c r="J20" s="44"/>
      <c r="K20" s="44"/>
      <c r="L20" s="32"/>
      <c r="M20" s="32"/>
      <c r="N20" s="44">
        <f t="shared" si="0"/>
        <v>3554.25</v>
      </c>
      <c r="O20" s="33">
        <v>175.22</v>
      </c>
      <c r="P20" s="68"/>
      <c r="Q20" s="68"/>
      <c r="R20" s="68"/>
      <c r="S20" s="33">
        <f t="shared" si="1"/>
        <v>3379.03</v>
      </c>
      <c r="T20" s="68"/>
      <c r="U20" s="2"/>
      <c r="V20" s="2"/>
      <c r="W20" s="9" t="s">
        <v>31</v>
      </c>
      <c r="X20" s="2"/>
      <c r="Y20" s="2"/>
      <c r="Z20" s="66">
        <f>H20*2/30.4</f>
        <v>233.83223684210526</v>
      </c>
      <c r="AA20" s="66">
        <f t="shared" si="2"/>
        <v>480.4771989906273</v>
      </c>
      <c r="AB20" s="66">
        <f t="shared" si="3"/>
        <v>48.04771989906272</v>
      </c>
      <c r="AC20" s="66">
        <f t="shared" si="4"/>
        <v>528.52491888969007</v>
      </c>
      <c r="AD20" s="2"/>
      <c r="AE20" s="2"/>
    </row>
    <row r="21" spans="1:31" ht="15.75" x14ac:dyDescent="0.25">
      <c r="A21" s="9">
        <v>14</v>
      </c>
      <c r="B21" s="3" t="s">
        <v>251</v>
      </c>
      <c r="C21" s="37" t="s">
        <v>236</v>
      </c>
      <c r="D21" s="37" t="s">
        <v>237</v>
      </c>
      <c r="E21" s="3" t="s">
        <v>238</v>
      </c>
      <c r="F21" s="3"/>
      <c r="G21" s="3"/>
      <c r="H21" s="33">
        <v>3096</v>
      </c>
      <c r="I21" s="33"/>
      <c r="J21" s="44"/>
      <c r="K21" s="44"/>
      <c r="L21" s="32"/>
      <c r="M21" s="32"/>
      <c r="N21" s="44">
        <f t="shared" si="0"/>
        <v>3096</v>
      </c>
      <c r="O21" s="33">
        <v>107.66</v>
      </c>
      <c r="P21" s="68"/>
      <c r="Q21" s="68"/>
      <c r="R21" s="68"/>
      <c r="S21" s="33">
        <f t="shared" si="1"/>
        <v>2988.34</v>
      </c>
      <c r="T21" s="68"/>
      <c r="U21" s="2"/>
      <c r="V21" s="2"/>
      <c r="W21" s="9" t="s">
        <v>31</v>
      </c>
      <c r="X21" s="2"/>
      <c r="Y21" s="2"/>
      <c r="Z21" s="66">
        <f>H21*2/30.4</f>
        <v>203.68421052631581</v>
      </c>
      <c r="AA21" s="66">
        <f t="shared" si="2"/>
        <v>418.52919971160787</v>
      </c>
      <c r="AB21" s="66">
        <f t="shared" si="3"/>
        <v>41.85291997116078</v>
      </c>
      <c r="AC21" s="66">
        <f t="shared" si="4"/>
        <v>460.38211968276863</v>
      </c>
      <c r="AD21" s="2"/>
      <c r="AE21" s="2"/>
    </row>
    <row r="22" spans="1:31" ht="15.75" x14ac:dyDescent="0.25">
      <c r="A22" s="2"/>
      <c r="B22" s="20" t="s">
        <v>252</v>
      </c>
      <c r="C22" s="37"/>
      <c r="D22" s="33"/>
      <c r="E22" s="33"/>
      <c r="F22" s="3"/>
      <c r="G22" s="3"/>
      <c r="H22" s="45">
        <f>SUM(H8:H21)</f>
        <v>30224.2</v>
      </c>
      <c r="I22" s="45">
        <f t="shared" ref="I22:S22" si="5">SUM(I8:I21)</f>
        <v>871.75999999999976</v>
      </c>
      <c r="J22" s="45">
        <f t="shared" si="5"/>
        <v>0</v>
      </c>
      <c r="K22" s="45">
        <f t="shared" si="5"/>
        <v>0</v>
      </c>
      <c r="L22" s="45">
        <f t="shared" si="5"/>
        <v>0</v>
      </c>
      <c r="M22" s="45">
        <f t="shared" si="5"/>
        <v>0</v>
      </c>
      <c r="N22" s="45">
        <f t="shared" si="5"/>
        <v>31095.960000000003</v>
      </c>
      <c r="O22" s="45">
        <f t="shared" si="5"/>
        <v>422.15999999999997</v>
      </c>
      <c r="P22" s="45">
        <f t="shared" si="5"/>
        <v>0</v>
      </c>
      <c r="Q22" s="45">
        <f t="shared" si="5"/>
        <v>0</v>
      </c>
      <c r="R22" s="45">
        <f t="shared" si="5"/>
        <v>0</v>
      </c>
      <c r="S22" s="45">
        <f t="shared" si="5"/>
        <v>30673.8</v>
      </c>
      <c r="T22" s="68"/>
      <c r="U22" s="2"/>
      <c r="V22" s="2"/>
      <c r="W22" s="2"/>
      <c r="X22" s="2"/>
      <c r="Y22" s="2"/>
      <c r="Z22" s="2"/>
      <c r="AA22" s="2"/>
      <c r="AB22" s="2"/>
      <c r="AC22" s="65">
        <f>SUM(AC8:AC21)</f>
        <v>4494.4060922855087</v>
      </c>
      <c r="AD22" s="2"/>
      <c r="AE22" s="2"/>
    </row>
  </sheetData>
  <mergeCells count="3">
    <mergeCell ref="B2:T2"/>
    <mergeCell ref="B3:T3"/>
    <mergeCell ref="B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6"/>
  <sheetViews>
    <sheetView tabSelected="1" zoomScale="80" zoomScaleNormal="80" workbookViewId="0">
      <selection activeCell="AB26" sqref="AB26"/>
    </sheetView>
  </sheetViews>
  <sheetFormatPr baseColWidth="10" defaultRowHeight="15" x14ac:dyDescent="0.25"/>
  <cols>
    <col min="1" max="1" width="4.7109375" bestFit="1" customWidth="1"/>
    <col min="2" max="2" width="45.28515625" bestFit="1" customWidth="1"/>
    <col min="3" max="3" width="10.85546875" bestFit="1" customWidth="1"/>
    <col min="4" max="4" width="46.28515625" bestFit="1" customWidth="1"/>
    <col min="5" max="5" width="13.85546875" bestFit="1" customWidth="1"/>
    <col min="20" max="20" width="24" bestFit="1" customWidth="1"/>
  </cols>
  <sheetData>
    <row r="1" spans="1:38" ht="15.75" x14ac:dyDescent="0.25">
      <c r="A1" s="2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x14ac:dyDescent="0.25">
      <c r="A2" s="2"/>
      <c r="B2" s="75" t="s">
        <v>330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 x14ac:dyDescent="0.25">
      <c r="A3" s="2"/>
      <c r="B3" s="75" t="s">
        <v>253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 x14ac:dyDescent="0.25">
      <c r="A4" s="2"/>
      <c r="B4" s="3"/>
      <c r="C4" s="37"/>
      <c r="D4" s="33"/>
      <c r="E4" s="33"/>
      <c r="F4" s="3"/>
      <c r="G4" s="3"/>
      <c r="H4" s="3"/>
      <c r="I4" s="3"/>
      <c r="J4" s="3"/>
      <c r="K4" s="44"/>
      <c r="L4" s="32"/>
      <c r="M4" s="32"/>
      <c r="N4" s="3"/>
      <c r="O4" s="68"/>
      <c r="P4" s="68"/>
      <c r="Q4" s="68"/>
      <c r="R4" s="68"/>
      <c r="S4" s="6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x14ac:dyDescent="0.25">
      <c r="A5" s="30" t="s">
        <v>233</v>
      </c>
      <c r="B5" s="20" t="s">
        <v>2</v>
      </c>
      <c r="C5" s="51" t="s">
        <v>3</v>
      </c>
      <c r="D5" s="52" t="s">
        <v>4</v>
      </c>
      <c r="E5" s="52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45" t="s">
        <v>11</v>
      </c>
      <c r="L5" s="53" t="s">
        <v>12</v>
      </c>
      <c r="M5" s="53" t="s">
        <v>13</v>
      </c>
      <c r="N5" s="20" t="s">
        <v>14</v>
      </c>
      <c r="O5" s="53" t="s">
        <v>15</v>
      </c>
      <c r="P5" s="53" t="s">
        <v>16</v>
      </c>
      <c r="Q5" s="53" t="s">
        <v>17</v>
      </c>
      <c r="R5" s="53" t="s">
        <v>18</v>
      </c>
      <c r="S5" s="53" t="s">
        <v>19</v>
      </c>
      <c r="T5" s="30" t="s">
        <v>21</v>
      </c>
      <c r="U5" s="2"/>
      <c r="V5" s="30" t="s">
        <v>22</v>
      </c>
      <c r="W5" s="30" t="s">
        <v>23</v>
      </c>
      <c r="X5" s="2"/>
      <c r="Y5" s="30" t="s">
        <v>254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.75" x14ac:dyDescent="0.25">
      <c r="A6" s="2"/>
      <c r="B6" s="3"/>
      <c r="C6" s="37"/>
      <c r="D6" s="33"/>
      <c r="E6" s="33"/>
      <c r="F6" s="3"/>
      <c r="G6" s="3"/>
      <c r="H6" s="3"/>
      <c r="I6" s="3"/>
      <c r="J6" s="3"/>
      <c r="K6" s="44"/>
      <c r="L6" s="32"/>
      <c r="M6" s="32"/>
      <c r="N6" s="3"/>
      <c r="O6" s="68"/>
      <c r="P6" s="68"/>
      <c r="Q6" s="68"/>
      <c r="R6" s="68"/>
      <c r="S6" s="68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 x14ac:dyDescent="0.25">
      <c r="A7" s="9">
        <v>1</v>
      </c>
      <c r="B7" s="3" t="s">
        <v>255</v>
      </c>
      <c r="C7" s="37" t="s">
        <v>256</v>
      </c>
      <c r="D7" s="37" t="s">
        <v>257</v>
      </c>
      <c r="E7" s="3" t="s">
        <v>258</v>
      </c>
      <c r="F7" s="3"/>
      <c r="G7" s="13" t="s">
        <v>132</v>
      </c>
      <c r="H7" s="37">
        <v>1696.88</v>
      </c>
      <c r="I7" s="37">
        <v>103.12</v>
      </c>
      <c r="J7" s="44"/>
      <c r="K7" s="3"/>
      <c r="L7" s="3"/>
      <c r="M7" s="3"/>
      <c r="N7" s="44">
        <f>SUM(H7:M7)</f>
        <v>1800</v>
      </c>
      <c r="O7" s="37"/>
      <c r="P7" s="68"/>
      <c r="Q7" s="68"/>
      <c r="R7" s="68"/>
      <c r="S7" s="33">
        <f>N7-O7-P7-Q7-R7</f>
        <v>1800</v>
      </c>
      <c r="T7" s="9" t="s">
        <v>259</v>
      </c>
      <c r="U7" s="2"/>
      <c r="V7" s="9" t="s">
        <v>31</v>
      </c>
      <c r="W7" s="2"/>
      <c r="X7" s="2"/>
      <c r="Y7" s="3" t="s">
        <v>260</v>
      </c>
      <c r="Z7" s="3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.75" x14ac:dyDescent="0.25">
      <c r="A8" s="9">
        <v>2</v>
      </c>
      <c r="B8" s="3" t="s">
        <v>261</v>
      </c>
      <c r="C8" s="37" t="s">
        <v>256</v>
      </c>
      <c r="D8" s="37" t="s">
        <v>257</v>
      </c>
      <c r="E8" s="3" t="s">
        <v>258</v>
      </c>
      <c r="F8" s="3"/>
      <c r="G8" s="13" t="s">
        <v>132</v>
      </c>
      <c r="H8" s="37">
        <v>1483.21</v>
      </c>
      <c r="I8" s="37">
        <v>116.79</v>
      </c>
      <c r="J8" s="44"/>
      <c r="K8" s="3"/>
      <c r="L8" s="3"/>
      <c r="M8" s="3"/>
      <c r="N8" s="44">
        <f t="shared" ref="N8:N25" si="0">SUM(H8:M8)</f>
        <v>1600</v>
      </c>
      <c r="O8" s="37"/>
      <c r="P8" s="68"/>
      <c r="Q8" s="68"/>
      <c r="R8" s="68"/>
      <c r="S8" s="33">
        <f t="shared" ref="S8:S25" si="1">N8-O8-P8-Q8-R8</f>
        <v>1600</v>
      </c>
      <c r="T8" s="9" t="s">
        <v>259</v>
      </c>
      <c r="U8" s="2"/>
      <c r="V8" s="9" t="s">
        <v>31</v>
      </c>
      <c r="W8" s="2"/>
      <c r="X8" s="2"/>
      <c r="Y8" s="3" t="s">
        <v>260</v>
      </c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 x14ac:dyDescent="0.25">
      <c r="A9" s="9">
        <v>3</v>
      </c>
      <c r="B9" s="3" t="s">
        <v>262</v>
      </c>
      <c r="C9" s="37" t="s">
        <v>256</v>
      </c>
      <c r="D9" s="37" t="s">
        <v>257</v>
      </c>
      <c r="E9" s="3" t="s">
        <v>258</v>
      </c>
      <c r="F9" s="3"/>
      <c r="G9" s="13" t="s">
        <v>132</v>
      </c>
      <c r="H9" s="37">
        <v>735.18</v>
      </c>
      <c r="I9" s="37">
        <v>164.82</v>
      </c>
      <c r="J9" s="44"/>
      <c r="K9" s="3"/>
      <c r="L9" s="3"/>
      <c r="M9" s="3"/>
      <c r="N9" s="44">
        <f t="shared" si="0"/>
        <v>900</v>
      </c>
      <c r="O9" s="37"/>
      <c r="P9" s="68"/>
      <c r="Q9" s="68"/>
      <c r="R9" s="68"/>
      <c r="S9" s="33">
        <f t="shared" si="1"/>
        <v>900</v>
      </c>
      <c r="T9" s="9" t="s">
        <v>259</v>
      </c>
      <c r="U9" s="2"/>
      <c r="V9" s="9" t="s">
        <v>31</v>
      </c>
      <c r="W9" s="2"/>
      <c r="X9" s="2"/>
      <c r="Y9" s="3" t="s">
        <v>260</v>
      </c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75" x14ac:dyDescent="0.25">
      <c r="A10" s="9">
        <v>4</v>
      </c>
      <c r="B10" s="32" t="s">
        <v>263</v>
      </c>
      <c r="C10" s="37" t="s">
        <v>256</v>
      </c>
      <c r="D10" s="32" t="s">
        <v>264</v>
      </c>
      <c r="E10" s="3" t="s">
        <v>258</v>
      </c>
      <c r="F10" s="3"/>
      <c r="G10" s="13" t="s">
        <v>132</v>
      </c>
      <c r="H10" s="33">
        <v>2293</v>
      </c>
      <c r="I10" s="32">
        <v>29.35</v>
      </c>
      <c r="J10" s="44"/>
      <c r="K10" s="68"/>
      <c r="L10" s="68"/>
      <c r="M10" s="68"/>
      <c r="N10" s="44">
        <f t="shared" si="0"/>
        <v>2322.35</v>
      </c>
      <c r="O10" s="68"/>
      <c r="P10" s="68"/>
      <c r="Q10" s="68"/>
      <c r="R10" s="68"/>
      <c r="S10" s="33">
        <f t="shared" si="1"/>
        <v>2322.35</v>
      </c>
      <c r="T10" s="9" t="s">
        <v>259</v>
      </c>
      <c r="U10" s="2"/>
      <c r="V10" s="9" t="s">
        <v>31</v>
      </c>
      <c r="W10" s="2"/>
      <c r="X10" s="2"/>
      <c r="Y10" s="9" t="s">
        <v>265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x14ac:dyDescent="0.25">
      <c r="A11" s="9">
        <v>5</v>
      </c>
      <c r="B11" s="32" t="s">
        <v>266</v>
      </c>
      <c r="C11" s="37" t="s">
        <v>256</v>
      </c>
      <c r="D11" s="32" t="s">
        <v>264</v>
      </c>
      <c r="E11" s="3" t="s">
        <v>258</v>
      </c>
      <c r="F11" s="3"/>
      <c r="G11" s="13" t="s">
        <v>132</v>
      </c>
      <c r="H11" s="33">
        <v>2293</v>
      </c>
      <c r="I11" s="32">
        <v>29.35</v>
      </c>
      <c r="J11" s="44"/>
      <c r="K11" s="68"/>
      <c r="L11" s="68"/>
      <c r="M11" s="68"/>
      <c r="N11" s="44">
        <f t="shared" si="0"/>
        <v>2322.35</v>
      </c>
      <c r="O11" s="68"/>
      <c r="P11" s="68"/>
      <c r="Q11" s="68"/>
      <c r="R11" s="68"/>
      <c r="S11" s="33">
        <f t="shared" si="1"/>
        <v>2322.35</v>
      </c>
      <c r="T11" s="9" t="s">
        <v>259</v>
      </c>
      <c r="U11" s="2"/>
      <c r="V11" s="9" t="s">
        <v>31</v>
      </c>
      <c r="W11" s="2"/>
      <c r="X11" s="2"/>
      <c r="Y11" s="9" t="s">
        <v>265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 x14ac:dyDescent="0.25">
      <c r="A12" s="9">
        <v>6</v>
      </c>
      <c r="B12" s="32" t="s">
        <v>267</v>
      </c>
      <c r="C12" s="37" t="s">
        <v>256</v>
      </c>
      <c r="D12" s="32" t="s">
        <v>264</v>
      </c>
      <c r="E12" s="3" t="s">
        <v>258</v>
      </c>
      <c r="F12" s="3"/>
      <c r="G12" s="13" t="s">
        <v>132</v>
      </c>
      <c r="H12" s="33">
        <v>2293</v>
      </c>
      <c r="I12" s="32">
        <v>29.35</v>
      </c>
      <c r="J12" s="44"/>
      <c r="K12" s="68"/>
      <c r="L12" s="68"/>
      <c r="M12" s="68"/>
      <c r="N12" s="44">
        <f t="shared" si="0"/>
        <v>2322.35</v>
      </c>
      <c r="O12" s="68"/>
      <c r="P12" s="68"/>
      <c r="Q12" s="68"/>
      <c r="R12" s="68"/>
      <c r="S12" s="33">
        <f t="shared" si="1"/>
        <v>2322.35</v>
      </c>
      <c r="T12" s="9" t="s">
        <v>259</v>
      </c>
      <c r="U12" s="2"/>
      <c r="V12" s="9" t="s">
        <v>31</v>
      </c>
      <c r="W12" s="2"/>
      <c r="X12" s="2"/>
      <c r="Y12" s="9" t="s">
        <v>265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.75" x14ac:dyDescent="0.25">
      <c r="A13" s="9">
        <v>7</v>
      </c>
      <c r="B13" s="32" t="s">
        <v>268</v>
      </c>
      <c r="C13" s="37" t="s">
        <v>256</v>
      </c>
      <c r="D13" s="32" t="s">
        <v>269</v>
      </c>
      <c r="E13" s="3" t="s">
        <v>258</v>
      </c>
      <c r="F13" s="3"/>
      <c r="G13" s="13" t="s">
        <v>132</v>
      </c>
      <c r="H13" s="33">
        <v>1000</v>
      </c>
      <c r="I13" s="32">
        <v>147.72</v>
      </c>
      <c r="J13" s="44"/>
      <c r="K13" s="68"/>
      <c r="L13" s="32"/>
      <c r="M13" s="68"/>
      <c r="N13" s="44">
        <f t="shared" si="0"/>
        <v>1147.72</v>
      </c>
      <c r="O13" s="68"/>
      <c r="P13" s="68"/>
      <c r="Q13" s="68"/>
      <c r="R13" s="68"/>
      <c r="S13" s="33">
        <f t="shared" si="1"/>
        <v>1147.72</v>
      </c>
      <c r="T13" s="2"/>
      <c r="U13" s="2"/>
      <c r="V13" s="9" t="s">
        <v>31</v>
      </c>
      <c r="W13" s="2"/>
      <c r="X13" s="2"/>
      <c r="Y13" s="9" t="s">
        <v>270</v>
      </c>
      <c r="Z13" s="3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5.75" x14ac:dyDescent="0.25">
      <c r="A14" s="9">
        <v>8</v>
      </c>
      <c r="B14" s="3" t="s">
        <v>271</v>
      </c>
      <c r="C14" s="37" t="s">
        <v>256</v>
      </c>
      <c r="D14" s="37" t="s">
        <v>272</v>
      </c>
      <c r="E14" s="3" t="s">
        <v>258</v>
      </c>
      <c r="F14" s="3"/>
      <c r="G14" s="13" t="s">
        <v>132</v>
      </c>
      <c r="H14" s="37">
        <v>0</v>
      </c>
      <c r="I14" s="37">
        <v>0</v>
      </c>
      <c r="J14" s="44"/>
      <c r="K14" s="3"/>
      <c r="L14" s="3"/>
      <c r="M14" s="3"/>
      <c r="N14" s="44">
        <f t="shared" si="0"/>
        <v>0</v>
      </c>
      <c r="O14" s="37"/>
      <c r="P14" s="68"/>
      <c r="Q14" s="68"/>
      <c r="R14" s="68"/>
      <c r="S14" s="33">
        <f t="shared" si="1"/>
        <v>0</v>
      </c>
      <c r="T14" s="2"/>
      <c r="U14" s="2"/>
      <c r="V14" s="9" t="s">
        <v>31</v>
      </c>
      <c r="W14" s="2"/>
      <c r="X14" s="2"/>
      <c r="Y14" s="3" t="s">
        <v>273</v>
      </c>
      <c r="Z14" s="3"/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 x14ac:dyDescent="0.25">
      <c r="A15" s="9">
        <v>9</v>
      </c>
      <c r="B15" s="3" t="s">
        <v>274</v>
      </c>
      <c r="C15" s="37" t="s">
        <v>256</v>
      </c>
      <c r="D15" s="37" t="s">
        <v>272</v>
      </c>
      <c r="E15" s="3" t="s">
        <v>258</v>
      </c>
      <c r="F15" s="3"/>
      <c r="G15" s="13" t="s">
        <v>132</v>
      </c>
      <c r="H15" s="37">
        <v>700</v>
      </c>
      <c r="I15" s="37">
        <v>167.07</v>
      </c>
      <c r="J15" s="44"/>
      <c r="K15" s="3"/>
      <c r="L15" s="3"/>
      <c r="M15" s="3"/>
      <c r="N15" s="44">
        <f t="shared" si="0"/>
        <v>867.06999999999994</v>
      </c>
      <c r="O15" s="37"/>
      <c r="P15" s="68"/>
      <c r="Q15" s="68"/>
      <c r="R15" s="68"/>
      <c r="S15" s="33">
        <f t="shared" si="1"/>
        <v>867.06999999999994</v>
      </c>
      <c r="T15" s="2"/>
      <c r="U15" s="2"/>
      <c r="V15" s="9" t="s">
        <v>31</v>
      </c>
      <c r="W15" s="2"/>
      <c r="X15" s="2"/>
      <c r="Y15" s="3" t="s">
        <v>275</v>
      </c>
      <c r="Z15" s="3"/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 x14ac:dyDescent="0.25">
      <c r="A16" s="9">
        <v>10</v>
      </c>
      <c r="B16" s="3" t="s">
        <v>276</v>
      </c>
      <c r="C16" s="37" t="s">
        <v>256</v>
      </c>
      <c r="D16" s="37" t="s">
        <v>277</v>
      </c>
      <c r="E16" s="3" t="s">
        <v>258</v>
      </c>
      <c r="F16" s="3"/>
      <c r="G16" s="13" t="s">
        <v>34</v>
      </c>
      <c r="H16" s="37">
        <v>2752</v>
      </c>
      <c r="I16" s="37"/>
      <c r="J16" s="44"/>
      <c r="K16" s="3"/>
      <c r="L16" s="3"/>
      <c r="M16" s="3"/>
      <c r="N16" s="44">
        <f t="shared" si="0"/>
        <v>2752</v>
      </c>
      <c r="O16" s="37">
        <v>49.98</v>
      </c>
      <c r="P16" s="68"/>
      <c r="Q16" s="68"/>
      <c r="R16" s="68"/>
      <c r="S16" s="33">
        <f t="shared" si="1"/>
        <v>2702.02</v>
      </c>
      <c r="T16" s="2"/>
      <c r="U16" s="2"/>
      <c r="V16" s="9" t="s">
        <v>31</v>
      </c>
      <c r="W16" s="2"/>
      <c r="X16" s="2"/>
      <c r="Y16" s="3" t="s">
        <v>278</v>
      </c>
      <c r="Z16" s="3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 x14ac:dyDescent="0.25">
      <c r="A17" s="9">
        <v>11</v>
      </c>
      <c r="B17" s="3" t="s">
        <v>279</v>
      </c>
      <c r="C17" s="37" t="s">
        <v>256</v>
      </c>
      <c r="D17" s="37" t="s">
        <v>272</v>
      </c>
      <c r="E17" s="3" t="s">
        <v>258</v>
      </c>
      <c r="F17" s="3"/>
      <c r="G17" s="13" t="s">
        <v>34</v>
      </c>
      <c r="H17" s="37">
        <v>2752</v>
      </c>
      <c r="I17" s="37"/>
      <c r="J17" s="44"/>
      <c r="K17" s="3"/>
      <c r="L17" s="68"/>
      <c r="M17" s="3"/>
      <c r="N17" s="44">
        <f t="shared" si="0"/>
        <v>2752</v>
      </c>
      <c r="O17" s="37">
        <v>49.98</v>
      </c>
      <c r="P17" s="68"/>
      <c r="Q17" s="68"/>
      <c r="R17" s="68"/>
      <c r="S17" s="33">
        <f t="shared" si="1"/>
        <v>2702.02</v>
      </c>
      <c r="T17" s="2"/>
      <c r="U17" s="2"/>
      <c r="V17" s="9" t="s">
        <v>31</v>
      </c>
      <c r="W17" s="2"/>
      <c r="X17" s="2"/>
      <c r="Y17" s="3" t="s">
        <v>280</v>
      </c>
      <c r="Z17" s="2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 x14ac:dyDescent="0.25">
      <c r="A18" s="9">
        <v>12</v>
      </c>
      <c r="B18" s="3" t="s">
        <v>281</v>
      </c>
      <c r="C18" s="37" t="s">
        <v>256</v>
      </c>
      <c r="D18" s="37" t="s">
        <v>277</v>
      </c>
      <c r="E18" s="3" t="s">
        <v>258</v>
      </c>
      <c r="F18" s="3"/>
      <c r="G18" s="13" t="s">
        <v>34</v>
      </c>
      <c r="H18" s="37">
        <v>2866.5</v>
      </c>
      <c r="I18" s="37"/>
      <c r="J18" s="44"/>
      <c r="K18" s="3"/>
      <c r="L18" s="3"/>
      <c r="M18" s="3"/>
      <c r="N18" s="44">
        <f t="shared" si="0"/>
        <v>2866.5</v>
      </c>
      <c r="O18" s="37">
        <v>62.44</v>
      </c>
      <c r="P18" s="68"/>
      <c r="Q18" s="68"/>
      <c r="R18" s="68"/>
      <c r="S18" s="33">
        <f t="shared" si="1"/>
        <v>2804.06</v>
      </c>
      <c r="T18" s="2"/>
      <c r="U18" s="2"/>
      <c r="V18" s="9" t="s">
        <v>31</v>
      </c>
      <c r="W18" s="2"/>
      <c r="X18" s="2"/>
      <c r="Y18" s="3" t="s">
        <v>282</v>
      </c>
      <c r="Z18" s="3"/>
      <c r="AA18" s="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.75" x14ac:dyDescent="0.25">
      <c r="A19" s="9">
        <v>13</v>
      </c>
      <c r="B19" s="3" t="s">
        <v>283</v>
      </c>
      <c r="C19" s="37" t="s">
        <v>256</v>
      </c>
      <c r="D19" s="37" t="s">
        <v>284</v>
      </c>
      <c r="E19" s="3" t="s">
        <v>258</v>
      </c>
      <c r="F19" s="3"/>
      <c r="G19" s="13" t="s">
        <v>34</v>
      </c>
      <c r="H19" s="37">
        <v>2752</v>
      </c>
      <c r="I19" s="37"/>
      <c r="J19" s="44"/>
      <c r="K19" s="3"/>
      <c r="L19" s="3"/>
      <c r="M19" s="3"/>
      <c r="N19" s="44">
        <f t="shared" si="0"/>
        <v>2752</v>
      </c>
      <c r="O19" s="37">
        <v>49.98</v>
      </c>
      <c r="P19" s="68"/>
      <c r="Q19" s="68"/>
      <c r="R19" s="68"/>
      <c r="S19" s="33">
        <f t="shared" si="1"/>
        <v>2702.02</v>
      </c>
      <c r="T19" s="9" t="s">
        <v>285</v>
      </c>
      <c r="U19" s="2"/>
      <c r="V19" s="9" t="s">
        <v>31</v>
      </c>
      <c r="W19" s="2"/>
      <c r="X19" s="2"/>
      <c r="Y19" s="3" t="s">
        <v>286</v>
      </c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5.75" x14ac:dyDescent="0.25">
      <c r="A20" s="9">
        <v>14</v>
      </c>
      <c r="B20" s="3" t="s">
        <v>287</v>
      </c>
      <c r="C20" s="37" t="s">
        <v>256</v>
      </c>
      <c r="D20" s="37" t="s">
        <v>288</v>
      </c>
      <c r="E20" s="3" t="s">
        <v>258</v>
      </c>
      <c r="F20" s="3"/>
      <c r="G20" s="13" t="s">
        <v>34</v>
      </c>
      <c r="H20" s="37">
        <v>2752</v>
      </c>
      <c r="I20" s="37"/>
      <c r="J20" s="44"/>
      <c r="K20" s="3"/>
      <c r="L20" s="3"/>
      <c r="M20" s="3"/>
      <c r="N20" s="44">
        <f t="shared" si="0"/>
        <v>2752</v>
      </c>
      <c r="O20" s="37">
        <v>49.98</v>
      </c>
      <c r="P20" s="68"/>
      <c r="Q20" s="68"/>
      <c r="R20" s="68"/>
      <c r="S20" s="33">
        <f t="shared" si="1"/>
        <v>2702.02</v>
      </c>
      <c r="T20" s="9" t="s">
        <v>289</v>
      </c>
      <c r="U20" s="2"/>
      <c r="V20" s="9" t="s">
        <v>31</v>
      </c>
      <c r="W20" s="2"/>
      <c r="X20" s="2"/>
      <c r="Y20" s="3" t="s">
        <v>290</v>
      </c>
      <c r="Z20" s="3"/>
      <c r="AA20" s="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5.75" x14ac:dyDescent="0.25">
      <c r="A21" s="9">
        <v>15</v>
      </c>
      <c r="B21" s="3" t="s">
        <v>291</v>
      </c>
      <c r="C21" s="37" t="s">
        <v>256</v>
      </c>
      <c r="D21" s="37" t="s">
        <v>288</v>
      </c>
      <c r="E21" s="3" t="s">
        <v>258</v>
      </c>
      <c r="F21" s="3"/>
      <c r="G21" s="13" t="s">
        <v>34</v>
      </c>
      <c r="H21" s="37">
        <v>2752</v>
      </c>
      <c r="I21" s="37"/>
      <c r="J21" s="44"/>
      <c r="K21" s="3"/>
      <c r="L21" s="3"/>
      <c r="M21" s="3"/>
      <c r="N21" s="44">
        <f t="shared" si="0"/>
        <v>2752</v>
      </c>
      <c r="O21" s="37">
        <v>49.98</v>
      </c>
      <c r="P21" s="68"/>
      <c r="Q21" s="68"/>
      <c r="R21" s="68"/>
      <c r="S21" s="33">
        <f t="shared" si="1"/>
        <v>2702.02</v>
      </c>
      <c r="T21" s="9" t="s">
        <v>289</v>
      </c>
      <c r="U21" s="2"/>
      <c r="V21" s="9" t="s">
        <v>31</v>
      </c>
      <c r="W21" s="2"/>
      <c r="X21" s="2"/>
      <c r="Y21" s="3" t="s">
        <v>290</v>
      </c>
      <c r="Z21" s="3"/>
      <c r="AA21" s="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.75" x14ac:dyDescent="0.25">
      <c r="A22" s="9">
        <v>16</v>
      </c>
      <c r="B22" s="3" t="s">
        <v>292</v>
      </c>
      <c r="C22" s="37" t="s">
        <v>256</v>
      </c>
      <c r="D22" s="37" t="s">
        <v>269</v>
      </c>
      <c r="E22" s="3" t="s">
        <v>258</v>
      </c>
      <c r="F22" s="3"/>
      <c r="G22" s="13" t="s">
        <v>132</v>
      </c>
      <c r="H22" s="37">
        <v>2402.5</v>
      </c>
      <c r="I22" s="37">
        <v>2.99</v>
      </c>
      <c r="J22" s="44"/>
      <c r="K22" s="3"/>
      <c r="L22" s="3"/>
      <c r="M22" s="3"/>
      <c r="N22" s="44">
        <f t="shared" si="0"/>
        <v>2405.4899999999998</v>
      </c>
      <c r="O22" s="37"/>
      <c r="P22" s="68"/>
      <c r="Q22" s="68"/>
      <c r="R22" s="68"/>
      <c r="S22" s="33">
        <f t="shared" si="1"/>
        <v>2405.4899999999998</v>
      </c>
      <c r="T22" s="9" t="s">
        <v>293</v>
      </c>
      <c r="U22" s="2"/>
      <c r="V22" s="9" t="s">
        <v>31</v>
      </c>
      <c r="W22" s="2"/>
      <c r="X22" s="2"/>
      <c r="Y22" s="3" t="s">
        <v>294</v>
      </c>
      <c r="Z22" s="3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.75" x14ac:dyDescent="0.25">
      <c r="A23" s="9">
        <v>17</v>
      </c>
      <c r="B23" s="3" t="s">
        <v>295</v>
      </c>
      <c r="C23" s="37" t="s">
        <v>256</v>
      </c>
      <c r="D23" s="37" t="s">
        <v>264</v>
      </c>
      <c r="E23" s="3" t="s">
        <v>258</v>
      </c>
      <c r="F23" s="3"/>
      <c r="G23" s="13" t="s">
        <v>132</v>
      </c>
      <c r="H23" s="37">
        <v>2402.5</v>
      </c>
      <c r="I23" s="37">
        <v>2.99</v>
      </c>
      <c r="J23" s="44"/>
      <c r="K23" s="3"/>
      <c r="L23" s="3"/>
      <c r="M23" s="3"/>
      <c r="N23" s="44">
        <f t="shared" si="0"/>
        <v>2405.4899999999998</v>
      </c>
      <c r="O23" s="37"/>
      <c r="P23" s="68"/>
      <c r="Q23" s="68"/>
      <c r="R23" s="68"/>
      <c r="S23" s="33">
        <f t="shared" si="1"/>
        <v>2405.4899999999998</v>
      </c>
      <c r="T23" s="9" t="s">
        <v>296</v>
      </c>
      <c r="U23" s="2"/>
      <c r="V23" s="9" t="s">
        <v>31</v>
      </c>
      <c r="W23" s="2"/>
      <c r="X23" s="2"/>
      <c r="Y23" s="3" t="s">
        <v>265</v>
      </c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.75" x14ac:dyDescent="0.25">
      <c r="A24" s="9">
        <v>18</v>
      </c>
      <c r="B24" s="3" t="s">
        <v>344</v>
      </c>
      <c r="C24" s="37" t="s">
        <v>256</v>
      </c>
      <c r="D24" s="37" t="s">
        <v>272</v>
      </c>
      <c r="E24" s="3" t="s">
        <v>258</v>
      </c>
      <c r="F24" s="3"/>
      <c r="G24" s="13" t="s">
        <v>132</v>
      </c>
      <c r="H24" s="37">
        <v>1000</v>
      </c>
      <c r="I24" s="37">
        <v>147.72</v>
      </c>
      <c r="J24" s="44"/>
      <c r="K24" s="3"/>
      <c r="L24" s="3"/>
      <c r="M24" s="3"/>
      <c r="N24" s="44">
        <f t="shared" si="0"/>
        <v>1147.72</v>
      </c>
      <c r="O24" s="37"/>
      <c r="P24" s="68"/>
      <c r="Q24" s="68"/>
      <c r="R24" s="68"/>
      <c r="S24" s="33">
        <f t="shared" si="1"/>
        <v>1147.72</v>
      </c>
      <c r="T24" s="9" t="s">
        <v>331</v>
      </c>
      <c r="U24" s="2"/>
      <c r="V24" s="9" t="s">
        <v>31</v>
      </c>
      <c r="W24" s="2"/>
      <c r="X24" s="2"/>
      <c r="Y24" s="3" t="s">
        <v>332</v>
      </c>
      <c r="Z24" s="3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 x14ac:dyDescent="0.25">
      <c r="A25" s="9">
        <v>19</v>
      </c>
      <c r="B25" s="3" t="s">
        <v>457</v>
      </c>
      <c r="C25" s="37" t="s">
        <v>256</v>
      </c>
      <c r="D25" s="37" t="s">
        <v>269</v>
      </c>
      <c r="E25" s="3" t="s">
        <v>258</v>
      </c>
      <c r="F25" s="3"/>
      <c r="G25" s="13" t="s">
        <v>132</v>
      </c>
      <c r="H25" s="37">
        <v>790.25</v>
      </c>
      <c r="I25" s="37">
        <v>2.99</v>
      </c>
      <c r="J25" s="44"/>
      <c r="K25" s="3"/>
      <c r="L25" s="3"/>
      <c r="M25" s="3"/>
      <c r="N25" s="44">
        <f t="shared" si="0"/>
        <v>793.24</v>
      </c>
      <c r="O25" s="37"/>
      <c r="P25" s="68"/>
      <c r="Q25" s="68"/>
      <c r="R25" s="68"/>
      <c r="S25" s="33">
        <f t="shared" si="1"/>
        <v>793.24</v>
      </c>
      <c r="T25" s="9" t="s">
        <v>458</v>
      </c>
      <c r="U25" s="2"/>
      <c r="V25" s="9" t="s">
        <v>31</v>
      </c>
      <c r="W25" s="2"/>
      <c r="X25" s="2"/>
      <c r="Y25" s="3" t="s">
        <v>459</v>
      </c>
      <c r="Z25" s="3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 x14ac:dyDescent="0.25">
      <c r="A26" s="2"/>
      <c r="B26" s="30" t="s">
        <v>297</v>
      </c>
      <c r="C26" s="2"/>
      <c r="D26" s="2"/>
      <c r="E26" s="2"/>
      <c r="F26" s="41"/>
      <c r="G26" s="2"/>
      <c r="H26" s="31">
        <f>SUM(H7:H25)</f>
        <v>35716.020000000004</v>
      </c>
      <c r="I26" s="31">
        <f>SUM(I7:I25)</f>
        <v>944.26000000000022</v>
      </c>
      <c r="J26" s="31">
        <f t="shared" ref="J26:S26" si="2">SUM(J7:J23)</f>
        <v>0</v>
      </c>
      <c r="K26" s="31">
        <f t="shared" si="2"/>
        <v>0</v>
      </c>
      <c r="L26" s="31">
        <f t="shared" si="2"/>
        <v>0</v>
      </c>
      <c r="M26" s="31">
        <f t="shared" si="2"/>
        <v>0</v>
      </c>
      <c r="N26" s="31">
        <f t="shared" si="2"/>
        <v>34719.32</v>
      </c>
      <c r="O26" s="31">
        <f t="shared" si="2"/>
        <v>312.33999999999997</v>
      </c>
      <c r="P26" s="31">
        <f t="shared" si="2"/>
        <v>0</v>
      </c>
      <c r="Q26" s="31">
        <f t="shared" si="2"/>
        <v>0</v>
      </c>
      <c r="R26" s="31">
        <f t="shared" si="2"/>
        <v>0</v>
      </c>
      <c r="S26" s="31">
        <f t="shared" si="2"/>
        <v>34406.980000000003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</sheetData>
  <mergeCells count="3">
    <mergeCell ref="B1:S1"/>
    <mergeCell ref="B2:S2"/>
    <mergeCell ref="B3:S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2016-07-05T23:50:49Z</dcterms:modified>
</cp:coreProperties>
</file>